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10" windowWidth="19815" windowHeight="9660"/>
  </bookViews>
  <sheets>
    <sheet name="effects of algs" sheetId="2" r:id="rId1"/>
    <sheet name="effects of feature sets" sheetId="3" r:id="rId2"/>
    <sheet name="summary" sheetId="6" r:id="rId3"/>
  </sheets>
  <calcPr calcId="144525"/>
</workbook>
</file>

<file path=xl/calcChain.xml><?xml version="1.0" encoding="utf-8"?>
<calcChain xmlns="http://schemas.openxmlformats.org/spreadsheetml/2006/main">
  <c r="M73" i="3" l="1"/>
  <c r="M61" i="3"/>
  <c r="M49" i="3"/>
  <c r="M37" i="3"/>
  <c r="M25" i="3"/>
  <c r="M13" i="3"/>
  <c r="M97" i="2"/>
  <c r="M85" i="2"/>
  <c r="M73" i="2"/>
  <c r="M61" i="2"/>
  <c r="M49" i="2"/>
  <c r="M37" i="2"/>
  <c r="M25" i="2"/>
  <c r="M13" i="2"/>
  <c r="M14" i="2"/>
  <c r="R72" i="3"/>
  <c r="R71" i="3"/>
  <c r="R70" i="3"/>
  <c r="R69" i="3"/>
  <c r="R68" i="3"/>
  <c r="R67" i="3"/>
  <c r="R66" i="3"/>
  <c r="K74" i="3"/>
  <c r="J74" i="3"/>
  <c r="L74" i="3" s="1"/>
  <c r="M62" i="3"/>
  <c r="K62" i="3"/>
  <c r="J62" i="3"/>
  <c r="L62" i="3" s="1"/>
  <c r="M50" i="3"/>
  <c r="K50" i="3"/>
  <c r="J50" i="3"/>
  <c r="L50" i="3" s="1"/>
  <c r="M38" i="3"/>
  <c r="K38" i="3"/>
  <c r="J38" i="3"/>
  <c r="L38" i="3" s="1"/>
  <c r="M26" i="3"/>
  <c r="K26" i="3"/>
  <c r="J26" i="3"/>
  <c r="L26" i="3" s="1"/>
  <c r="M72" i="3"/>
  <c r="M71" i="3"/>
  <c r="M70" i="3"/>
  <c r="M69" i="3"/>
  <c r="M68" i="3"/>
  <c r="M67" i="3"/>
  <c r="M66" i="3"/>
  <c r="M74" i="3" s="1"/>
  <c r="M60" i="3"/>
  <c r="M59" i="3"/>
  <c r="M58" i="3"/>
  <c r="M57" i="3"/>
  <c r="M56" i="3"/>
  <c r="M55" i="3"/>
  <c r="M54" i="3"/>
  <c r="M48" i="3"/>
  <c r="M47" i="3"/>
  <c r="M46" i="3"/>
  <c r="M45" i="3"/>
  <c r="M44" i="3"/>
  <c r="M43" i="3"/>
  <c r="M42" i="3"/>
  <c r="M36" i="3"/>
  <c r="M35" i="3"/>
  <c r="M34" i="3"/>
  <c r="M33" i="3"/>
  <c r="M32" i="3"/>
  <c r="M31" i="3"/>
  <c r="M30" i="3"/>
  <c r="M24" i="3"/>
  <c r="M23" i="3"/>
  <c r="M22" i="3"/>
  <c r="M21" i="3"/>
  <c r="M20" i="3"/>
  <c r="M19" i="3"/>
  <c r="M18" i="3"/>
  <c r="R60" i="3"/>
  <c r="R59" i="3"/>
  <c r="R58" i="3"/>
  <c r="R57" i="3"/>
  <c r="R56" i="3"/>
  <c r="R55" i="3"/>
  <c r="R54" i="3"/>
  <c r="R48" i="3"/>
  <c r="R47" i="3"/>
  <c r="R46" i="3"/>
  <c r="R45" i="3"/>
  <c r="R44" i="3"/>
  <c r="R43" i="3"/>
  <c r="R42" i="3"/>
  <c r="R36" i="3"/>
  <c r="R35" i="3"/>
  <c r="R34" i="3"/>
  <c r="R33" i="3"/>
  <c r="R32" i="3"/>
  <c r="R31" i="3"/>
  <c r="R30" i="3"/>
  <c r="R24" i="3"/>
  <c r="R23" i="3"/>
  <c r="R22" i="3"/>
  <c r="R21" i="3"/>
  <c r="R20" i="3"/>
  <c r="R19" i="3"/>
  <c r="R18" i="3"/>
  <c r="M14" i="3"/>
  <c r="K14" i="3"/>
  <c r="J14" i="3"/>
  <c r="L14" i="3" s="1"/>
  <c r="M12" i="3"/>
  <c r="M11" i="3"/>
  <c r="M10" i="3"/>
  <c r="M9" i="3"/>
  <c r="M8" i="3"/>
  <c r="M7" i="3"/>
  <c r="M6" i="3"/>
  <c r="R12" i="3"/>
  <c r="R11" i="3"/>
  <c r="R10" i="3"/>
  <c r="R9" i="3"/>
  <c r="R8" i="3"/>
  <c r="R7" i="3"/>
  <c r="R6" i="3"/>
  <c r="M98" i="2"/>
  <c r="K98" i="2"/>
  <c r="J98" i="2"/>
  <c r="L98" i="2" s="1"/>
  <c r="M86" i="2"/>
  <c r="K86" i="2"/>
  <c r="J86" i="2"/>
  <c r="L86" i="2" s="1"/>
  <c r="M74" i="2"/>
  <c r="K74" i="2"/>
  <c r="J74" i="2"/>
  <c r="L74" i="2" s="1"/>
  <c r="M62" i="2"/>
  <c r="K62" i="2"/>
  <c r="J62" i="2"/>
  <c r="L62" i="2" s="1"/>
  <c r="M96" i="2"/>
  <c r="M95" i="2"/>
  <c r="M94" i="2"/>
  <c r="M93" i="2"/>
  <c r="M92" i="2"/>
  <c r="M91" i="2"/>
  <c r="M90" i="2"/>
  <c r="M84" i="2"/>
  <c r="M83" i="2"/>
  <c r="M82" i="2"/>
  <c r="M81" i="2"/>
  <c r="M80" i="2"/>
  <c r="M79" i="2"/>
  <c r="M78" i="2"/>
  <c r="M72" i="2"/>
  <c r="M71" i="2"/>
  <c r="M70" i="2"/>
  <c r="M69" i="2"/>
  <c r="M68" i="2"/>
  <c r="M67" i="2"/>
  <c r="M66" i="2"/>
  <c r="M60" i="2"/>
  <c r="M59" i="2"/>
  <c r="M58" i="2"/>
  <c r="M57" i="2"/>
  <c r="M56" i="2"/>
  <c r="M55" i="2"/>
  <c r="M54" i="2"/>
  <c r="R96" i="2"/>
  <c r="R95" i="2"/>
  <c r="R94" i="2"/>
  <c r="R93" i="2"/>
  <c r="R92" i="2"/>
  <c r="R91" i="2"/>
  <c r="R90" i="2"/>
  <c r="R84" i="2"/>
  <c r="R83" i="2"/>
  <c r="R82" i="2"/>
  <c r="R81" i="2"/>
  <c r="R80" i="2"/>
  <c r="R79" i="2"/>
  <c r="R78" i="2"/>
  <c r="R72" i="2"/>
  <c r="R71" i="2"/>
  <c r="R70" i="2"/>
  <c r="R69" i="2"/>
  <c r="R68" i="2"/>
  <c r="R67" i="2"/>
  <c r="R66" i="2"/>
  <c r="R60" i="2"/>
  <c r="R59" i="2"/>
  <c r="R58" i="2"/>
  <c r="R57" i="2"/>
  <c r="R56" i="2"/>
  <c r="R55" i="2"/>
  <c r="R54" i="2"/>
  <c r="M50" i="2"/>
  <c r="K50" i="2"/>
  <c r="J50" i="2"/>
  <c r="L50" i="2" s="1"/>
  <c r="M48" i="2"/>
  <c r="M47" i="2"/>
  <c r="M46" i="2"/>
  <c r="M45" i="2"/>
  <c r="M44" i="2"/>
  <c r="M43" i="2"/>
  <c r="M42" i="2"/>
  <c r="R48" i="2"/>
  <c r="R47" i="2"/>
  <c r="R46" i="2"/>
  <c r="R45" i="2"/>
  <c r="R44" i="2"/>
  <c r="R43" i="2"/>
  <c r="R42" i="2"/>
  <c r="M38" i="2"/>
  <c r="K38" i="2"/>
  <c r="J38" i="2"/>
  <c r="L38" i="2" s="1"/>
  <c r="M26" i="2"/>
  <c r="K26" i="2"/>
  <c r="J26" i="2"/>
  <c r="L26" i="2" s="1"/>
  <c r="M36" i="2"/>
  <c r="M35" i="2"/>
  <c r="M34" i="2"/>
  <c r="M33" i="2"/>
  <c r="M32" i="2"/>
  <c r="M31" i="2"/>
  <c r="M30" i="2"/>
  <c r="R36" i="2"/>
  <c r="R35" i="2"/>
  <c r="R34" i="2"/>
  <c r="R33" i="2"/>
  <c r="R32" i="2"/>
  <c r="R31" i="2"/>
  <c r="R30" i="2"/>
  <c r="K14" i="2"/>
  <c r="J14" i="2"/>
  <c r="L14" i="2" s="1"/>
  <c r="R24" i="2" l="1"/>
  <c r="M24" i="2" s="1"/>
  <c r="R23" i="2"/>
  <c r="M23" i="2" s="1"/>
  <c r="R22" i="2"/>
  <c r="M22" i="2" s="1"/>
  <c r="R21" i="2"/>
  <c r="M21" i="2" s="1"/>
  <c r="R20" i="2"/>
  <c r="M20" i="2" s="1"/>
  <c r="R19" i="2"/>
  <c r="M19" i="2" s="1"/>
  <c r="R18" i="2"/>
  <c r="M18" i="2" s="1"/>
  <c r="R7" i="2" l="1"/>
  <c r="M7" i="2" s="1"/>
  <c r="R8" i="2"/>
  <c r="M8" i="2" s="1"/>
  <c r="R9" i="2"/>
  <c r="M9" i="2" s="1"/>
  <c r="R10" i="2"/>
  <c r="M10" i="2" s="1"/>
  <c r="R11" i="2"/>
  <c r="M11" i="2" s="1"/>
  <c r="R12" i="2"/>
  <c r="M12" i="2" s="1"/>
  <c r="R6" i="2"/>
  <c r="M6" i="2" s="1"/>
  <c r="N72" i="3" l="1"/>
  <c r="K72" i="3"/>
  <c r="J72" i="3"/>
  <c r="L72" i="3" s="1"/>
  <c r="N71" i="3"/>
  <c r="K71" i="3"/>
  <c r="J71" i="3"/>
  <c r="L71" i="3" s="1"/>
  <c r="N70" i="3"/>
  <c r="K70" i="3"/>
  <c r="J70" i="3"/>
  <c r="L70" i="3" s="1"/>
  <c r="N69" i="3"/>
  <c r="K69" i="3"/>
  <c r="J69" i="3"/>
  <c r="L69" i="3" s="1"/>
  <c r="N68" i="3"/>
  <c r="K68" i="3"/>
  <c r="J68" i="3"/>
  <c r="L68" i="3" s="1"/>
  <c r="N67" i="3"/>
  <c r="K67" i="3"/>
  <c r="J67" i="3"/>
  <c r="L67" i="3" s="1"/>
  <c r="N66" i="3"/>
  <c r="K66" i="3"/>
  <c r="J66" i="3"/>
  <c r="L66" i="3" s="1"/>
  <c r="N60" i="3"/>
  <c r="K60" i="3"/>
  <c r="J60" i="3"/>
  <c r="L60" i="3" s="1"/>
  <c r="N59" i="3"/>
  <c r="K59" i="3"/>
  <c r="J59" i="3"/>
  <c r="L59" i="3" s="1"/>
  <c r="N58" i="3"/>
  <c r="K58" i="3"/>
  <c r="J58" i="3"/>
  <c r="L58" i="3" s="1"/>
  <c r="N57" i="3"/>
  <c r="K57" i="3"/>
  <c r="J57" i="3"/>
  <c r="L57" i="3" s="1"/>
  <c r="N56" i="3"/>
  <c r="K56" i="3"/>
  <c r="J56" i="3"/>
  <c r="L56" i="3" s="1"/>
  <c r="N55" i="3"/>
  <c r="K55" i="3"/>
  <c r="J55" i="3"/>
  <c r="L55" i="3" s="1"/>
  <c r="N54" i="3"/>
  <c r="K54" i="3"/>
  <c r="J54" i="3"/>
  <c r="L54" i="3" s="1"/>
  <c r="N48" i="3"/>
  <c r="K48" i="3"/>
  <c r="J48" i="3"/>
  <c r="L48" i="3" s="1"/>
  <c r="N47" i="3"/>
  <c r="K47" i="3"/>
  <c r="J47" i="3"/>
  <c r="L47" i="3" s="1"/>
  <c r="N46" i="3"/>
  <c r="K46" i="3"/>
  <c r="J46" i="3"/>
  <c r="L46" i="3" s="1"/>
  <c r="N45" i="3"/>
  <c r="K45" i="3"/>
  <c r="J45" i="3"/>
  <c r="L45" i="3" s="1"/>
  <c r="N44" i="3"/>
  <c r="K44" i="3"/>
  <c r="J44" i="3"/>
  <c r="L44" i="3" s="1"/>
  <c r="N43" i="3"/>
  <c r="K43" i="3"/>
  <c r="J43" i="3"/>
  <c r="L43" i="3" s="1"/>
  <c r="N42" i="3"/>
  <c r="K42" i="3"/>
  <c r="J42" i="3"/>
  <c r="L42" i="3" s="1"/>
  <c r="N36" i="3"/>
  <c r="K36" i="3"/>
  <c r="J36" i="3"/>
  <c r="L36" i="3" s="1"/>
  <c r="N35" i="3"/>
  <c r="K35" i="3"/>
  <c r="J35" i="3"/>
  <c r="L35" i="3" s="1"/>
  <c r="N34" i="3"/>
  <c r="K34" i="3"/>
  <c r="J34" i="3"/>
  <c r="L34" i="3" s="1"/>
  <c r="N33" i="3"/>
  <c r="K33" i="3"/>
  <c r="J33" i="3"/>
  <c r="L33" i="3" s="1"/>
  <c r="N32" i="3"/>
  <c r="K32" i="3"/>
  <c r="J32" i="3"/>
  <c r="L32" i="3" s="1"/>
  <c r="N31" i="3"/>
  <c r="K31" i="3"/>
  <c r="J31" i="3"/>
  <c r="L31" i="3" s="1"/>
  <c r="N30" i="3"/>
  <c r="K30" i="3"/>
  <c r="J30" i="3"/>
  <c r="L30" i="3" s="1"/>
  <c r="N24" i="3"/>
  <c r="K24" i="3"/>
  <c r="J24" i="3"/>
  <c r="L24" i="3" s="1"/>
  <c r="N23" i="3"/>
  <c r="K23" i="3"/>
  <c r="J23" i="3"/>
  <c r="L23" i="3" s="1"/>
  <c r="N22" i="3"/>
  <c r="K22" i="3"/>
  <c r="J22" i="3"/>
  <c r="L22" i="3" s="1"/>
  <c r="N21" i="3"/>
  <c r="K21" i="3"/>
  <c r="J21" i="3"/>
  <c r="L21" i="3" s="1"/>
  <c r="N20" i="3"/>
  <c r="K20" i="3"/>
  <c r="J20" i="3"/>
  <c r="L20" i="3" s="1"/>
  <c r="N19" i="3"/>
  <c r="K19" i="3"/>
  <c r="J19" i="3"/>
  <c r="L19" i="3" s="1"/>
  <c r="N18" i="3"/>
  <c r="K18" i="3"/>
  <c r="J18" i="3"/>
  <c r="L18" i="3" s="1"/>
  <c r="N12" i="3"/>
  <c r="K12" i="3"/>
  <c r="J12" i="3"/>
  <c r="L12" i="3" s="1"/>
  <c r="N11" i="3"/>
  <c r="K11" i="3"/>
  <c r="J11" i="3"/>
  <c r="L11" i="3" s="1"/>
  <c r="N10" i="3"/>
  <c r="K10" i="3"/>
  <c r="J10" i="3"/>
  <c r="L10" i="3" s="1"/>
  <c r="N9" i="3"/>
  <c r="K9" i="3"/>
  <c r="J9" i="3"/>
  <c r="L9" i="3" s="1"/>
  <c r="N8" i="3"/>
  <c r="K8" i="3"/>
  <c r="J8" i="3"/>
  <c r="L8" i="3" s="1"/>
  <c r="N7" i="3"/>
  <c r="K7" i="3"/>
  <c r="J7" i="3"/>
  <c r="L7" i="3" s="1"/>
  <c r="N6" i="3"/>
  <c r="K6" i="3"/>
  <c r="J6" i="3"/>
  <c r="L6" i="3" s="1"/>
  <c r="N96" i="2"/>
  <c r="K96" i="2"/>
  <c r="J96" i="2"/>
  <c r="L96" i="2" s="1"/>
  <c r="N95" i="2"/>
  <c r="K95" i="2"/>
  <c r="J95" i="2"/>
  <c r="L95" i="2" s="1"/>
  <c r="N94" i="2"/>
  <c r="K94" i="2"/>
  <c r="J94" i="2"/>
  <c r="L94" i="2" s="1"/>
  <c r="N93" i="2"/>
  <c r="K93" i="2"/>
  <c r="J93" i="2"/>
  <c r="L93" i="2" s="1"/>
  <c r="N92" i="2"/>
  <c r="K92" i="2"/>
  <c r="J92" i="2"/>
  <c r="L92" i="2" s="1"/>
  <c r="N91" i="2"/>
  <c r="K91" i="2"/>
  <c r="J91" i="2"/>
  <c r="L91" i="2" s="1"/>
  <c r="N90" i="2"/>
  <c r="K90" i="2"/>
  <c r="J90" i="2"/>
  <c r="L90" i="2" s="1"/>
  <c r="N84" i="2"/>
  <c r="K84" i="2"/>
  <c r="J84" i="2"/>
  <c r="L84" i="2" s="1"/>
  <c r="N83" i="2"/>
  <c r="K83" i="2"/>
  <c r="J83" i="2"/>
  <c r="L83" i="2" s="1"/>
  <c r="N82" i="2"/>
  <c r="K82" i="2"/>
  <c r="J82" i="2"/>
  <c r="L82" i="2" s="1"/>
  <c r="N81" i="2"/>
  <c r="K81" i="2"/>
  <c r="J81" i="2"/>
  <c r="N80" i="2"/>
  <c r="K80" i="2"/>
  <c r="J80" i="2"/>
  <c r="L80" i="2" s="1"/>
  <c r="N79" i="2"/>
  <c r="K79" i="2"/>
  <c r="J79" i="2"/>
  <c r="N78" i="2"/>
  <c r="K78" i="2"/>
  <c r="N72" i="2"/>
  <c r="K72" i="2"/>
  <c r="J72" i="2"/>
  <c r="L72" i="2" s="1"/>
  <c r="N71" i="2"/>
  <c r="K71" i="2"/>
  <c r="J71" i="2"/>
  <c r="L71" i="2" s="1"/>
  <c r="N70" i="2"/>
  <c r="K70" i="2"/>
  <c r="J70" i="2"/>
  <c r="L70" i="2" s="1"/>
  <c r="N69" i="2"/>
  <c r="K69" i="2"/>
  <c r="J69" i="2"/>
  <c r="L69" i="2" s="1"/>
  <c r="N68" i="2"/>
  <c r="K68" i="2"/>
  <c r="J68" i="2"/>
  <c r="L68" i="2" s="1"/>
  <c r="N67" i="2"/>
  <c r="K67" i="2"/>
  <c r="J67" i="2"/>
  <c r="L67" i="2" s="1"/>
  <c r="N66" i="2"/>
  <c r="K66" i="2"/>
  <c r="J66" i="2"/>
  <c r="L66" i="2" s="1"/>
  <c r="N60" i="2"/>
  <c r="K60" i="2"/>
  <c r="J60" i="2"/>
  <c r="L60" i="2" s="1"/>
  <c r="N59" i="2"/>
  <c r="K59" i="2"/>
  <c r="J59" i="2"/>
  <c r="L59" i="2" s="1"/>
  <c r="N58" i="2"/>
  <c r="K58" i="2"/>
  <c r="J58" i="2"/>
  <c r="L58" i="2" s="1"/>
  <c r="N57" i="2"/>
  <c r="K57" i="2"/>
  <c r="J57" i="2"/>
  <c r="L57" i="2" s="1"/>
  <c r="N56" i="2"/>
  <c r="K56" i="2"/>
  <c r="J56" i="2"/>
  <c r="L56" i="2" s="1"/>
  <c r="N55" i="2"/>
  <c r="K55" i="2"/>
  <c r="J55" i="2"/>
  <c r="L55" i="2" s="1"/>
  <c r="N54" i="2"/>
  <c r="K54" i="2"/>
  <c r="J54" i="2"/>
  <c r="N48" i="2"/>
  <c r="K48" i="2"/>
  <c r="J48" i="2"/>
  <c r="L48" i="2" s="1"/>
  <c r="N47" i="2"/>
  <c r="K47" i="2"/>
  <c r="J47" i="2"/>
  <c r="L47" i="2" s="1"/>
  <c r="N46" i="2"/>
  <c r="K46" i="2"/>
  <c r="J46" i="2"/>
  <c r="L46" i="2" s="1"/>
  <c r="N45" i="2"/>
  <c r="K45" i="2"/>
  <c r="J45" i="2"/>
  <c r="L45" i="2" s="1"/>
  <c r="N44" i="2"/>
  <c r="K44" i="2"/>
  <c r="J44" i="2"/>
  <c r="L44" i="2" s="1"/>
  <c r="N43" i="2"/>
  <c r="K43" i="2"/>
  <c r="J43" i="2"/>
  <c r="L43" i="2" s="1"/>
  <c r="N42" i="2"/>
  <c r="K42" i="2"/>
  <c r="J42" i="2"/>
  <c r="L42" i="2" s="1"/>
  <c r="N36" i="2"/>
  <c r="K36" i="2"/>
  <c r="J36" i="2"/>
  <c r="L36" i="2" s="1"/>
  <c r="N35" i="2"/>
  <c r="K35" i="2"/>
  <c r="J35" i="2"/>
  <c r="L35" i="2" s="1"/>
  <c r="N34" i="2"/>
  <c r="K34" i="2"/>
  <c r="J34" i="2"/>
  <c r="L34" i="2" s="1"/>
  <c r="N33" i="2"/>
  <c r="K33" i="2"/>
  <c r="J33" i="2"/>
  <c r="L33" i="2" s="1"/>
  <c r="N32" i="2"/>
  <c r="K32" i="2"/>
  <c r="J32" i="2"/>
  <c r="L32" i="2" s="1"/>
  <c r="N31" i="2"/>
  <c r="K31" i="2"/>
  <c r="J31" i="2"/>
  <c r="L31" i="2" s="1"/>
  <c r="N30" i="2"/>
  <c r="K30" i="2"/>
  <c r="N24" i="2"/>
  <c r="K24" i="2"/>
  <c r="N23" i="2"/>
  <c r="K23" i="2"/>
  <c r="J23" i="2"/>
  <c r="L23" i="2" s="1"/>
  <c r="N22" i="2"/>
  <c r="K22" i="2"/>
  <c r="N21" i="2"/>
  <c r="K21" i="2"/>
  <c r="N20" i="2"/>
  <c r="K20" i="2"/>
  <c r="N19" i="2"/>
  <c r="K19" i="2"/>
  <c r="N18" i="2"/>
  <c r="K18" i="2"/>
  <c r="J12" i="2"/>
  <c r="J11" i="2"/>
  <c r="J10" i="2"/>
  <c r="J9" i="2"/>
  <c r="J8" i="2"/>
  <c r="J7" i="2"/>
  <c r="J6" i="2"/>
  <c r="N12" i="2"/>
  <c r="K12" i="2"/>
  <c r="L12" i="2" s="1"/>
  <c r="N11" i="2"/>
  <c r="K11" i="2"/>
  <c r="N10" i="2"/>
  <c r="K10" i="2"/>
  <c r="L10" i="2" s="1"/>
  <c r="N9" i="2"/>
  <c r="K9" i="2"/>
  <c r="L9" i="2" s="1"/>
  <c r="N8" i="2"/>
  <c r="K8" i="2"/>
  <c r="L8" i="2" s="1"/>
  <c r="N7" i="2"/>
  <c r="K7" i="2"/>
  <c r="L7" i="2" s="1"/>
  <c r="N6" i="2"/>
  <c r="K6" i="2"/>
  <c r="L6" i="2" s="1"/>
  <c r="L11" i="2" l="1"/>
  <c r="L73" i="3"/>
  <c r="J73" i="3"/>
  <c r="K73" i="3"/>
  <c r="L61" i="3"/>
  <c r="J61" i="3"/>
  <c r="K61" i="3"/>
  <c r="L49" i="3"/>
  <c r="J49" i="3"/>
  <c r="K49" i="3"/>
  <c r="L37" i="3"/>
  <c r="J37" i="3"/>
  <c r="K37" i="3"/>
  <c r="L25" i="3"/>
  <c r="J25" i="3"/>
  <c r="K25" i="3"/>
  <c r="L13" i="3"/>
  <c r="J13" i="3"/>
  <c r="K13" i="3"/>
  <c r="L97" i="2"/>
  <c r="J97" i="2"/>
  <c r="K97" i="2"/>
  <c r="L85" i="2"/>
  <c r="J85" i="2"/>
  <c r="K85" i="2"/>
  <c r="L73" i="2"/>
  <c r="J73" i="2"/>
  <c r="K73" i="2"/>
  <c r="L61" i="2"/>
  <c r="J61" i="2"/>
  <c r="K61" i="2"/>
  <c r="L49" i="2"/>
  <c r="J49" i="2"/>
  <c r="K49" i="2"/>
  <c r="L37" i="2"/>
  <c r="J37" i="2"/>
  <c r="K37" i="2"/>
  <c r="L25" i="2"/>
  <c r="J25" i="2"/>
  <c r="K25" i="2"/>
  <c r="L13" i="2"/>
  <c r="J13" i="2"/>
  <c r="K13" i="2"/>
</calcChain>
</file>

<file path=xl/sharedStrings.xml><?xml version="1.0" encoding="utf-8"?>
<sst xmlns="http://schemas.openxmlformats.org/spreadsheetml/2006/main" count="316" uniqueCount="49">
  <si>
    <t>On RF</t>
  </si>
  <si>
    <t>On D* set</t>
  </si>
  <si>
    <t>RF</t>
  </si>
  <si>
    <t>malware families</t>
  </si>
  <si>
    <t>D*</t>
  </si>
  <si>
    <t>DroidKungfu</t>
  </si>
  <si>
    <t>ProxyTrojan/NotCompatible/NioServ</t>
  </si>
  <si>
    <t>GoldDream</t>
  </si>
  <si>
    <t>Plankton</t>
  </si>
  <si>
    <t>FakeInst</t>
  </si>
  <si>
    <t>BENIGN</t>
  </si>
  <si>
    <t>MALICIOUS</t>
  </si>
  <si>
    <t>SVM-rbf</t>
  </si>
  <si>
    <t>#samples</t>
  </si>
  <si>
    <t>SVM-linear</t>
  </si>
  <si>
    <t>DT</t>
  </si>
  <si>
    <t>KNN</t>
  </si>
  <si>
    <t>Full</t>
  </si>
  <si>
    <t>Structure</t>
  </si>
  <si>
    <t>NB-Gaussian</t>
  </si>
  <si>
    <t>ICC</t>
  </si>
  <si>
    <t>Security</t>
  </si>
  <si>
    <t>NB-Multinomial</t>
  </si>
  <si>
    <t>D</t>
  </si>
  <si>
    <t>NB-Bernoulli</t>
  </si>
  <si>
    <t>Precision</t>
  </si>
  <si>
    <t>Recall</t>
  </si>
  <si>
    <t>F1</t>
  </si>
  <si>
    <t>All with D*</t>
  </si>
  <si>
    <r>
      <t>R</t>
    </r>
    <r>
      <rPr>
        <sz val="11"/>
        <color rgb="FF000000"/>
        <rFont val="Arial"/>
        <family val="2"/>
      </rPr>
      <t>F</t>
    </r>
  </si>
  <si>
    <t>SVM-rbf</t>
    <phoneticPr fontId="0" type="noConversion"/>
  </si>
  <si>
    <r>
      <t>S</t>
    </r>
    <r>
      <rPr>
        <sz val="11"/>
        <color rgb="FF000000"/>
        <rFont val="Arial"/>
        <family val="2"/>
      </rPr>
      <t>VM-linear</t>
    </r>
  </si>
  <si>
    <r>
      <t>D</t>
    </r>
    <r>
      <rPr>
        <sz val="11"/>
        <color rgb="FF000000"/>
        <rFont val="Arial"/>
        <family val="2"/>
      </rPr>
      <t>T</t>
    </r>
  </si>
  <si>
    <r>
      <rPr>
        <i/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NN</t>
    </r>
  </si>
  <si>
    <r>
      <t>N</t>
    </r>
    <r>
      <rPr>
        <sz val="11"/>
        <color rgb="FF000000"/>
        <rFont val="Arial"/>
        <family val="2"/>
      </rPr>
      <t>B-gaussian</t>
    </r>
  </si>
  <si>
    <r>
      <t>N</t>
    </r>
    <r>
      <rPr>
        <sz val="11"/>
        <color rgb="FF000000"/>
        <rFont val="Arial"/>
        <family val="2"/>
      </rPr>
      <t>B-multinomial</t>
    </r>
  </si>
  <si>
    <r>
      <t>N</t>
    </r>
    <r>
      <rPr>
        <sz val="11"/>
        <color rgb="FF000000"/>
        <rFont val="Arial"/>
        <family val="2"/>
      </rPr>
      <t>B-bernoulli</t>
    </r>
  </si>
  <si>
    <t>All with RF</t>
  </si>
  <si>
    <r>
      <t>D</t>
    </r>
    <r>
      <rPr>
        <sz val="11"/>
        <color rgb="FF000000"/>
        <rFont val="Arial"/>
        <family val="2"/>
      </rPr>
      <t>*</t>
    </r>
  </si>
  <si>
    <r>
      <t>F</t>
    </r>
    <r>
      <rPr>
        <sz val="11"/>
        <color rgb="FF000000"/>
        <rFont val="Arial"/>
        <family val="2"/>
      </rPr>
      <t>ull</t>
    </r>
  </si>
  <si>
    <r>
      <t>S</t>
    </r>
    <r>
      <rPr>
        <sz val="11"/>
        <color rgb="FF000000"/>
        <rFont val="Arial"/>
        <family val="2"/>
      </rPr>
      <t>tructure</t>
    </r>
  </si>
  <si>
    <r>
      <t>I</t>
    </r>
    <r>
      <rPr>
        <sz val="11"/>
        <color rgb="FF000000"/>
        <rFont val="Arial"/>
        <family val="2"/>
      </rPr>
      <t>CC</t>
    </r>
  </si>
  <si>
    <r>
      <t>S</t>
    </r>
    <r>
      <rPr>
        <sz val="11"/>
        <color rgb="FF000000"/>
        <rFont val="Arial"/>
        <family val="2"/>
      </rPr>
      <t>ecurity</t>
    </r>
  </si>
  <si>
    <t>D</t>
    <phoneticPr fontId="0" type="noConversion"/>
  </si>
  <si>
    <t>A</t>
  </si>
  <si>
    <t>TP</t>
  </si>
  <si>
    <t>FP</t>
  </si>
  <si>
    <t>TN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</si>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</sst>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  <family val="2"/>
    </font>
    <font>
      <i/>
      <sz val="10"/>
      <color rgb="FF000000"/>
      <name val="Arial"/>
      <family val="2"/>
    </font>
    <font>
      <sz val="10"/>
      <color rgb="FFFF00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3" borderId="0" xfId="0" applyFont="1" applyFill="1" applyAlignment="1"/>
    <xf numFmtId="0" fontId="0" fillId="0" borderId="0" xfId="0" applyFont="1" applyAlignment="1"/>
    <xf numFmtId="9" fontId="1" fillId="0" borderId="3" xfId="0" applyNumberFormat="1" applyFont="1" applyBorder="1" applyAlignment="1"/>
    <xf numFmtId="9" fontId="1" fillId="0" borderId="4" xfId="0" applyNumberFormat="1" applyFont="1" applyBorder="1" applyAlignment="1"/>
    <xf numFmtId="9" fontId="0" fillId="0" borderId="3" xfId="0" applyNumberFormat="1" applyFont="1" applyBorder="1" applyAlignment="1"/>
    <xf numFmtId="9" fontId="5" fillId="3" borderId="5" xfId="0" applyNumberFormat="1" applyFont="1" applyFill="1" applyBorder="1" applyAlignment="1"/>
    <xf numFmtId="9" fontId="0" fillId="0" borderId="5" xfId="0" applyNumberFormat="1" applyFont="1" applyBorder="1" applyAlignment="1"/>
    <xf numFmtId="9" fontId="1" fillId="0" borderId="6" xfId="0" applyNumberFormat="1" applyFont="1" applyBorder="1" applyAlignment="1"/>
    <xf numFmtId="9" fontId="0" fillId="0" borderId="0" xfId="0" applyNumberFormat="1" applyFont="1" applyAlignment="1"/>
    <xf numFmtId="0" fontId="6" fillId="0" borderId="7" xfId="0" applyFont="1" applyBorder="1" applyAlignment="1"/>
    <xf numFmtId="0" fontId="0" fillId="0" borderId="0" xfId="0" applyFont="1" applyAlignment="1"/>
    <xf numFmtId="0" fontId="5" fillId="0" borderId="0" xfId="0" applyFont="1" applyBorder="1" applyAlignment="1">
      <alignment horizontal="center" vertical="center"/>
    </xf>
    <xf numFmtId="9" fontId="1" fillId="0" borderId="0" xfId="0" applyNumberFormat="1" applyFont="1" applyBorder="1" applyAlignment="1"/>
    <xf numFmtId="0" fontId="0" fillId="0" borderId="0" xfId="0" applyFont="1" applyAlignment="1"/>
    <xf numFmtId="0" fontId="5" fillId="0" borderId="0" xfId="0" applyFont="1" applyBorder="1" applyAlignment="1">
      <alignment horizontal="center" vertical="center"/>
    </xf>
    <xf numFmtId="0" fontId="4" fillId="0" borderId="0" xfId="0" applyFont="1" applyAlignment="1"/>
    <xf numFmtId="0" fontId="0" fillId="0" borderId="0" xfId="0" applyFont="1" applyFill="1" applyBorder="1" applyAlignment="1"/>
    <xf numFmtId="0" fontId="0" fillId="0" borderId="0" xfId="0" applyNumberFormat="1" applyFont="1" applyAlignment="1"/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166527777777775E-2"/>
          <c:y val="0.17018434055492207"/>
          <c:w val="0.93043069444444448"/>
          <c:h val="0.74867344706911632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summary!$B$5</c:f>
              <c:strCache>
                <c:ptCount val="1"/>
                <c:pt idx="0">
                  <c:v>Precision</c:v>
                </c:pt>
              </c:strCache>
            </c:strRef>
          </c:tx>
          <c:spPr>
            <a:noFill/>
            <a:ln>
              <a:solidFill>
                <a:schemeClr val="tx1">
                  <a:lumMod val="95000"/>
                  <a:lumOff val="5000"/>
                </a:schemeClr>
              </a:solidFill>
            </a:ln>
          </c:spPr>
          <c:invertIfNegative val="1"/>
          <c:dLbls>
            <c:numFmt formatCode="0%" sourceLinked="0"/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summary!$C$4:$J$4</c:f>
              <c:strCache>
                <c:ptCount val="8"/>
                <c:pt idx="0">
                  <c:v>RF</c:v>
                </c:pt>
                <c:pt idx="1">
                  <c:v>SVM-rbf</c:v>
                </c:pt>
                <c:pt idx="2">
                  <c:v>SVM-linear</c:v>
                </c:pt>
                <c:pt idx="3">
                  <c:v>DT</c:v>
                </c:pt>
                <c:pt idx="4">
                  <c:v>kNN</c:v>
                </c:pt>
                <c:pt idx="5">
                  <c:v>NB-gaussian</c:v>
                </c:pt>
                <c:pt idx="6">
                  <c:v>NB-multinomial</c:v>
                </c:pt>
                <c:pt idx="7">
                  <c:v>NB-bernoulli</c:v>
                </c:pt>
              </c:strCache>
            </c:strRef>
          </c:cat>
          <c:val>
            <c:numRef>
              <c:f>summary!$C$5:$J$5</c:f>
              <c:numCache>
                <c:formatCode>General</c:formatCode>
                <c:ptCount val="8"/>
                <c:pt idx="0">
                  <c:v>0.81400750701248048</c:v>
                </c:pt>
                <c:pt idx="1">
                  <c:v>0.251848422543266</c:v>
                </c:pt>
                <c:pt idx="2">
                  <c:v>0.73924156408104091</c:v>
                </c:pt>
                <c:pt idx="3">
                  <c:v>0.6851271958873435</c:v>
                </c:pt>
                <c:pt idx="4">
                  <c:v>0.66810163325305205</c:v>
                </c:pt>
                <c:pt idx="5">
                  <c:v>0.66733452745668043</c:v>
                </c:pt>
                <c:pt idx="6">
                  <c:v>0.5261750258575667</c:v>
                </c:pt>
                <c:pt idx="7">
                  <c:v>0.71215351610458766</c:v>
                </c:pt>
              </c:numCache>
            </c:numRef>
          </c:val>
          <c:extLst/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</c:spPr>
          <c:invertIfNegative val="1"/>
          <c:dLbls>
            <c:numFmt formatCode="0%" sourceLinked="0"/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summary!$C$4:$J$4</c:f>
              <c:strCache>
                <c:ptCount val="8"/>
                <c:pt idx="0">
                  <c:v>RF</c:v>
                </c:pt>
                <c:pt idx="1">
                  <c:v>SVM-rbf</c:v>
                </c:pt>
                <c:pt idx="2">
                  <c:v>SVM-linear</c:v>
                </c:pt>
                <c:pt idx="3">
                  <c:v>DT</c:v>
                </c:pt>
                <c:pt idx="4">
                  <c:v>kNN</c:v>
                </c:pt>
                <c:pt idx="5">
                  <c:v>NB-gaussian</c:v>
                </c:pt>
                <c:pt idx="6">
                  <c:v>NB-multinomial</c:v>
                </c:pt>
                <c:pt idx="7">
                  <c:v>NB-bernoulli</c:v>
                </c:pt>
              </c:strCache>
            </c:strRef>
          </c:cat>
          <c:val>
            <c:numRef>
              <c:f>summary!$C$6:$J$6</c:f>
              <c:numCache>
                <c:formatCode>General</c:formatCode>
                <c:ptCount val="8"/>
                <c:pt idx="0">
                  <c:v>0.82287822878228778</c:v>
                </c:pt>
                <c:pt idx="1">
                  <c:v>0.50184501845018448</c:v>
                </c:pt>
                <c:pt idx="2">
                  <c:v>0.74907749077490771</c:v>
                </c:pt>
                <c:pt idx="3">
                  <c:v>0.66789667896678961</c:v>
                </c:pt>
                <c:pt idx="4">
                  <c:v>0.69003690036900367</c:v>
                </c:pt>
                <c:pt idx="5">
                  <c:v>0.49446494464944651</c:v>
                </c:pt>
                <c:pt idx="6">
                  <c:v>0.62361623616236161</c:v>
                </c:pt>
                <c:pt idx="7">
                  <c:v>0.69372693726937273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F1</c:v>
                </c:pt>
              </c:strCache>
            </c:strRef>
          </c:tx>
          <c:spPr>
            <a:pattFill prst="ltDn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>
                  <a:lumMod val="95000"/>
                  <a:lumOff val="5000"/>
                </a:schemeClr>
              </a:solidFill>
            </a:ln>
          </c:spPr>
          <c:invertIfNegative val="1"/>
          <c:dLbls>
            <c:numFmt formatCode="0%" sourceLinked="0"/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summary!$C$4:$J$4</c:f>
              <c:strCache>
                <c:ptCount val="8"/>
                <c:pt idx="0">
                  <c:v>RF</c:v>
                </c:pt>
                <c:pt idx="1">
                  <c:v>SVM-rbf</c:v>
                </c:pt>
                <c:pt idx="2">
                  <c:v>SVM-linear</c:v>
                </c:pt>
                <c:pt idx="3">
                  <c:v>DT</c:v>
                </c:pt>
                <c:pt idx="4">
                  <c:v>kNN</c:v>
                </c:pt>
                <c:pt idx="5">
                  <c:v>NB-gaussian</c:v>
                </c:pt>
                <c:pt idx="6">
                  <c:v>NB-multinomial</c:v>
                </c:pt>
                <c:pt idx="7">
                  <c:v>NB-bernoulli</c:v>
                </c:pt>
              </c:strCache>
            </c:strRef>
          </c:cat>
          <c:val>
            <c:numRef>
              <c:f>summary!$C$7:$J$7</c:f>
              <c:numCache>
                <c:formatCode>General</c:formatCode>
                <c:ptCount val="8"/>
                <c:pt idx="0">
                  <c:v>0.81382051929514321</c:v>
                </c:pt>
                <c:pt idx="1">
                  <c:v>0.33538536859570067</c:v>
                </c:pt>
                <c:pt idx="2">
                  <c:v>0.74296982540338918</c:v>
                </c:pt>
                <c:pt idx="3">
                  <c:v>0.67417518374008878</c:v>
                </c:pt>
                <c:pt idx="4">
                  <c:v>0.67429204599499448</c:v>
                </c:pt>
                <c:pt idx="5">
                  <c:v>0.51079610932502317</c:v>
                </c:pt>
                <c:pt idx="6">
                  <c:v>0.55999496023217699</c:v>
                </c:pt>
                <c:pt idx="7">
                  <c:v>0.69660192206317673</c:v>
                </c:pt>
              </c:numCache>
            </c:numRef>
          </c:val>
          <c:extLst/>
        </c:ser>
        <c:ser>
          <c:idx val="3"/>
          <c:order val="3"/>
          <c:tx>
            <c:strRef>
              <c:f>summary!$B$8</c:f>
              <c:strCache>
                <c:ptCount val="1"/>
                <c:pt idx="0">
                  <c:v>A</c:v>
                </c:pt>
              </c:strCache>
            </c:strRef>
          </c:tx>
          <c:spPr>
            <a:pattFill prst="pct10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invertIfNegative val="0"/>
          <c:dLbls>
            <c:numFmt formatCode="0%" sourceLinked="0"/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summary!$C$4:$J$4</c:f>
              <c:strCache>
                <c:ptCount val="8"/>
                <c:pt idx="0">
                  <c:v>RF</c:v>
                </c:pt>
                <c:pt idx="1">
                  <c:v>SVM-rbf</c:v>
                </c:pt>
                <c:pt idx="2">
                  <c:v>SVM-linear</c:v>
                </c:pt>
                <c:pt idx="3">
                  <c:v>DT</c:v>
                </c:pt>
                <c:pt idx="4">
                  <c:v>kNN</c:v>
                </c:pt>
                <c:pt idx="5">
                  <c:v>NB-gaussian</c:v>
                </c:pt>
                <c:pt idx="6">
                  <c:v>NB-multinomial</c:v>
                </c:pt>
                <c:pt idx="7">
                  <c:v>NB-bernoulli</c:v>
                </c:pt>
              </c:strCache>
            </c:strRef>
          </c:cat>
          <c:val>
            <c:numRef>
              <c:f>summary!$C$8:$J$8</c:f>
              <c:numCache>
                <c:formatCode>General</c:formatCode>
                <c:ptCount val="8"/>
                <c:pt idx="0">
                  <c:v>0.92022167454146875</c:v>
                </c:pt>
                <c:pt idx="1">
                  <c:v>0.68697321659563459</c:v>
                </c:pt>
                <c:pt idx="2">
                  <c:v>0.88722920439536512</c:v>
                </c:pt>
                <c:pt idx="3">
                  <c:v>0.84676134584224072</c:v>
                </c:pt>
                <c:pt idx="4">
                  <c:v>0.85446821257880479</c:v>
                </c:pt>
                <c:pt idx="5">
                  <c:v>0.74009068503969166</c:v>
                </c:pt>
                <c:pt idx="6">
                  <c:v>0.80717855149031181</c:v>
                </c:pt>
                <c:pt idx="7">
                  <c:v>0.84970248226467504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877248"/>
        <c:axId val="143145728"/>
      </c:barChart>
      <c:catAx>
        <c:axId val="61877248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anchor="ctr" anchorCtr="0"/>
          <a:lstStyle/>
          <a:p>
            <a:pPr lvl="0">
              <a:defRPr/>
            </a:pPr>
            <a:endParaRPr lang="en-US"/>
          </a:p>
        </c:txPr>
        <c:crossAx val="143145728"/>
        <c:crosses val="autoZero"/>
        <c:auto val="1"/>
        <c:lblAlgn val="ctr"/>
        <c:lblOffset val="0"/>
        <c:noMultiLvlLbl val="1"/>
      </c:catAx>
      <c:valAx>
        <c:axId val="143145728"/>
        <c:scaling>
          <c:orientation val="minMax"/>
          <c:max val="1"/>
        </c:scaling>
        <c:delete val="0"/>
        <c:axPos val="l"/>
        <c:numFmt formatCode="0%" sourceLinked="0"/>
        <c:majorTickMark val="cross"/>
        <c:minorTickMark val="cross"/>
        <c:tickLblPos val="nextTo"/>
        <c:spPr>
          <a:ln w="12700">
            <a:solidFill>
              <a:schemeClr val="tx1"/>
            </a:solidFill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61877248"/>
        <c:crosses val="autoZero"/>
        <c:crossBetween val="between"/>
        <c:majorUnit val="0.2"/>
        <c:minorUnit val="0.1"/>
      </c:valAx>
    </c:plotArea>
    <c:legend>
      <c:legendPos val="t"/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166527777777775E-2"/>
          <c:y val="0.19431965032307108"/>
          <c:w val="0.93043069444444448"/>
          <c:h val="0.72697470107903184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summary!$B$12</c:f>
              <c:strCache>
                <c:ptCount val="1"/>
                <c:pt idx="0">
                  <c:v>Precision</c:v>
                </c:pt>
              </c:strCache>
            </c:strRef>
          </c:tx>
          <c:spPr>
            <a:noFill/>
            <a:ln>
              <a:solidFill>
                <a:schemeClr val="tx1">
                  <a:lumMod val="95000"/>
                  <a:lumOff val="5000"/>
                </a:schemeClr>
              </a:solidFill>
            </a:ln>
          </c:spPr>
          <c:invertIfNegative val="1"/>
          <c:dLbls>
            <c:numFmt formatCode="0%" sourceLinked="0"/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summary!$C$11:$H$11</c:f>
              <c:strCache>
                <c:ptCount val="6"/>
                <c:pt idx="0">
                  <c:v>D*</c:v>
                </c:pt>
                <c:pt idx="1">
                  <c:v>Full</c:v>
                </c:pt>
                <c:pt idx="2">
                  <c:v>Structure</c:v>
                </c:pt>
                <c:pt idx="3">
                  <c:v>ICC</c:v>
                </c:pt>
                <c:pt idx="4">
                  <c:v>Security</c:v>
                </c:pt>
                <c:pt idx="5">
                  <c:v>D</c:v>
                </c:pt>
              </c:strCache>
            </c:strRef>
          </c:cat>
          <c:val>
            <c:numRef>
              <c:f>summary!$C$12:$H$12</c:f>
              <c:numCache>
                <c:formatCode>General</c:formatCode>
                <c:ptCount val="6"/>
                <c:pt idx="0">
                  <c:v>0.81400750701248048</c:v>
                </c:pt>
                <c:pt idx="1">
                  <c:v>0.75419727310312212</c:v>
                </c:pt>
                <c:pt idx="2">
                  <c:v>0.75207527001956231</c:v>
                </c:pt>
                <c:pt idx="3">
                  <c:v>0.56616784062084169</c:v>
                </c:pt>
                <c:pt idx="4">
                  <c:v>0.6766348062151718</c:v>
                </c:pt>
                <c:pt idx="5">
                  <c:v>0.73727222371561452</c:v>
                </c:pt>
              </c:numCache>
            </c:numRef>
          </c:val>
          <c:extLst/>
        </c:ser>
        <c:ser>
          <c:idx val="1"/>
          <c:order val="1"/>
          <c:tx>
            <c:strRef>
              <c:f>summary!$B$13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</c:spPr>
          <c:invertIfNegative val="1"/>
          <c:dLbls>
            <c:numFmt formatCode="0%" sourceLinked="0"/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summary!$C$11:$H$11</c:f>
              <c:strCache>
                <c:ptCount val="6"/>
                <c:pt idx="0">
                  <c:v>D*</c:v>
                </c:pt>
                <c:pt idx="1">
                  <c:v>Full</c:v>
                </c:pt>
                <c:pt idx="2">
                  <c:v>Structure</c:v>
                </c:pt>
                <c:pt idx="3">
                  <c:v>ICC</c:v>
                </c:pt>
                <c:pt idx="4">
                  <c:v>Security</c:v>
                </c:pt>
                <c:pt idx="5">
                  <c:v>D</c:v>
                </c:pt>
              </c:strCache>
            </c:strRef>
          </c:cat>
          <c:val>
            <c:numRef>
              <c:f>summary!$C$13:$H$13</c:f>
              <c:numCache>
                <c:formatCode>General</c:formatCode>
                <c:ptCount val="6"/>
                <c:pt idx="0">
                  <c:v>0.82287822878228778</c:v>
                </c:pt>
                <c:pt idx="1">
                  <c:v>0.77121771217712176</c:v>
                </c:pt>
                <c:pt idx="2">
                  <c:v>0.75645756457564572</c:v>
                </c:pt>
                <c:pt idx="3">
                  <c:v>0.61254612546125464</c:v>
                </c:pt>
                <c:pt idx="4">
                  <c:v>0.69372693726937273</c:v>
                </c:pt>
                <c:pt idx="5">
                  <c:v>0.75276752767527677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2"/>
          <c:order val="2"/>
          <c:tx>
            <c:strRef>
              <c:f>summary!$B$14</c:f>
              <c:strCache>
                <c:ptCount val="1"/>
                <c:pt idx="0">
                  <c:v>F1</c:v>
                </c:pt>
              </c:strCache>
            </c:strRef>
          </c:tx>
          <c:spPr>
            <a:pattFill prst="ltDn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>
                  <a:lumMod val="95000"/>
                  <a:lumOff val="5000"/>
                </a:schemeClr>
              </a:solidFill>
            </a:ln>
          </c:spPr>
          <c:invertIfNegative val="1"/>
          <c:dLbls>
            <c:numFmt formatCode="0%" sourceLinked="0"/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summary!$C$11:$H$11</c:f>
              <c:strCache>
                <c:ptCount val="6"/>
                <c:pt idx="0">
                  <c:v>D*</c:v>
                </c:pt>
                <c:pt idx="1">
                  <c:v>Full</c:v>
                </c:pt>
                <c:pt idx="2">
                  <c:v>Structure</c:v>
                </c:pt>
                <c:pt idx="3">
                  <c:v>ICC</c:v>
                </c:pt>
                <c:pt idx="4">
                  <c:v>Security</c:v>
                </c:pt>
                <c:pt idx="5">
                  <c:v>D</c:v>
                </c:pt>
              </c:strCache>
            </c:strRef>
          </c:cat>
          <c:val>
            <c:numRef>
              <c:f>summary!$C$14:$H$14</c:f>
              <c:numCache>
                <c:formatCode>General</c:formatCode>
                <c:ptCount val="6"/>
                <c:pt idx="0">
                  <c:v>0.81382051929514321</c:v>
                </c:pt>
                <c:pt idx="1">
                  <c:v>0.75710333541959496</c:v>
                </c:pt>
                <c:pt idx="2">
                  <c:v>0.7530169679916533</c:v>
                </c:pt>
                <c:pt idx="3">
                  <c:v>0.57417516125925516</c:v>
                </c:pt>
                <c:pt idx="4">
                  <c:v>0.66900530603010655</c:v>
                </c:pt>
                <c:pt idx="5">
                  <c:v>0.73946167439072241</c:v>
                </c:pt>
              </c:numCache>
            </c:numRef>
          </c:val>
          <c:extLst/>
        </c:ser>
        <c:ser>
          <c:idx val="3"/>
          <c:order val="3"/>
          <c:tx>
            <c:strRef>
              <c:f>summary!$B$15</c:f>
              <c:strCache>
                <c:ptCount val="1"/>
                <c:pt idx="0">
                  <c:v>A</c:v>
                </c:pt>
              </c:strCache>
            </c:strRef>
          </c:tx>
          <c:spPr>
            <a:pattFill prst="pct10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invertIfNegative val="0"/>
          <c:dLbls>
            <c:numFmt formatCode="0%" sourceLinked="0"/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summary!$C$11:$H$11</c:f>
              <c:strCache>
                <c:ptCount val="6"/>
                <c:pt idx="0">
                  <c:v>D*</c:v>
                </c:pt>
                <c:pt idx="1">
                  <c:v>Full</c:v>
                </c:pt>
                <c:pt idx="2">
                  <c:v>Structure</c:v>
                </c:pt>
                <c:pt idx="3">
                  <c:v>ICC</c:v>
                </c:pt>
                <c:pt idx="4">
                  <c:v>Security</c:v>
                </c:pt>
                <c:pt idx="5">
                  <c:v>D</c:v>
                </c:pt>
              </c:strCache>
            </c:strRef>
          </c:cat>
          <c:val>
            <c:numRef>
              <c:f>summary!$C$15:$H$15</c:f>
              <c:numCache>
                <c:formatCode>General</c:formatCode>
                <c:ptCount val="6"/>
                <c:pt idx="0">
                  <c:v>0.92022167454146875</c:v>
                </c:pt>
                <c:pt idx="1">
                  <c:v>0.89327487370814662</c:v>
                </c:pt>
                <c:pt idx="2">
                  <c:v>0.88182350458190928</c:v>
                </c:pt>
                <c:pt idx="3">
                  <c:v>0.78599147615092391</c:v>
                </c:pt>
                <c:pt idx="4">
                  <c:v>0.8444874116637846</c:v>
                </c:pt>
                <c:pt idx="5">
                  <c:v>0.88540461050366959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3542656"/>
        <c:axId val="150561920"/>
      </c:barChart>
      <c:catAx>
        <c:axId val="153542656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 anchor="ctr" anchorCtr="0"/>
          <a:lstStyle/>
          <a:p>
            <a:pPr lvl="0">
              <a:defRPr/>
            </a:pPr>
            <a:endParaRPr lang="en-US"/>
          </a:p>
        </c:txPr>
        <c:crossAx val="150561920"/>
        <c:crosses val="autoZero"/>
        <c:auto val="1"/>
        <c:lblAlgn val="ctr"/>
        <c:lblOffset val="0"/>
        <c:noMultiLvlLbl val="1"/>
      </c:catAx>
      <c:valAx>
        <c:axId val="150561920"/>
        <c:scaling>
          <c:orientation val="minMax"/>
          <c:max val="1"/>
        </c:scaling>
        <c:delete val="0"/>
        <c:axPos val="l"/>
        <c:numFmt formatCode="0%" sourceLinked="0"/>
        <c:majorTickMark val="cross"/>
        <c:minorTickMark val="cross"/>
        <c:tickLblPos val="nextTo"/>
        <c:spPr>
          <a:ln w="12700">
            <a:solidFill>
              <a:schemeClr val="tx1"/>
            </a:solidFill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53542656"/>
        <c:crosses val="autoZero"/>
        <c:crossBetween val="between"/>
        <c:majorUnit val="0.2"/>
        <c:minorUnit val="0.1"/>
      </c:valAx>
    </c:plotArea>
    <c:legend>
      <c:legendPos val="t"/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3</xdr:row>
      <xdr:rowOff>0</xdr:rowOff>
    </xdr:from>
    <xdr:to>
      <xdr:col>31</xdr:col>
      <xdr:colOff>0</xdr:colOff>
      <xdr:row>19</xdr:row>
      <xdr:rowOff>114300</xdr:rowOff>
    </xdr:to>
    <xdr:graphicFrame macro="">
      <xdr:nvGraphicFramePr>
        <xdr:cNvPr id="2" name="Chart 8" title="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85725</xdr:colOff>
      <xdr:row>22</xdr:row>
      <xdr:rowOff>123825</xdr:rowOff>
    </xdr:from>
    <xdr:to>
      <xdr:col>26</xdr:col>
      <xdr:colOff>390525</xdr:colOff>
      <xdr:row>39</xdr:row>
      <xdr:rowOff>114300</xdr:rowOff>
    </xdr:to>
    <xdr:graphicFrame macro="">
      <xdr:nvGraphicFramePr>
        <xdr:cNvPr id="3" name="Chart 8" title="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tabSelected="1" topLeftCell="B1" workbookViewId="0">
      <selection activeCell="M97" activeCellId="7" sqref="M13 M25 M37 M49 M61 M73 M85 M97"/>
    </sheetView>
  </sheetViews>
  <sheetFormatPr defaultColWidth="14.42578125" defaultRowHeight="15.75" customHeight="1" x14ac:dyDescent="0.2"/>
  <cols>
    <col min="1" max="1" width="9.28515625" customWidth="1"/>
    <col min="2" max="2" width="13.28515625" customWidth="1"/>
    <col min="3" max="3" width="11" bestFit="1" customWidth="1"/>
    <col min="4" max="4" width="8.28515625" customWidth="1"/>
    <col min="5" max="5" width="10.28515625" bestFit="1" customWidth="1"/>
    <col min="6" max="6" width="8.28515625" bestFit="1" customWidth="1"/>
    <col min="7" max="7" width="8.140625" bestFit="1" customWidth="1"/>
    <col min="8" max="8" width="8" bestFit="1" customWidth="1"/>
    <col min="9" max="9" width="11" bestFit="1" customWidth="1"/>
    <col min="10" max="10" width="8.7109375" bestFit="1" customWidth="1"/>
    <col min="11" max="11" width="6.140625" bestFit="1" customWidth="1"/>
    <col min="12" max="12" width="8.42578125" bestFit="1" customWidth="1"/>
    <col min="13" max="13" width="9.140625" style="4" customWidth="1"/>
    <col min="14" max="14" width="10.5703125" customWidth="1"/>
    <col min="15" max="15" width="5.140625" customWidth="1"/>
  </cols>
  <sheetData>
    <row r="1" spans="1:19" ht="15.75" customHeight="1" x14ac:dyDescent="0.2">
      <c r="A1" s="1" t="s">
        <v>1</v>
      </c>
    </row>
    <row r="4" spans="1:19" ht="15.75" customHeight="1" x14ac:dyDescent="0.2">
      <c r="A4" s="1" t="s">
        <v>2</v>
      </c>
      <c r="J4" s="21" t="s">
        <v>25</v>
      </c>
      <c r="K4" s="23" t="s">
        <v>26</v>
      </c>
      <c r="L4" s="25" t="s">
        <v>27</v>
      </c>
      <c r="M4" s="27" t="s">
        <v>44</v>
      </c>
    </row>
    <row r="5" spans="1:19" ht="15.75" customHeight="1" x14ac:dyDescent="0.2">
      <c r="B5" s="2" t="s">
        <v>3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22"/>
      <c r="K5" s="24"/>
      <c r="L5" s="26"/>
      <c r="M5" s="28"/>
      <c r="N5" s="1" t="s">
        <v>13</v>
      </c>
      <c r="P5" s="18" t="s">
        <v>45</v>
      </c>
      <c r="Q5" s="18" t="s">
        <v>46</v>
      </c>
      <c r="R5" s="18" t="s">
        <v>47</v>
      </c>
      <c r="S5" s="18" t="s">
        <v>48</v>
      </c>
    </row>
    <row r="6" spans="1:19" ht="15.75" customHeight="1" x14ac:dyDescent="0.2">
      <c r="B6" s="1" t="s">
        <v>5</v>
      </c>
      <c r="C6" s="3">
        <v>4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5">
        <f>C6/SUM(C6:C12)</f>
        <v>1</v>
      </c>
      <c r="K6" s="5">
        <f>C6/N6</f>
        <v>0.8</v>
      </c>
      <c r="L6" s="6">
        <f>2*J6*K6/(J6+K6)</f>
        <v>0.88888888888888895</v>
      </c>
      <c r="M6" s="15">
        <f>(P6+R6)/271</f>
        <v>0.99630996309963105</v>
      </c>
      <c r="N6">
        <f t="shared" ref="N6:N12" si="0">SUM(C6:I6)</f>
        <v>5</v>
      </c>
      <c r="P6" s="13">
        <v>4</v>
      </c>
      <c r="Q6" s="13">
        <v>0</v>
      </c>
      <c r="R6">
        <f>271-SUM(P6,Q6,S6)</f>
        <v>266</v>
      </c>
      <c r="S6" s="19">
        <v>1</v>
      </c>
    </row>
    <row r="7" spans="1:19" ht="15.75" customHeight="1" x14ac:dyDescent="0.2">
      <c r="B7" s="1" t="s">
        <v>6</v>
      </c>
      <c r="C7" s="1">
        <v>0</v>
      </c>
      <c r="D7" s="3">
        <v>13</v>
      </c>
      <c r="E7" s="1">
        <v>0</v>
      </c>
      <c r="F7" s="1">
        <v>0</v>
      </c>
      <c r="G7" s="1">
        <v>0</v>
      </c>
      <c r="H7" s="1">
        <v>6</v>
      </c>
      <c r="I7" s="1">
        <v>8</v>
      </c>
      <c r="J7" s="5">
        <f>D7/SUM(D6:D12)</f>
        <v>0.56521739130434778</v>
      </c>
      <c r="K7" s="7">
        <f>D7/N7</f>
        <v>0.48148148148148145</v>
      </c>
      <c r="L7" s="6">
        <f t="shared" ref="L7:L12" si="1">2*J7*K7/(J7+K7)</f>
        <v>0.52</v>
      </c>
      <c r="M7" s="15">
        <f t="shared" ref="M7:M12" si="2">(P7+R7)/271</f>
        <v>0.91143911439114389</v>
      </c>
      <c r="N7">
        <f t="shared" si="0"/>
        <v>27</v>
      </c>
      <c r="P7" s="13">
        <v>13</v>
      </c>
      <c r="Q7" s="13">
        <v>10</v>
      </c>
      <c r="R7" s="13">
        <f t="shared" ref="R7:R12" si="3">271-SUM(P7,Q7,S7)</f>
        <v>234</v>
      </c>
      <c r="S7" s="13">
        <v>14</v>
      </c>
    </row>
    <row r="8" spans="1:19" ht="15.75" customHeight="1" x14ac:dyDescent="0.2">
      <c r="B8" s="1" t="s">
        <v>7</v>
      </c>
      <c r="C8" s="1">
        <v>0</v>
      </c>
      <c r="D8" s="1">
        <v>1</v>
      </c>
      <c r="E8" s="3">
        <v>10</v>
      </c>
      <c r="F8" s="1">
        <v>0</v>
      </c>
      <c r="G8" s="1">
        <v>0</v>
      </c>
      <c r="H8" s="1">
        <v>0</v>
      </c>
      <c r="I8" s="1">
        <v>0</v>
      </c>
      <c r="J8" s="5">
        <f>E8/SUM(E6:E12)</f>
        <v>0.90909090909090906</v>
      </c>
      <c r="K8" s="7">
        <f>E8/N8</f>
        <v>0.90909090909090906</v>
      </c>
      <c r="L8" s="6">
        <f t="shared" si="1"/>
        <v>0.90909090909090906</v>
      </c>
      <c r="M8" s="15">
        <f t="shared" si="2"/>
        <v>0.99261992619926198</v>
      </c>
      <c r="N8">
        <f t="shared" si="0"/>
        <v>11</v>
      </c>
      <c r="P8" s="13">
        <v>10</v>
      </c>
      <c r="Q8" s="13">
        <v>1</v>
      </c>
      <c r="R8" s="13">
        <f t="shared" si="3"/>
        <v>259</v>
      </c>
      <c r="S8" s="13">
        <v>1</v>
      </c>
    </row>
    <row r="9" spans="1:19" ht="15.75" customHeight="1" x14ac:dyDescent="0.2">
      <c r="B9" s="1" t="s">
        <v>8</v>
      </c>
      <c r="C9" s="1">
        <v>0</v>
      </c>
      <c r="D9" s="1">
        <v>1</v>
      </c>
      <c r="E9" s="1">
        <v>0</v>
      </c>
      <c r="F9" s="3">
        <v>7</v>
      </c>
      <c r="G9" s="1">
        <v>0</v>
      </c>
      <c r="H9" s="1">
        <v>0</v>
      </c>
      <c r="I9" s="1">
        <v>0</v>
      </c>
      <c r="J9" s="5">
        <f>F9/SUM(F6:F12)</f>
        <v>1</v>
      </c>
      <c r="K9" s="7">
        <f>F9/N9</f>
        <v>0.875</v>
      </c>
      <c r="L9" s="6">
        <f t="shared" si="1"/>
        <v>0.93333333333333335</v>
      </c>
      <c r="M9" s="15">
        <f t="shared" si="2"/>
        <v>0.99630996309963105</v>
      </c>
      <c r="N9">
        <f t="shared" si="0"/>
        <v>8</v>
      </c>
      <c r="P9" s="13">
        <v>7</v>
      </c>
      <c r="Q9" s="13">
        <v>0</v>
      </c>
      <c r="R9" s="13">
        <f t="shared" si="3"/>
        <v>263</v>
      </c>
      <c r="S9" s="13">
        <v>1</v>
      </c>
    </row>
    <row r="10" spans="1:19" ht="15.75" customHeight="1" x14ac:dyDescent="0.2">
      <c r="B10" s="1" t="s">
        <v>9</v>
      </c>
      <c r="C10" s="1">
        <v>0</v>
      </c>
      <c r="D10" s="1">
        <v>0</v>
      </c>
      <c r="E10" s="1">
        <v>0</v>
      </c>
      <c r="F10" s="1">
        <v>0</v>
      </c>
      <c r="G10" s="3">
        <v>26</v>
      </c>
      <c r="H10" s="1">
        <v>2</v>
      </c>
      <c r="I10" s="1">
        <v>5</v>
      </c>
      <c r="J10" s="5">
        <f>G10/SUM(G6:G12)</f>
        <v>0.9285714285714286</v>
      </c>
      <c r="K10" s="7">
        <f>G10/N10</f>
        <v>0.78787878787878785</v>
      </c>
      <c r="L10" s="6">
        <f t="shared" si="1"/>
        <v>0.85245901639344257</v>
      </c>
      <c r="M10" s="15">
        <f t="shared" si="2"/>
        <v>0.96678966789667897</v>
      </c>
      <c r="N10">
        <f t="shared" si="0"/>
        <v>33</v>
      </c>
      <c r="P10" s="13">
        <v>26</v>
      </c>
      <c r="Q10" s="13">
        <v>2</v>
      </c>
      <c r="R10" s="13">
        <f t="shared" si="3"/>
        <v>236</v>
      </c>
      <c r="S10" s="13">
        <v>7</v>
      </c>
    </row>
    <row r="11" spans="1:19" ht="15.75" customHeight="1" x14ac:dyDescent="0.2">
      <c r="B11" s="1" t="s">
        <v>10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3">
        <v>135</v>
      </c>
      <c r="I11" s="1">
        <v>1</v>
      </c>
      <c r="J11" s="5">
        <f>H11/SUM(H6:H12)</f>
        <v>0.86538461538461542</v>
      </c>
      <c r="K11" s="7">
        <f>H11/N11</f>
        <v>0.99264705882352944</v>
      </c>
      <c r="L11" s="6">
        <f>2*J11*K11/(J11+K11)</f>
        <v>0.92465753424657537</v>
      </c>
      <c r="M11" s="15">
        <f t="shared" si="2"/>
        <v>0.91881918819188191</v>
      </c>
      <c r="N11">
        <f t="shared" si="0"/>
        <v>136</v>
      </c>
      <c r="P11" s="13">
        <v>135</v>
      </c>
      <c r="Q11" s="13">
        <v>21</v>
      </c>
      <c r="R11" s="13">
        <f t="shared" si="3"/>
        <v>114</v>
      </c>
      <c r="S11" s="13">
        <v>1</v>
      </c>
    </row>
    <row r="12" spans="1:19" ht="15.75" customHeight="1" x14ac:dyDescent="0.2">
      <c r="B12" s="1" t="s">
        <v>11</v>
      </c>
      <c r="C12" s="1">
        <v>0</v>
      </c>
      <c r="D12" s="1">
        <v>8</v>
      </c>
      <c r="E12" s="1">
        <v>1</v>
      </c>
      <c r="F12" s="1">
        <v>0</v>
      </c>
      <c r="G12" s="1">
        <v>2</v>
      </c>
      <c r="H12" s="1">
        <v>12</v>
      </c>
      <c r="I12" s="3">
        <v>28</v>
      </c>
      <c r="J12" s="8">
        <f>I12/SUM(I6:I12)</f>
        <v>0.66666666666666663</v>
      </c>
      <c r="K12" s="9">
        <f>I12/N12</f>
        <v>0.5490196078431373</v>
      </c>
      <c r="L12" s="10">
        <f t="shared" si="1"/>
        <v>0.60215053763440862</v>
      </c>
      <c r="M12" s="15">
        <f t="shared" si="2"/>
        <v>0.86346863468634683</v>
      </c>
      <c r="N12">
        <f t="shared" si="0"/>
        <v>51</v>
      </c>
      <c r="P12" s="13">
        <v>28</v>
      </c>
      <c r="Q12" s="13">
        <v>14</v>
      </c>
      <c r="R12" s="13">
        <f t="shared" si="3"/>
        <v>206</v>
      </c>
      <c r="S12" s="13">
        <v>23</v>
      </c>
    </row>
    <row r="13" spans="1:19" ht="15.75" customHeight="1" x14ac:dyDescent="0.2">
      <c r="J13" s="11">
        <f>(N6*J6+N7*J7+N8*J8+N9*J9+N10*J10+N11*J11+N12*J12)/SUM(N6:N12)</f>
        <v>0.81400750701248048</v>
      </c>
      <c r="K13" s="11">
        <f>(N6*K6+N7*K7+N8*K8+N9*K9+N10*K10+N11*K11+N12*K12)/SUM(N6:N12)</f>
        <v>0.82287822878228778</v>
      </c>
      <c r="L13" s="11">
        <f>(N6*L6+N7*L7+N8*L8+N9*L9+N10*L10+N11*L11+N12*L12)/SUM(N6:N12)</f>
        <v>0.81382051929514321</v>
      </c>
      <c r="M13" s="11">
        <f>(N6*M6+N7*M7+N8*M8+N9*M9+N10*M10+N11*M11+N12*M12)/SUM(N6:N12)</f>
        <v>0.92022167454146875</v>
      </c>
      <c r="N13">
        <v>271</v>
      </c>
    </row>
    <row r="14" spans="1:19" s="4" customFormat="1" ht="15.75" customHeight="1" x14ac:dyDescent="0.2">
      <c r="J14" s="11">
        <f>SUM(P6:P12)/(SUM(P6:P12)+SUM(Q6:Q12))</f>
        <v>0.82287822878228778</v>
      </c>
      <c r="K14" s="11">
        <f>SUM(P6:P12)/(SUM(P6:P12)+SUM(S6:S12))</f>
        <v>0.82287822878228778</v>
      </c>
      <c r="L14" s="11">
        <f>2*J14*K14/(J14+K14)</f>
        <v>0.82287822878228778</v>
      </c>
      <c r="M14" s="11">
        <f>AVERAGE(M6:M13)</f>
        <v>0.94574726651325558</v>
      </c>
    </row>
    <row r="15" spans="1:19" s="4" customFormat="1" ht="15.75" customHeight="1" x14ac:dyDescent="0.2">
      <c r="J15" s="11"/>
      <c r="K15" s="11"/>
      <c r="L15" s="11"/>
      <c r="M15" s="11"/>
    </row>
    <row r="16" spans="1:19" ht="15.75" customHeight="1" x14ac:dyDescent="0.2">
      <c r="A16" s="1" t="s">
        <v>12</v>
      </c>
      <c r="J16" s="21" t="s">
        <v>25</v>
      </c>
      <c r="K16" s="23" t="s">
        <v>26</v>
      </c>
      <c r="L16" s="25" t="s">
        <v>27</v>
      </c>
      <c r="M16" s="14"/>
    </row>
    <row r="17" spans="1:19" ht="15.75" customHeight="1" x14ac:dyDescent="0.2">
      <c r="B17" s="2" t="s">
        <v>3</v>
      </c>
      <c r="C17" s="1" t="s">
        <v>5</v>
      </c>
      <c r="D17" s="1" t="s">
        <v>6</v>
      </c>
      <c r="E17" s="1" t="s">
        <v>7</v>
      </c>
      <c r="F17" s="1" t="s">
        <v>8</v>
      </c>
      <c r="G17" s="1" t="s">
        <v>9</v>
      </c>
      <c r="H17" s="1" t="s">
        <v>10</v>
      </c>
      <c r="I17" s="1" t="s">
        <v>11</v>
      </c>
      <c r="J17" s="22"/>
      <c r="K17" s="24"/>
      <c r="L17" s="26"/>
      <c r="M17" s="14"/>
      <c r="N17" s="1" t="s">
        <v>13</v>
      </c>
    </row>
    <row r="18" spans="1:19" ht="15.75" customHeight="1" x14ac:dyDescent="0.2">
      <c r="B18" s="1" t="s">
        <v>5</v>
      </c>
      <c r="C18" s="3">
        <v>0</v>
      </c>
      <c r="D18" s="1">
        <v>0</v>
      </c>
      <c r="E18" s="1">
        <v>0</v>
      </c>
      <c r="F18" s="1">
        <v>0</v>
      </c>
      <c r="G18" s="1">
        <v>0</v>
      </c>
      <c r="H18" s="1">
        <v>5</v>
      </c>
      <c r="I18" s="1">
        <v>0</v>
      </c>
      <c r="J18" s="5">
        <v>0</v>
      </c>
      <c r="K18" s="5">
        <f>C18/N18</f>
        <v>0</v>
      </c>
      <c r="L18" s="6">
        <v>0</v>
      </c>
      <c r="M18" s="15">
        <f>(P18+R18)/271</f>
        <v>0.98154981549815501</v>
      </c>
      <c r="N18">
        <f t="shared" ref="N18:N24" si="4">SUM(C18:I18)</f>
        <v>5</v>
      </c>
      <c r="P18">
        <v>0</v>
      </c>
      <c r="Q18">
        <v>0</v>
      </c>
      <c r="R18" s="16">
        <f>271-SUM(P18,Q18,S18)</f>
        <v>266</v>
      </c>
      <c r="S18">
        <v>5</v>
      </c>
    </row>
    <row r="19" spans="1:19" ht="15.75" customHeight="1" x14ac:dyDescent="0.2">
      <c r="B19" s="1" t="s">
        <v>6</v>
      </c>
      <c r="C19" s="1">
        <v>0</v>
      </c>
      <c r="D19" s="3">
        <v>0</v>
      </c>
      <c r="E19" s="1">
        <v>0</v>
      </c>
      <c r="F19" s="1">
        <v>0</v>
      </c>
      <c r="G19" s="1">
        <v>0</v>
      </c>
      <c r="H19" s="1">
        <v>27</v>
      </c>
      <c r="I19" s="1">
        <v>0</v>
      </c>
      <c r="J19" s="5">
        <v>0</v>
      </c>
      <c r="K19" s="7">
        <f>D19/N19</f>
        <v>0</v>
      </c>
      <c r="L19" s="6">
        <v>0</v>
      </c>
      <c r="M19" s="15">
        <f t="shared" ref="M19:M24" si="5">(P19+R19)/271</f>
        <v>0.90036900369003692</v>
      </c>
      <c r="N19">
        <f t="shared" si="4"/>
        <v>27</v>
      </c>
      <c r="P19">
        <v>0</v>
      </c>
      <c r="Q19">
        <v>0</v>
      </c>
      <c r="R19" s="16">
        <f t="shared" ref="R19:R24" si="6">271-SUM(P19,Q19,S19)</f>
        <v>244</v>
      </c>
      <c r="S19">
        <v>27</v>
      </c>
    </row>
    <row r="20" spans="1:19" ht="15.75" customHeight="1" x14ac:dyDescent="0.2">
      <c r="B20" s="1" t="s">
        <v>7</v>
      </c>
      <c r="C20" s="1">
        <v>0</v>
      </c>
      <c r="D20" s="1">
        <v>0</v>
      </c>
      <c r="E20" s="3">
        <v>0</v>
      </c>
      <c r="F20" s="1">
        <v>0</v>
      </c>
      <c r="G20" s="1">
        <v>0</v>
      </c>
      <c r="H20" s="1">
        <v>11</v>
      </c>
      <c r="I20" s="1">
        <v>0</v>
      </c>
      <c r="J20" s="5">
        <v>0</v>
      </c>
      <c r="K20" s="7">
        <f>E20/N20</f>
        <v>0</v>
      </c>
      <c r="L20" s="6">
        <v>0</v>
      </c>
      <c r="M20" s="15">
        <f t="shared" si="5"/>
        <v>0.95940959409594095</v>
      </c>
      <c r="N20">
        <f t="shared" si="4"/>
        <v>11</v>
      </c>
      <c r="P20">
        <v>0</v>
      </c>
      <c r="Q20">
        <v>0</v>
      </c>
      <c r="R20" s="16">
        <f t="shared" si="6"/>
        <v>260</v>
      </c>
      <c r="S20">
        <v>11</v>
      </c>
    </row>
    <row r="21" spans="1:19" ht="15.75" customHeight="1" x14ac:dyDescent="0.2">
      <c r="B21" s="1" t="s">
        <v>8</v>
      </c>
      <c r="C21" s="1">
        <v>0</v>
      </c>
      <c r="D21" s="1">
        <v>0</v>
      </c>
      <c r="E21" s="1">
        <v>0</v>
      </c>
      <c r="F21" s="3">
        <v>0</v>
      </c>
      <c r="G21" s="1">
        <v>0</v>
      </c>
      <c r="H21" s="1">
        <v>8</v>
      </c>
      <c r="I21" s="1">
        <v>0</v>
      </c>
      <c r="J21" s="5">
        <v>0</v>
      </c>
      <c r="K21" s="7">
        <f>F21/N21</f>
        <v>0</v>
      </c>
      <c r="L21" s="6">
        <v>0</v>
      </c>
      <c r="M21" s="15">
        <f t="shared" si="5"/>
        <v>0.97047970479704793</v>
      </c>
      <c r="N21">
        <f t="shared" si="4"/>
        <v>8</v>
      </c>
      <c r="P21">
        <v>0</v>
      </c>
      <c r="Q21">
        <v>0</v>
      </c>
      <c r="R21" s="16">
        <f t="shared" si="6"/>
        <v>263</v>
      </c>
      <c r="S21">
        <v>8</v>
      </c>
    </row>
    <row r="22" spans="1:19" ht="15.75" customHeight="1" x14ac:dyDescent="0.2">
      <c r="B22" s="1" t="s">
        <v>9</v>
      </c>
      <c r="C22" s="1">
        <v>0</v>
      </c>
      <c r="D22" s="1">
        <v>0</v>
      </c>
      <c r="E22" s="1">
        <v>0</v>
      </c>
      <c r="F22" s="1">
        <v>0</v>
      </c>
      <c r="G22" s="3">
        <v>0</v>
      </c>
      <c r="H22" s="1">
        <v>33</v>
      </c>
      <c r="I22" s="1">
        <v>0</v>
      </c>
      <c r="J22" s="5">
        <v>0</v>
      </c>
      <c r="K22" s="7">
        <f>G22/N22</f>
        <v>0</v>
      </c>
      <c r="L22" s="6">
        <v>0</v>
      </c>
      <c r="M22" s="15">
        <f t="shared" si="5"/>
        <v>0.87822878228782286</v>
      </c>
      <c r="N22">
        <f t="shared" si="4"/>
        <v>33</v>
      </c>
      <c r="P22">
        <v>0</v>
      </c>
      <c r="Q22">
        <v>0</v>
      </c>
      <c r="R22" s="16">
        <f t="shared" si="6"/>
        <v>238</v>
      </c>
      <c r="S22">
        <v>33</v>
      </c>
    </row>
    <row r="23" spans="1:19" ht="15.75" customHeight="1" x14ac:dyDescent="0.2">
      <c r="B23" s="1" t="s">
        <v>10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3">
        <v>136</v>
      </c>
      <c r="I23" s="1">
        <v>0</v>
      </c>
      <c r="J23" s="5">
        <f>H23/SUM(H18:H24)</f>
        <v>0.50184501845018448</v>
      </c>
      <c r="K23" s="7">
        <f>H23/N23</f>
        <v>1</v>
      </c>
      <c r="L23" s="6">
        <f t="shared" ref="L23" si="7">2*J23*K23/(J23+K23)</f>
        <v>0.66830466830466828</v>
      </c>
      <c r="M23" s="15">
        <f t="shared" si="5"/>
        <v>0.50184501845018448</v>
      </c>
      <c r="N23">
        <f t="shared" si="4"/>
        <v>136</v>
      </c>
      <c r="P23">
        <v>136</v>
      </c>
      <c r="Q23">
        <v>135</v>
      </c>
      <c r="R23" s="16">
        <f t="shared" si="6"/>
        <v>0</v>
      </c>
      <c r="S23">
        <v>0</v>
      </c>
    </row>
    <row r="24" spans="1:19" ht="15.75" customHeight="1" x14ac:dyDescent="0.2">
      <c r="B24" s="1" t="s">
        <v>11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51</v>
      </c>
      <c r="I24" s="3">
        <v>0</v>
      </c>
      <c r="J24" s="8">
        <v>0</v>
      </c>
      <c r="K24" s="9">
        <f>I24/N24</f>
        <v>0</v>
      </c>
      <c r="L24" s="10">
        <v>0</v>
      </c>
      <c r="M24" s="15">
        <f t="shared" si="5"/>
        <v>0.81180811808118081</v>
      </c>
      <c r="N24">
        <f t="shared" si="4"/>
        <v>51</v>
      </c>
      <c r="P24">
        <v>0</v>
      </c>
      <c r="Q24">
        <v>0</v>
      </c>
      <c r="R24" s="16">
        <f t="shared" si="6"/>
        <v>220</v>
      </c>
      <c r="S24">
        <v>51</v>
      </c>
    </row>
    <row r="25" spans="1:19" ht="15.75" customHeight="1" x14ac:dyDescent="0.2">
      <c r="J25" s="11">
        <f>(N18*J18+N19*J19+N20*J20+N21*J21+N22*J22+N23*J23+N24*J24)/SUM(N18:N24)</f>
        <v>0.251848422543266</v>
      </c>
      <c r="K25" s="11">
        <f>(N18*K18+N19*K19+N20*K20+N21*K21+N22*K22+N23*K23+N24*K24)/SUM(N18:N24)</f>
        <v>0.50184501845018448</v>
      </c>
      <c r="L25" s="11">
        <f>(N18*L18+N19*L19+N20*L20+N21*L21+N22*L22+N23*L23+N24*L24)/SUM(N18:N24)</f>
        <v>0.33538536859570067</v>
      </c>
      <c r="M25" s="11">
        <f>(N18*M18+N19*M19+N20*M20+N21*M21+N22*M22+N23*M23+N24*M24)/SUM(N18:N24)</f>
        <v>0.68697321659563459</v>
      </c>
    </row>
    <row r="26" spans="1:19" s="16" customFormat="1" ht="15.75" customHeight="1" x14ac:dyDescent="0.2">
      <c r="J26" s="11">
        <f>SUM(P18:P24)/(SUM(P18:P24)+SUM(Q18:Q24))</f>
        <v>0.50184501845018448</v>
      </c>
      <c r="K26" s="11">
        <f>SUM(P18:P24)/(SUM(P18:P24)+SUM(S18:S24))</f>
        <v>0.50184501845018448</v>
      </c>
      <c r="L26" s="11">
        <f>2*J26*K26/(J26+K26)</f>
        <v>0.50184501845018448</v>
      </c>
      <c r="M26" s="11">
        <f>AVERAGE(M18:M24)</f>
        <v>0.85767000527148129</v>
      </c>
    </row>
    <row r="27" spans="1:19" s="16" customFormat="1" ht="15.75" customHeight="1" x14ac:dyDescent="0.2">
      <c r="J27" s="11"/>
      <c r="K27" s="11"/>
      <c r="L27" s="11"/>
      <c r="M27" s="11"/>
    </row>
    <row r="28" spans="1:19" ht="15.75" customHeight="1" x14ac:dyDescent="0.2">
      <c r="A28" s="1" t="s">
        <v>14</v>
      </c>
      <c r="J28" s="21" t="s">
        <v>25</v>
      </c>
      <c r="K28" s="23" t="s">
        <v>26</v>
      </c>
      <c r="L28" s="25" t="s">
        <v>27</v>
      </c>
      <c r="M28" s="14"/>
    </row>
    <row r="29" spans="1:19" ht="12.75" x14ac:dyDescent="0.2">
      <c r="B29" s="2" t="s">
        <v>3</v>
      </c>
      <c r="C29" s="1" t="s">
        <v>5</v>
      </c>
      <c r="D29" s="1" t="s">
        <v>6</v>
      </c>
      <c r="E29" s="1" t="s">
        <v>7</v>
      </c>
      <c r="F29" s="1" t="s">
        <v>8</v>
      </c>
      <c r="G29" s="1" t="s">
        <v>9</v>
      </c>
      <c r="H29" s="1" t="s">
        <v>10</v>
      </c>
      <c r="I29" s="1" t="s">
        <v>11</v>
      </c>
      <c r="J29" s="22"/>
      <c r="K29" s="24"/>
      <c r="L29" s="26"/>
      <c r="M29" s="14"/>
      <c r="N29" s="1" t="s">
        <v>13</v>
      </c>
    </row>
    <row r="30" spans="1:19" ht="12.75" x14ac:dyDescent="0.2">
      <c r="B30" s="1" t="s">
        <v>5</v>
      </c>
      <c r="C30" s="3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4</v>
      </c>
      <c r="J30" s="5">
        <v>0</v>
      </c>
      <c r="K30" s="5">
        <f>C30/N30</f>
        <v>0</v>
      </c>
      <c r="L30" s="6">
        <v>0</v>
      </c>
      <c r="M30" s="15">
        <f>(P30+R30)/271</f>
        <v>0.98154981549815501</v>
      </c>
      <c r="N30">
        <f t="shared" ref="N30:N36" si="8">SUM(C30:I30)</f>
        <v>5</v>
      </c>
      <c r="P30">
        <v>0</v>
      </c>
      <c r="Q30">
        <v>0</v>
      </c>
      <c r="R30" s="16">
        <f>271-SUM(P30,Q30,S30)</f>
        <v>266</v>
      </c>
      <c r="S30">
        <v>5</v>
      </c>
    </row>
    <row r="31" spans="1:19" ht="12.75" x14ac:dyDescent="0.2">
      <c r="B31" s="1" t="s">
        <v>6</v>
      </c>
      <c r="C31" s="1">
        <v>0</v>
      </c>
      <c r="D31" s="3">
        <v>11</v>
      </c>
      <c r="E31" s="1">
        <v>0</v>
      </c>
      <c r="F31" s="1">
        <v>0</v>
      </c>
      <c r="G31" s="1">
        <v>0</v>
      </c>
      <c r="H31" s="1">
        <v>4</v>
      </c>
      <c r="I31" s="1">
        <v>12</v>
      </c>
      <c r="J31" s="5">
        <f>D31/SUM(D30:D36)</f>
        <v>0.5</v>
      </c>
      <c r="K31" s="7">
        <f>D31/N31</f>
        <v>0.40740740740740738</v>
      </c>
      <c r="L31" s="6">
        <f t="shared" ref="L31:L36" si="9">2*J31*K31/(J31+K31)</f>
        <v>0.44897959183673464</v>
      </c>
      <c r="M31" s="15">
        <f t="shared" ref="M31:M36" si="10">(P31+R31)/271</f>
        <v>0.90036900369003692</v>
      </c>
      <c r="N31">
        <f t="shared" si="8"/>
        <v>27</v>
      </c>
      <c r="P31">
        <v>11</v>
      </c>
      <c r="Q31">
        <v>11</v>
      </c>
      <c r="R31" s="16">
        <f t="shared" ref="R31:R36" si="11">271-SUM(P31,Q31,S31)</f>
        <v>233</v>
      </c>
      <c r="S31">
        <v>16</v>
      </c>
    </row>
    <row r="32" spans="1:19" ht="12.75" x14ac:dyDescent="0.2">
      <c r="B32" s="1" t="s">
        <v>7</v>
      </c>
      <c r="C32" s="1">
        <v>0</v>
      </c>
      <c r="D32" s="1">
        <v>1</v>
      </c>
      <c r="E32" s="3">
        <v>10</v>
      </c>
      <c r="F32" s="1">
        <v>0</v>
      </c>
      <c r="G32" s="1">
        <v>0</v>
      </c>
      <c r="H32" s="1">
        <v>0</v>
      </c>
      <c r="I32" s="1">
        <v>0</v>
      </c>
      <c r="J32" s="5">
        <f>E32/SUM(E30:E36)</f>
        <v>0.90909090909090906</v>
      </c>
      <c r="K32" s="7">
        <f>E32/N32</f>
        <v>0.90909090909090906</v>
      </c>
      <c r="L32" s="6">
        <f t="shared" si="9"/>
        <v>0.90909090909090906</v>
      </c>
      <c r="M32" s="15">
        <f t="shared" si="10"/>
        <v>0.99261992619926198</v>
      </c>
      <c r="N32">
        <f t="shared" si="8"/>
        <v>11</v>
      </c>
      <c r="P32">
        <v>10</v>
      </c>
      <c r="Q32">
        <v>1</v>
      </c>
      <c r="R32" s="16">
        <f t="shared" si="11"/>
        <v>259</v>
      </c>
      <c r="S32">
        <v>1</v>
      </c>
    </row>
    <row r="33" spans="1:19" ht="12.75" x14ac:dyDescent="0.2">
      <c r="B33" s="1" t="s">
        <v>8</v>
      </c>
      <c r="C33" s="1">
        <v>0</v>
      </c>
      <c r="D33" s="1">
        <v>1</v>
      </c>
      <c r="E33" s="1">
        <v>0</v>
      </c>
      <c r="F33" s="3">
        <v>7</v>
      </c>
      <c r="G33" s="1">
        <v>0</v>
      </c>
      <c r="H33" s="1">
        <v>0</v>
      </c>
      <c r="I33" s="1">
        <v>0</v>
      </c>
      <c r="J33" s="5">
        <f>F33/SUM(F30:F36)</f>
        <v>1</v>
      </c>
      <c r="K33" s="7">
        <f>F33/N33</f>
        <v>0.875</v>
      </c>
      <c r="L33" s="6">
        <f t="shared" si="9"/>
        <v>0.93333333333333335</v>
      </c>
      <c r="M33" s="15">
        <f t="shared" si="10"/>
        <v>0.99630996309963105</v>
      </c>
      <c r="N33">
        <f t="shared" si="8"/>
        <v>8</v>
      </c>
      <c r="P33">
        <v>7</v>
      </c>
      <c r="Q33">
        <v>0</v>
      </c>
      <c r="R33" s="16">
        <f t="shared" si="11"/>
        <v>263</v>
      </c>
      <c r="S33">
        <v>1</v>
      </c>
    </row>
    <row r="34" spans="1:19" ht="12.75" x14ac:dyDescent="0.2">
      <c r="B34" s="1" t="s">
        <v>9</v>
      </c>
      <c r="C34" s="1">
        <v>0</v>
      </c>
      <c r="D34" s="1">
        <v>0</v>
      </c>
      <c r="E34" s="1">
        <v>0</v>
      </c>
      <c r="F34" s="1">
        <v>0</v>
      </c>
      <c r="G34" s="3">
        <v>26</v>
      </c>
      <c r="H34" s="1">
        <v>2</v>
      </c>
      <c r="I34" s="1">
        <v>5</v>
      </c>
      <c r="J34" s="5">
        <f>G34/SUM(G30:G36)</f>
        <v>0.74285714285714288</v>
      </c>
      <c r="K34" s="7">
        <f>G34/N34</f>
        <v>0.78787878787878785</v>
      </c>
      <c r="L34" s="6">
        <f t="shared" si="9"/>
        <v>0.76470588235294124</v>
      </c>
      <c r="M34" s="15">
        <f t="shared" si="10"/>
        <v>0.94095940959409596</v>
      </c>
      <c r="N34">
        <f t="shared" si="8"/>
        <v>33</v>
      </c>
      <c r="P34">
        <v>26</v>
      </c>
      <c r="Q34">
        <v>9</v>
      </c>
      <c r="R34" s="16">
        <f t="shared" si="11"/>
        <v>229</v>
      </c>
      <c r="S34">
        <v>7</v>
      </c>
    </row>
    <row r="35" spans="1:19" ht="12.75" x14ac:dyDescent="0.2">
      <c r="B35" s="1" t="s">
        <v>10</v>
      </c>
      <c r="C35" s="1">
        <v>0</v>
      </c>
      <c r="D35" s="1">
        <v>2</v>
      </c>
      <c r="E35" s="1">
        <v>0</v>
      </c>
      <c r="F35" s="1">
        <v>0</v>
      </c>
      <c r="G35" s="1">
        <v>3</v>
      </c>
      <c r="H35" s="3">
        <v>121</v>
      </c>
      <c r="I35" s="1">
        <v>10</v>
      </c>
      <c r="J35" s="5">
        <f>H35/SUM(H30:H36)</f>
        <v>0.88321167883211682</v>
      </c>
      <c r="K35" s="7">
        <f>H35/N35</f>
        <v>0.88970588235294112</v>
      </c>
      <c r="L35" s="6">
        <f t="shared" si="9"/>
        <v>0.88644688644688641</v>
      </c>
      <c r="M35" s="15">
        <f t="shared" si="10"/>
        <v>0.88560885608856088</v>
      </c>
      <c r="N35">
        <f t="shared" si="8"/>
        <v>136</v>
      </c>
      <c r="P35">
        <v>121</v>
      </c>
      <c r="Q35">
        <v>16</v>
      </c>
      <c r="R35" s="16">
        <f t="shared" si="11"/>
        <v>119</v>
      </c>
      <c r="S35">
        <v>15</v>
      </c>
    </row>
    <row r="36" spans="1:19" ht="12.75" x14ac:dyDescent="0.2">
      <c r="B36" s="1" t="s">
        <v>11</v>
      </c>
      <c r="C36" s="1">
        <v>0</v>
      </c>
      <c r="D36" s="1">
        <v>7</v>
      </c>
      <c r="E36" s="1">
        <v>1</v>
      </c>
      <c r="F36" s="1">
        <v>0</v>
      </c>
      <c r="G36" s="1">
        <v>6</v>
      </c>
      <c r="H36" s="1">
        <v>9</v>
      </c>
      <c r="I36" s="3">
        <v>28</v>
      </c>
      <c r="J36" s="8">
        <f>I36/SUM(I30:I36)</f>
        <v>0.47457627118644069</v>
      </c>
      <c r="K36" s="9">
        <f>I36/N36</f>
        <v>0.5490196078431373</v>
      </c>
      <c r="L36" s="10">
        <f t="shared" si="9"/>
        <v>0.50909090909090915</v>
      </c>
      <c r="M36" s="15">
        <f t="shared" si="10"/>
        <v>0.80073800738007384</v>
      </c>
      <c r="N36">
        <f t="shared" si="8"/>
        <v>51</v>
      </c>
      <c r="P36">
        <v>28</v>
      </c>
      <c r="Q36">
        <v>31</v>
      </c>
      <c r="R36" s="16">
        <f t="shared" si="11"/>
        <v>189</v>
      </c>
      <c r="S36">
        <v>23</v>
      </c>
    </row>
    <row r="37" spans="1:19" ht="15.75" customHeight="1" x14ac:dyDescent="0.2">
      <c r="J37" s="11">
        <f>(N30*J30+N31*J31+N32*J32+N33*J33+N34*J34+N35*J35+N36*J36)/SUM(N30:N36)</f>
        <v>0.73924156408104091</v>
      </c>
      <c r="K37" s="11">
        <f>(N30*K30+N31*K31+N32*K32+N33*K33+N34*K34+N35*K35+N36*K36)/SUM(N30:N36)</f>
        <v>0.74907749077490771</v>
      </c>
      <c r="L37" s="11">
        <f>(N30*L30+N31*L31+N32*L32+N33*L33+N34*L34+N35*L35+N36*L36)/SUM(N30:N36)</f>
        <v>0.74296982540338918</v>
      </c>
      <c r="M37" s="11">
        <f>(N30*M30+N31*M31+N32*M32+N33*M33+N34*M34+N35*M35+N36*M36)/SUM(N30:N36)</f>
        <v>0.88722920439536512</v>
      </c>
    </row>
    <row r="38" spans="1:19" s="16" customFormat="1" ht="15.75" customHeight="1" x14ac:dyDescent="0.2">
      <c r="J38" s="11">
        <f>SUM(P30:P36)/(SUM(P30:P36)+SUM(Q30:Q36))</f>
        <v>0.74907749077490771</v>
      </c>
      <c r="K38" s="11">
        <f>SUM(P30:P36)/(SUM(P30:P36)+SUM(S30:S36))</f>
        <v>0.74907749077490771</v>
      </c>
      <c r="L38" s="11">
        <f>2*J38*K38/(J38+K38)</f>
        <v>0.74907749077490771</v>
      </c>
      <c r="M38" s="11">
        <f>AVERAGE(M30:M36)</f>
        <v>0.9283078545071165</v>
      </c>
    </row>
    <row r="39" spans="1:19" s="16" customFormat="1" ht="15.75" customHeight="1" x14ac:dyDescent="0.2">
      <c r="J39" s="11"/>
      <c r="K39" s="11"/>
      <c r="L39" s="11"/>
      <c r="M39" s="11"/>
    </row>
    <row r="40" spans="1:19" ht="12.75" x14ac:dyDescent="0.2">
      <c r="A40" s="1" t="s">
        <v>15</v>
      </c>
      <c r="J40" s="21" t="s">
        <v>25</v>
      </c>
      <c r="K40" s="23" t="s">
        <v>26</v>
      </c>
      <c r="L40" s="25" t="s">
        <v>27</v>
      </c>
      <c r="M40" s="14"/>
    </row>
    <row r="41" spans="1:19" ht="12.75" x14ac:dyDescent="0.2">
      <c r="B41" s="2" t="s">
        <v>3</v>
      </c>
      <c r="C41" s="1" t="s">
        <v>5</v>
      </c>
      <c r="D41" s="1" t="s">
        <v>6</v>
      </c>
      <c r="E41" s="1" t="s">
        <v>7</v>
      </c>
      <c r="F41" s="1" t="s">
        <v>8</v>
      </c>
      <c r="G41" s="1" t="s">
        <v>9</v>
      </c>
      <c r="H41" s="1" t="s">
        <v>10</v>
      </c>
      <c r="I41" s="1" t="s">
        <v>11</v>
      </c>
      <c r="J41" s="22"/>
      <c r="K41" s="24"/>
      <c r="L41" s="26"/>
      <c r="M41" s="14"/>
      <c r="N41" s="1" t="s">
        <v>13</v>
      </c>
    </row>
    <row r="42" spans="1:19" ht="12.75" x14ac:dyDescent="0.2">
      <c r="B42" s="1" t="s">
        <v>5</v>
      </c>
      <c r="C42" s="3">
        <v>2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1</v>
      </c>
      <c r="J42" s="5">
        <f>C42/SUM(C42:C48)</f>
        <v>0.5</v>
      </c>
      <c r="K42" s="5">
        <f>C42/N42</f>
        <v>0.4</v>
      </c>
      <c r="L42" s="6">
        <f>2*J42*K42/(J42+K42)</f>
        <v>0.44444444444444448</v>
      </c>
      <c r="M42" s="15">
        <f>(P42+R42)/271</f>
        <v>0.98154981549815501</v>
      </c>
      <c r="N42">
        <f t="shared" ref="N42:N48" si="12">SUM(C42:I42)</f>
        <v>5</v>
      </c>
      <c r="P42">
        <v>2</v>
      </c>
      <c r="Q42">
        <v>2</v>
      </c>
      <c r="R42" s="16">
        <f>271-SUM(P42,Q42,S42)</f>
        <v>264</v>
      </c>
      <c r="S42">
        <v>3</v>
      </c>
    </row>
    <row r="43" spans="1:19" ht="12.75" x14ac:dyDescent="0.2">
      <c r="B43" s="1" t="s">
        <v>6</v>
      </c>
      <c r="C43" s="1">
        <v>0</v>
      </c>
      <c r="D43" s="3">
        <v>11</v>
      </c>
      <c r="E43" s="1">
        <v>0</v>
      </c>
      <c r="F43" s="1">
        <v>0</v>
      </c>
      <c r="G43" s="1">
        <v>4</v>
      </c>
      <c r="H43" s="1">
        <v>3</v>
      </c>
      <c r="I43" s="1">
        <v>9</v>
      </c>
      <c r="J43" s="5">
        <f>D43/SUM(D42:D48)</f>
        <v>0.44</v>
      </c>
      <c r="K43" s="7">
        <f>D43/N43</f>
        <v>0.40740740740740738</v>
      </c>
      <c r="L43" s="6">
        <f t="shared" ref="L43:L48" si="13">2*J43*K43/(J43+K43)</f>
        <v>0.42307692307692307</v>
      </c>
      <c r="M43" s="15">
        <f t="shared" ref="M43:M48" si="14">(P43+R43)/271</f>
        <v>0.88929889298892983</v>
      </c>
      <c r="N43">
        <f t="shared" si="12"/>
        <v>27</v>
      </c>
      <c r="P43">
        <v>11</v>
      </c>
      <c r="Q43">
        <v>14</v>
      </c>
      <c r="R43" s="16">
        <f t="shared" ref="R43:R48" si="15">271-SUM(P43,Q43,S43)</f>
        <v>230</v>
      </c>
      <c r="S43">
        <v>16</v>
      </c>
    </row>
    <row r="44" spans="1:19" ht="12.75" x14ac:dyDescent="0.2">
      <c r="B44" s="1" t="s">
        <v>7</v>
      </c>
      <c r="C44" s="1">
        <v>0</v>
      </c>
      <c r="D44" s="1">
        <v>0</v>
      </c>
      <c r="E44" s="3">
        <v>7</v>
      </c>
      <c r="F44" s="1">
        <v>0</v>
      </c>
      <c r="G44" s="1">
        <v>0</v>
      </c>
      <c r="H44" s="1">
        <v>0</v>
      </c>
      <c r="I44" s="1">
        <v>4</v>
      </c>
      <c r="J44" s="5">
        <f>E44/SUM(E42:E48)</f>
        <v>0.77777777777777779</v>
      </c>
      <c r="K44" s="7">
        <f>E44/N44</f>
        <v>0.63636363636363635</v>
      </c>
      <c r="L44" s="6">
        <f t="shared" si="13"/>
        <v>0.70000000000000007</v>
      </c>
      <c r="M44" s="15">
        <f t="shared" si="14"/>
        <v>0.97785977859778594</v>
      </c>
      <c r="N44">
        <f t="shared" si="12"/>
        <v>11</v>
      </c>
      <c r="P44">
        <v>7</v>
      </c>
      <c r="Q44">
        <v>2</v>
      </c>
      <c r="R44" s="16">
        <f t="shared" si="15"/>
        <v>258</v>
      </c>
      <c r="S44">
        <v>4</v>
      </c>
    </row>
    <row r="45" spans="1:19" ht="12.75" x14ac:dyDescent="0.2">
      <c r="B45" s="1" t="s">
        <v>8</v>
      </c>
      <c r="C45" s="1">
        <v>0</v>
      </c>
      <c r="D45" s="1">
        <v>0</v>
      </c>
      <c r="E45" s="1">
        <v>0</v>
      </c>
      <c r="F45" s="3">
        <v>7</v>
      </c>
      <c r="G45" s="1">
        <v>0</v>
      </c>
      <c r="H45" s="1">
        <v>0</v>
      </c>
      <c r="I45" s="1">
        <v>1</v>
      </c>
      <c r="J45" s="5">
        <f>F45/SUM(F42:F48)</f>
        <v>0.77777777777777779</v>
      </c>
      <c r="K45" s="7">
        <f>F45/N45</f>
        <v>0.875</v>
      </c>
      <c r="L45" s="6">
        <f t="shared" si="13"/>
        <v>0.82352941176470595</v>
      </c>
      <c r="M45" s="15">
        <f t="shared" si="14"/>
        <v>0.98892988929889303</v>
      </c>
      <c r="N45">
        <f t="shared" si="12"/>
        <v>8</v>
      </c>
      <c r="P45">
        <v>7</v>
      </c>
      <c r="Q45">
        <v>2</v>
      </c>
      <c r="R45" s="16">
        <f t="shared" si="15"/>
        <v>261</v>
      </c>
      <c r="S45">
        <v>1</v>
      </c>
    </row>
    <row r="46" spans="1:19" ht="12.75" x14ac:dyDescent="0.2">
      <c r="B46" s="1" t="s">
        <v>9</v>
      </c>
      <c r="C46" s="1">
        <v>0</v>
      </c>
      <c r="D46" s="1">
        <v>1</v>
      </c>
      <c r="E46" s="1">
        <v>0</v>
      </c>
      <c r="F46" s="1">
        <v>0</v>
      </c>
      <c r="G46" s="3">
        <v>24</v>
      </c>
      <c r="H46" s="1">
        <v>2</v>
      </c>
      <c r="I46" s="1">
        <v>6</v>
      </c>
      <c r="J46" s="5">
        <f>G46/SUM(G42:G48)</f>
        <v>0.61538461538461542</v>
      </c>
      <c r="K46" s="7">
        <f>G46/N46</f>
        <v>0.72727272727272729</v>
      </c>
      <c r="L46" s="6">
        <f t="shared" si="13"/>
        <v>0.66666666666666674</v>
      </c>
      <c r="M46" s="15">
        <f t="shared" si="14"/>
        <v>0.91143911439114389</v>
      </c>
      <c r="N46">
        <f t="shared" si="12"/>
        <v>33</v>
      </c>
      <c r="P46">
        <v>24</v>
      </c>
      <c r="Q46">
        <v>15</v>
      </c>
      <c r="R46" s="16">
        <f t="shared" si="15"/>
        <v>223</v>
      </c>
      <c r="S46">
        <v>9</v>
      </c>
    </row>
    <row r="47" spans="1:19" ht="12.75" x14ac:dyDescent="0.2">
      <c r="B47" s="1" t="s">
        <v>10</v>
      </c>
      <c r="C47" s="1">
        <v>0</v>
      </c>
      <c r="D47" s="1">
        <v>7</v>
      </c>
      <c r="E47" s="1">
        <v>0</v>
      </c>
      <c r="F47" s="1">
        <v>1</v>
      </c>
      <c r="G47" s="1">
        <v>3</v>
      </c>
      <c r="H47" s="3">
        <v>108</v>
      </c>
      <c r="I47" s="1">
        <v>17</v>
      </c>
      <c r="J47" s="5">
        <f>H47/SUM(H42:H48)</f>
        <v>0.86399999999999999</v>
      </c>
      <c r="K47" s="7">
        <f>H47/N47</f>
        <v>0.79411764705882348</v>
      </c>
      <c r="L47" s="6">
        <f t="shared" si="13"/>
        <v>0.82758620689655171</v>
      </c>
      <c r="M47" s="15">
        <f t="shared" si="14"/>
        <v>0.83394833948339486</v>
      </c>
      <c r="N47">
        <f t="shared" si="12"/>
        <v>136</v>
      </c>
      <c r="P47">
        <v>108</v>
      </c>
      <c r="Q47">
        <v>17</v>
      </c>
      <c r="R47" s="16">
        <f t="shared" si="15"/>
        <v>118</v>
      </c>
      <c r="S47">
        <v>28</v>
      </c>
    </row>
    <row r="48" spans="1:19" ht="12.75" x14ac:dyDescent="0.2">
      <c r="B48" s="1" t="s">
        <v>11</v>
      </c>
      <c r="C48" s="1">
        <v>2</v>
      </c>
      <c r="D48" s="1">
        <v>6</v>
      </c>
      <c r="E48" s="1">
        <v>2</v>
      </c>
      <c r="F48" s="1">
        <v>1</v>
      </c>
      <c r="G48" s="1">
        <v>7</v>
      </c>
      <c r="H48" s="1">
        <v>11</v>
      </c>
      <c r="I48" s="3">
        <v>22</v>
      </c>
      <c r="J48" s="8">
        <f>I48/SUM(I42:I48)</f>
        <v>0.36666666666666664</v>
      </c>
      <c r="K48" s="9">
        <f>I48/N48</f>
        <v>0.43137254901960786</v>
      </c>
      <c r="L48" s="10">
        <f t="shared" si="13"/>
        <v>0.39639639639639634</v>
      </c>
      <c r="M48" s="15">
        <f t="shared" si="14"/>
        <v>0.75276752767527677</v>
      </c>
      <c r="N48">
        <f t="shared" si="12"/>
        <v>51</v>
      </c>
      <c r="P48">
        <v>22</v>
      </c>
      <c r="Q48">
        <v>38</v>
      </c>
      <c r="R48" s="16">
        <f t="shared" si="15"/>
        <v>182</v>
      </c>
      <c r="S48">
        <v>29</v>
      </c>
    </row>
    <row r="49" spans="1:19" ht="15.75" customHeight="1" x14ac:dyDescent="0.2">
      <c r="J49" s="11">
        <f>(N42*J42+N43*J43+N44*J44+N45*J45+N46*J46+N47*J47+N48*J48)/SUM(N42:N48)</f>
        <v>0.6851271958873435</v>
      </c>
      <c r="K49" s="11">
        <f>(N42*K42+N43*K43+N44*K44+N45*K45+N46*K46+N47*K47+N48*K48)/SUM(N42:N48)</f>
        <v>0.66789667896678961</v>
      </c>
      <c r="L49" s="11">
        <f>(N42*L42+N43*L43+N44*L44+N45*L45+N46*L46+N47*L47+N48*L48)/SUM(N42:N48)</f>
        <v>0.67417518374008878</v>
      </c>
      <c r="M49" s="11">
        <f>(N42*M42+N43*M43+N44*M44+N45*M45+N46*M46+N47*M47+N48*M48)/SUM(N42:N48)</f>
        <v>0.84676134584224072</v>
      </c>
    </row>
    <row r="50" spans="1:19" ht="15.75" customHeight="1" x14ac:dyDescent="0.2">
      <c r="J50" s="11">
        <f>SUM(P42:P48)/(SUM(P42:P48)+SUM(Q42:Q48))</f>
        <v>0.66789667896678961</v>
      </c>
      <c r="K50" s="11">
        <f>SUM(P42:P48)/(SUM(P42:P48)+SUM(S42:S48))</f>
        <v>0.66789667896678961</v>
      </c>
      <c r="L50" s="11">
        <f>2*J50*K50/(J50+K50)</f>
        <v>0.66789667896678961</v>
      </c>
      <c r="M50" s="11">
        <f>AVERAGE(M42:M48)</f>
        <v>0.90511333684765405</v>
      </c>
    </row>
    <row r="51" spans="1:19" s="16" customFormat="1" ht="15.75" customHeight="1" x14ac:dyDescent="0.2"/>
    <row r="52" spans="1:19" ht="12.75" x14ac:dyDescent="0.2">
      <c r="A52" s="1" t="s">
        <v>16</v>
      </c>
      <c r="J52" s="21" t="s">
        <v>25</v>
      </c>
      <c r="K52" s="23" t="s">
        <v>26</v>
      </c>
      <c r="L52" s="25" t="s">
        <v>27</v>
      </c>
      <c r="M52" s="14"/>
    </row>
    <row r="53" spans="1:19" ht="12.75" x14ac:dyDescent="0.2">
      <c r="B53" s="2" t="s">
        <v>3</v>
      </c>
      <c r="C53" s="1" t="s">
        <v>5</v>
      </c>
      <c r="D53" s="1" t="s">
        <v>6</v>
      </c>
      <c r="E53" s="1" t="s">
        <v>7</v>
      </c>
      <c r="F53" s="1" t="s">
        <v>8</v>
      </c>
      <c r="G53" s="1" t="s">
        <v>9</v>
      </c>
      <c r="H53" s="1" t="s">
        <v>10</v>
      </c>
      <c r="I53" s="1" t="s">
        <v>11</v>
      </c>
      <c r="J53" s="22"/>
      <c r="K53" s="24"/>
      <c r="L53" s="26"/>
      <c r="M53" s="14"/>
      <c r="N53" s="1" t="s">
        <v>13</v>
      </c>
    </row>
    <row r="54" spans="1:19" ht="12.75" x14ac:dyDescent="0.2">
      <c r="B54" s="1" t="s">
        <v>5</v>
      </c>
      <c r="C54" s="3">
        <v>0</v>
      </c>
      <c r="D54" s="1">
        <v>1</v>
      </c>
      <c r="E54" s="1">
        <v>0</v>
      </c>
      <c r="F54" s="1">
        <v>0</v>
      </c>
      <c r="G54" s="1">
        <v>0</v>
      </c>
      <c r="H54" s="1">
        <v>1</v>
      </c>
      <c r="I54" s="1">
        <v>3</v>
      </c>
      <c r="J54" s="5">
        <f>C54/SUM(C54:C60)</f>
        <v>0</v>
      </c>
      <c r="K54" s="5">
        <f>C54/N54</f>
        <v>0</v>
      </c>
      <c r="L54" s="6">
        <v>0</v>
      </c>
      <c r="M54" s="15">
        <f>(P54+R54)/271</f>
        <v>0.96678966789667897</v>
      </c>
      <c r="N54">
        <f t="shared" ref="N54:N60" si="16">SUM(C54:I54)</f>
        <v>5</v>
      </c>
      <c r="P54">
        <v>0</v>
      </c>
      <c r="Q54">
        <v>4</v>
      </c>
      <c r="R54" s="16">
        <f>271-SUM(P54,Q54,S54)</f>
        <v>262</v>
      </c>
      <c r="S54">
        <v>5</v>
      </c>
    </row>
    <row r="55" spans="1:19" ht="12.75" x14ac:dyDescent="0.2">
      <c r="B55" s="1" t="s">
        <v>6</v>
      </c>
      <c r="C55" s="1">
        <v>0</v>
      </c>
      <c r="D55" s="3">
        <v>11</v>
      </c>
      <c r="E55" s="1">
        <v>0</v>
      </c>
      <c r="F55" s="1">
        <v>0</v>
      </c>
      <c r="G55" s="1">
        <v>0</v>
      </c>
      <c r="H55" s="1">
        <v>9</v>
      </c>
      <c r="I55" s="1">
        <v>7</v>
      </c>
      <c r="J55" s="5">
        <f>D55/SUM(D54:D60)</f>
        <v>0.45833333333333331</v>
      </c>
      <c r="K55" s="7">
        <f>D55/N55</f>
        <v>0.40740740740740738</v>
      </c>
      <c r="L55" s="6">
        <f t="shared" ref="L55:L60" si="17">2*J55*K55/(J55+K55)</f>
        <v>0.43137254901960781</v>
      </c>
      <c r="M55" s="15">
        <f t="shared" ref="M55:M60" si="18">(P55+R55)/271</f>
        <v>0.8929889298892989</v>
      </c>
      <c r="N55">
        <f t="shared" si="16"/>
        <v>27</v>
      </c>
      <c r="P55">
        <v>11</v>
      </c>
      <c r="Q55">
        <v>13</v>
      </c>
      <c r="R55" s="16">
        <f t="shared" ref="R55:R60" si="19">271-SUM(P55,Q55,S55)</f>
        <v>231</v>
      </c>
      <c r="S55">
        <v>16</v>
      </c>
    </row>
    <row r="56" spans="1:19" ht="12.75" x14ac:dyDescent="0.2">
      <c r="B56" s="1" t="s">
        <v>7</v>
      </c>
      <c r="C56" s="1">
        <v>0</v>
      </c>
      <c r="D56" s="1">
        <v>1</v>
      </c>
      <c r="E56" s="3">
        <v>10</v>
      </c>
      <c r="F56" s="1">
        <v>0</v>
      </c>
      <c r="G56" s="1">
        <v>0</v>
      </c>
      <c r="H56" s="1">
        <v>0</v>
      </c>
      <c r="I56" s="1">
        <v>0</v>
      </c>
      <c r="J56" s="5">
        <f>E56/SUM(E54:E60)</f>
        <v>0.66666666666666663</v>
      </c>
      <c r="K56" s="7">
        <f>E56/N56</f>
        <v>0.90909090909090906</v>
      </c>
      <c r="L56" s="6">
        <f t="shared" si="17"/>
        <v>0.76923076923076916</v>
      </c>
      <c r="M56" s="15">
        <f t="shared" si="18"/>
        <v>0.97785977859778594</v>
      </c>
      <c r="N56">
        <f t="shared" si="16"/>
        <v>11</v>
      </c>
      <c r="P56">
        <v>10</v>
      </c>
      <c r="Q56">
        <v>5</v>
      </c>
      <c r="R56" s="16">
        <f t="shared" si="19"/>
        <v>255</v>
      </c>
      <c r="S56">
        <v>1</v>
      </c>
    </row>
    <row r="57" spans="1:19" ht="12.75" x14ac:dyDescent="0.2">
      <c r="B57" s="1" t="s">
        <v>8</v>
      </c>
      <c r="C57" s="1">
        <v>0</v>
      </c>
      <c r="D57" s="1">
        <v>1</v>
      </c>
      <c r="E57" s="1">
        <v>0</v>
      </c>
      <c r="F57" s="3">
        <v>7</v>
      </c>
      <c r="G57" s="1">
        <v>0</v>
      </c>
      <c r="H57" s="1">
        <v>0</v>
      </c>
      <c r="I57" s="1">
        <v>0</v>
      </c>
      <c r="J57" s="5">
        <f>F57/SUM(F54:F60)</f>
        <v>0.77777777777777779</v>
      </c>
      <c r="K57" s="7">
        <f>F57/N57</f>
        <v>0.875</v>
      </c>
      <c r="L57" s="6">
        <f t="shared" si="17"/>
        <v>0.82352941176470595</v>
      </c>
      <c r="M57" s="15">
        <f t="shared" si="18"/>
        <v>0.98892988929889303</v>
      </c>
      <c r="N57">
        <f t="shared" si="16"/>
        <v>8</v>
      </c>
      <c r="P57">
        <v>7</v>
      </c>
      <c r="Q57">
        <v>2</v>
      </c>
      <c r="R57" s="16">
        <f t="shared" si="19"/>
        <v>261</v>
      </c>
      <c r="S57">
        <v>1</v>
      </c>
    </row>
    <row r="58" spans="1:19" ht="12.75" x14ac:dyDescent="0.2">
      <c r="B58" s="1" t="s">
        <v>9</v>
      </c>
      <c r="C58" s="1">
        <v>0</v>
      </c>
      <c r="D58" s="1">
        <v>1</v>
      </c>
      <c r="E58" s="1">
        <v>0</v>
      </c>
      <c r="F58" s="1">
        <v>0</v>
      </c>
      <c r="G58" s="3">
        <v>20</v>
      </c>
      <c r="H58" s="1">
        <v>8</v>
      </c>
      <c r="I58" s="1">
        <v>4</v>
      </c>
      <c r="J58" s="5">
        <f>G58/SUM(G54:G60)</f>
        <v>0.68965517241379315</v>
      </c>
      <c r="K58" s="7">
        <f>G58/N58</f>
        <v>0.60606060606060608</v>
      </c>
      <c r="L58" s="6">
        <f t="shared" si="17"/>
        <v>0.64516129032258074</v>
      </c>
      <c r="M58" s="15">
        <f t="shared" si="18"/>
        <v>0.91881918819188191</v>
      </c>
      <c r="N58">
        <f t="shared" si="16"/>
        <v>33</v>
      </c>
      <c r="P58">
        <v>20</v>
      </c>
      <c r="Q58">
        <v>9</v>
      </c>
      <c r="R58" s="16">
        <f t="shared" si="19"/>
        <v>229</v>
      </c>
      <c r="S58">
        <v>13</v>
      </c>
    </row>
    <row r="59" spans="1:19" ht="12.75" x14ac:dyDescent="0.2">
      <c r="B59" s="1" t="s">
        <v>10</v>
      </c>
      <c r="C59" s="1">
        <v>1</v>
      </c>
      <c r="D59" s="1">
        <v>0</v>
      </c>
      <c r="E59" s="1">
        <v>2</v>
      </c>
      <c r="F59" s="1">
        <v>2</v>
      </c>
      <c r="G59" s="1">
        <v>5</v>
      </c>
      <c r="H59" s="3">
        <v>121</v>
      </c>
      <c r="I59" s="1">
        <v>5</v>
      </c>
      <c r="J59" s="5">
        <f>H59/SUM(H54:H60)</f>
        <v>0.79084967320261434</v>
      </c>
      <c r="K59" s="7">
        <f>H59/N59</f>
        <v>0.88970588235294112</v>
      </c>
      <c r="L59" s="6">
        <f t="shared" si="17"/>
        <v>0.83737024221453282</v>
      </c>
      <c r="M59" s="15">
        <f t="shared" si="18"/>
        <v>0.82656826568265684</v>
      </c>
      <c r="N59">
        <f t="shared" si="16"/>
        <v>136</v>
      </c>
      <c r="P59">
        <v>121</v>
      </c>
      <c r="Q59">
        <v>32</v>
      </c>
      <c r="R59" s="16">
        <f t="shared" si="19"/>
        <v>103</v>
      </c>
      <c r="S59">
        <v>15</v>
      </c>
    </row>
    <row r="60" spans="1:19" ht="12.75" x14ac:dyDescent="0.2">
      <c r="B60" s="1" t="s">
        <v>11</v>
      </c>
      <c r="C60" s="1">
        <v>3</v>
      </c>
      <c r="D60" s="1">
        <v>9</v>
      </c>
      <c r="E60" s="1">
        <v>3</v>
      </c>
      <c r="F60" s="1">
        <v>0</v>
      </c>
      <c r="G60" s="1">
        <v>4</v>
      </c>
      <c r="H60" s="1">
        <v>14</v>
      </c>
      <c r="I60" s="3">
        <v>18</v>
      </c>
      <c r="J60" s="8">
        <f>I60/SUM(I54:I60)</f>
        <v>0.48648648648648651</v>
      </c>
      <c r="K60" s="9">
        <f>I60/N60</f>
        <v>0.35294117647058826</v>
      </c>
      <c r="L60" s="10">
        <f t="shared" si="17"/>
        <v>0.40909090909090917</v>
      </c>
      <c r="M60" s="15">
        <f t="shared" si="18"/>
        <v>0.80811808118081185</v>
      </c>
      <c r="N60">
        <f t="shared" si="16"/>
        <v>51</v>
      </c>
      <c r="P60">
        <v>18</v>
      </c>
      <c r="Q60">
        <v>19</v>
      </c>
      <c r="R60" s="16">
        <f t="shared" si="19"/>
        <v>201</v>
      </c>
      <c r="S60">
        <v>33</v>
      </c>
    </row>
    <row r="61" spans="1:19" ht="15.75" customHeight="1" x14ac:dyDescent="0.2">
      <c r="J61" s="11">
        <f>(N54*J54+N55*J55+N56*J56+N57*J57+N58*J58+N59*J59+N60*J60)/SUM(N54:N60)</f>
        <v>0.66810163325305205</v>
      </c>
      <c r="K61" s="11">
        <f>(N54*K54+N55*K55+N56*K56+N57*K57+N58*K58+N59*K59+N60*K60)/SUM(N54:N60)</f>
        <v>0.69003690036900367</v>
      </c>
      <c r="L61" s="11">
        <f>(N54*L54+N55*L55+N56*L56+N57*L57+N58*L58+N59*L59+N60*L60)/SUM(N54:N60)</f>
        <v>0.67429204599499448</v>
      </c>
      <c r="M61" s="11">
        <f>(N54*M54+N55*M55+N56*M56+N57*M57+N58*M58+N59*M59+N60*M60)/SUM(N54:N60)</f>
        <v>0.85446821257880479</v>
      </c>
    </row>
    <row r="62" spans="1:19" s="16" customFormat="1" ht="15.75" customHeight="1" x14ac:dyDescent="0.2">
      <c r="J62" s="11">
        <f>SUM(P54:P60)/(SUM(P54:P60)+SUM(Q54:Q60))</f>
        <v>0.69003690036900367</v>
      </c>
      <c r="K62" s="11">
        <f>SUM(P54:P60)/(SUM(P54:P60)+SUM(S54:S60))</f>
        <v>0.69003690036900367</v>
      </c>
      <c r="L62" s="11">
        <f>2*J62*K62/(J62+K62)</f>
        <v>0.69003690036900367</v>
      </c>
      <c r="M62" s="11">
        <f>AVERAGE(M54:M60)</f>
        <v>0.911439114391144</v>
      </c>
    </row>
    <row r="64" spans="1:19" ht="12.75" x14ac:dyDescent="0.2">
      <c r="A64" s="1" t="s">
        <v>19</v>
      </c>
      <c r="J64" s="21" t="s">
        <v>25</v>
      </c>
      <c r="K64" s="23" t="s">
        <v>26</v>
      </c>
      <c r="L64" s="25" t="s">
        <v>27</v>
      </c>
      <c r="M64" s="14"/>
    </row>
    <row r="65" spans="1:19" ht="12.75" x14ac:dyDescent="0.2">
      <c r="B65" s="2" t="s">
        <v>3</v>
      </c>
      <c r="C65" s="1" t="s">
        <v>5</v>
      </c>
      <c r="D65" s="1" t="s">
        <v>6</v>
      </c>
      <c r="E65" s="1" t="s">
        <v>7</v>
      </c>
      <c r="F65" s="1" t="s">
        <v>8</v>
      </c>
      <c r="G65" s="1" t="s">
        <v>9</v>
      </c>
      <c r="H65" s="1" t="s">
        <v>10</v>
      </c>
      <c r="I65" s="1" t="s">
        <v>11</v>
      </c>
      <c r="J65" s="22"/>
      <c r="K65" s="24"/>
      <c r="L65" s="26"/>
      <c r="M65" s="14"/>
      <c r="N65" s="1" t="s">
        <v>13</v>
      </c>
    </row>
    <row r="66" spans="1:19" ht="12.75" x14ac:dyDescent="0.2">
      <c r="B66" s="1" t="s">
        <v>5</v>
      </c>
      <c r="C66" s="3">
        <v>2</v>
      </c>
      <c r="D66" s="1">
        <v>2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5">
        <f>C66/SUM(C66:C72)</f>
        <v>0.66666666666666663</v>
      </c>
      <c r="K66" s="5">
        <f>C66/N66</f>
        <v>0.4</v>
      </c>
      <c r="L66" s="6">
        <f>2*J66*K66/(J66+K66)</f>
        <v>0.5</v>
      </c>
      <c r="M66" s="15">
        <f>(P66+R66)/271</f>
        <v>0.98523985239852396</v>
      </c>
      <c r="N66">
        <f t="shared" ref="N66:N72" si="20">SUM(C66:I66)</f>
        <v>5</v>
      </c>
      <c r="P66">
        <v>2</v>
      </c>
      <c r="Q66">
        <v>1</v>
      </c>
      <c r="R66" s="16">
        <f>271-SUM(P66,Q66,S66)</f>
        <v>265</v>
      </c>
      <c r="S66">
        <v>3</v>
      </c>
    </row>
    <row r="67" spans="1:19" ht="12.75" x14ac:dyDescent="0.2">
      <c r="B67" s="1" t="s">
        <v>6</v>
      </c>
      <c r="C67" s="1">
        <v>0</v>
      </c>
      <c r="D67" s="3">
        <v>15</v>
      </c>
      <c r="E67" s="1">
        <v>0</v>
      </c>
      <c r="F67" s="1">
        <v>0</v>
      </c>
      <c r="G67" s="1">
        <v>6</v>
      </c>
      <c r="H67" s="1">
        <v>1</v>
      </c>
      <c r="I67" s="1">
        <v>5</v>
      </c>
      <c r="J67" s="5">
        <f>D67/SUM(D66:D72)</f>
        <v>0.25</v>
      </c>
      <c r="K67" s="7">
        <f>D67/N67</f>
        <v>0.55555555555555558</v>
      </c>
      <c r="L67" s="6">
        <f t="shared" ref="L67:L72" si="21">2*J67*K67/(J67+K67)</f>
        <v>0.34482758620689657</v>
      </c>
      <c r="M67" s="15">
        <f t="shared" ref="M67:M72" si="22">(P67+R67)/271</f>
        <v>0.78966789667896675</v>
      </c>
      <c r="N67">
        <f t="shared" si="20"/>
        <v>27</v>
      </c>
      <c r="P67">
        <v>15</v>
      </c>
      <c r="Q67">
        <v>45</v>
      </c>
      <c r="R67" s="16">
        <f t="shared" ref="R67:R72" si="23">271-SUM(P67,Q67,S67)</f>
        <v>199</v>
      </c>
      <c r="S67">
        <v>12</v>
      </c>
    </row>
    <row r="68" spans="1:19" ht="12.75" x14ac:dyDescent="0.2">
      <c r="B68" s="1" t="s">
        <v>7</v>
      </c>
      <c r="C68" s="1">
        <v>0</v>
      </c>
      <c r="D68" s="1">
        <v>1</v>
      </c>
      <c r="E68" s="3">
        <v>10</v>
      </c>
      <c r="F68" s="1">
        <v>0</v>
      </c>
      <c r="G68" s="1">
        <v>0</v>
      </c>
      <c r="H68" s="1">
        <v>0</v>
      </c>
      <c r="I68" s="1">
        <v>0</v>
      </c>
      <c r="J68" s="5">
        <f>E68/SUM(E66:E72)</f>
        <v>0.90909090909090906</v>
      </c>
      <c r="K68" s="7">
        <f>E68/N68</f>
        <v>0.90909090909090906</v>
      </c>
      <c r="L68" s="6">
        <f t="shared" si="21"/>
        <v>0.90909090909090906</v>
      </c>
      <c r="M68" s="15">
        <f t="shared" si="22"/>
        <v>0.99261992619926198</v>
      </c>
      <c r="N68">
        <f t="shared" si="20"/>
        <v>11</v>
      </c>
      <c r="P68">
        <v>10</v>
      </c>
      <c r="Q68">
        <v>1</v>
      </c>
      <c r="R68" s="16">
        <f t="shared" si="23"/>
        <v>259</v>
      </c>
      <c r="S68">
        <v>1</v>
      </c>
    </row>
    <row r="69" spans="1:19" ht="12.75" x14ac:dyDescent="0.2">
      <c r="B69" s="1" t="s">
        <v>8</v>
      </c>
      <c r="C69" s="1">
        <v>0</v>
      </c>
      <c r="D69" s="1">
        <v>1</v>
      </c>
      <c r="E69" s="1">
        <v>0</v>
      </c>
      <c r="F69" s="3">
        <v>6</v>
      </c>
      <c r="G69" s="1">
        <v>0</v>
      </c>
      <c r="H69" s="1">
        <v>1</v>
      </c>
      <c r="I69" s="1">
        <v>0</v>
      </c>
      <c r="J69" s="5">
        <f>F69/SUM(F66:F72)</f>
        <v>1</v>
      </c>
      <c r="K69" s="7">
        <f>F69/N69</f>
        <v>0.75</v>
      </c>
      <c r="L69" s="6">
        <f t="shared" si="21"/>
        <v>0.8571428571428571</v>
      </c>
      <c r="M69" s="15">
        <f t="shared" si="22"/>
        <v>0.99261992619926198</v>
      </c>
      <c r="N69">
        <f t="shared" si="20"/>
        <v>8</v>
      </c>
      <c r="P69">
        <v>6</v>
      </c>
      <c r="Q69">
        <v>0</v>
      </c>
      <c r="R69" s="16">
        <f t="shared" si="23"/>
        <v>263</v>
      </c>
      <c r="S69">
        <v>2</v>
      </c>
    </row>
    <row r="70" spans="1:19" ht="12.75" x14ac:dyDescent="0.2">
      <c r="B70" s="1" t="s">
        <v>9</v>
      </c>
      <c r="C70" s="1">
        <v>0</v>
      </c>
      <c r="D70" s="1">
        <v>0</v>
      </c>
      <c r="E70" s="1">
        <v>0</v>
      </c>
      <c r="F70" s="1">
        <v>0</v>
      </c>
      <c r="G70" s="3">
        <v>31</v>
      </c>
      <c r="H70" s="1">
        <v>0</v>
      </c>
      <c r="I70" s="1">
        <v>2</v>
      </c>
      <c r="J70" s="5">
        <f>G70/SUM(G66:G72)</f>
        <v>0.47692307692307695</v>
      </c>
      <c r="K70" s="7">
        <f>G70/N70</f>
        <v>0.93939393939393945</v>
      </c>
      <c r="L70" s="6">
        <f t="shared" si="21"/>
        <v>0.63265306122448972</v>
      </c>
      <c r="M70" s="15">
        <f t="shared" si="22"/>
        <v>0.86715867158671589</v>
      </c>
      <c r="N70">
        <f t="shared" si="20"/>
        <v>33</v>
      </c>
      <c r="P70">
        <v>31</v>
      </c>
      <c r="Q70">
        <v>34</v>
      </c>
      <c r="R70" s="16">
        <f t="shared" si="23"/>
        <v>204</v>
      </c>
      <c r="S70">
        <v>2</v>
      </c>
    </row>
    <row r="71" spans="1:19" ht="12.75" x14ac:dyDescent="0.2">
      <c r="B71" s="1" t="s">
        <v>10</v>
      </c>
      <c r="C71" s="1">
        <v>1</v>
      </c>
      <c r="D71" s="1">
        <v>29</v>
      </c>
      <c r="E71" s="1">
        <v>0</v>
      </c>
      <c r="F71" s="1">
        <v>0</v>
      </c>
      <c r="G71" s="1">
        <v>10</v>
      </c>
      <c r="H71" s="3">
        <v>53</v>
      </c>
      <c r="I71" s="1">
        <v>43</v>
      </c>
      <c r="J71" s="5">
        <f>H71/SUM(H66:H72)</f>
        <v>0.91379310344827591</v>
      </c>
      <c r="K71" s="7">
        <f>H71/N71</f>
        <v>0.38970588235294118</v>
      </c>
      <c r="L71" s="6">
        <f t="shared" si="21"/>
        <v>0.54639175257731964</v>
      </c>
      <c r="M71" s="15">
        <f t="shared" si="22"/>
        <v>0.67527675276752763</v>
      </c>
      <c r="N71">
        <f t="shared" si="20"/>
        <v>136</v>
      </c>
      <c r="P71">
        <v>53</v>
      </c>
      <c r="Q71">
        <v>5</v>
      </c>
      <c r="R71" s="16">
        <f t="shared" si="23"/>
        <v>130</v>
      </c>
      <c r="S71">
        <v>83</v>
      </c>
    </row>
    <row r="72" spans="1:19" ht="12.75" x14ac:dyDescent="0.2">
      <c r="B72" s="1" t="s">
        <v>11</v>
      </c>
      <c r="C72" s="1">
        <v>0</v>
      </c>
      <c r="D72" s="1">
        <v>12</v>
      </c>
      <c r="E72" s="1">
        <v>1</v>
      </c>
      <c r="F72" s="1">
        <v>0</v>
      </c>
      <c r="G72" s="1">
        <v>18</v>
      </c>
      <c r="H72" s="1">
        <v>3</v>
      </c>
      <c r="I72" s="3">
        <v>17</v>
      </c>
      <c r="J72" s="8">
        <f>I72/SUM(I66:I72)</f>
        <v>0.25</v>
      </c>
      <c r="K72" s="9">
        <f>I72/N72</f>
        <v>0.33333333333333331</v>
      </c>
      <c r="L72" s="10">
        <f t="shared" si="21"/>
        <v>0.28571428571428575</v>
      </c>
      <c r="M72" s="15">
        <f t="shared" si="22"/>
        <v>0.68634686346863472</v>
      </c>
      <c r="N72">
        <f t="shared" si="20"/>
        <v>51</v>
      </c>
      <c r="P72">
        <v>17</v>
      </c>
      <c r="Q72">
        <v>51</v>
      </c>
      <c r="R72" s="16">
        <f t="shared" si="23"/>
        <v>169</v>
      </c>
      <c r="S72">
        <v>34</v>
      </c>
    </row>
    <row r="73" spans="1:19" ht="15.75" customHeight="1" x14ac:dyDescent="0.2">
      <c r="J73" s="11">
        <f>(N66*J66+N67*J67+N68*J68+N69*J69+N70*J70+N71*J71+N72*J72)/SUM(N66:N72)</f>
        <v>0.66733452745668043</v>
      </c>
      <c r="K73" s="11">
        <f>(N66*K66+N67*K67+N68*K68+N69*K69+N70*K70+N71*K71+N72*K72)/SUM(N66:N72)</f>
        <v>0.49446494464944651</v>
      </c>
      <c r="L73" s="11">
        <f>(N66*L66+N67*L67+N68*L68+N69*L69+N70*L70+N71*L71+N72*L72)/SUM(N66:N72)</f>
        <v>0.51079610932502317</v>
      </c>
      <c r="M73" s="11">
        <f>(N66*M66+N67*M67+N68*M68+N69*M69+N70*M70+N71*M71+N72*M72)/SUM(N66:N72)</f>
        <v>0.74009068503969166</v>
      </c>
    </row>
    <row r="74" spans="1:19" s="16" customFormat="1" ht="15.75" customHeight="1" x14ac:dyDescent="0.2">
      <c r="J74" s="11">
        <f>SUM(P66:P72)/(SUM(P66:P72)+SUM(Q66:Q72))</f>
        <v>0.49446494464944651</v>
      </c>
      <c r="K74" s="11">
        <f>SUM(P66:P72)/(SUM(P66:P72)+SUM(S66:S72))</f>
        <v>0.49446494464944651</v>
      </c>
      <c r="L74" s="11">
        <f>2*J74*K74/(J74+K74)</f>
        <v>0.49446494464944651</v>
      </c>
      <c r="M74" s="11">
        <f>AVERAGE(M66:M72)</f>
        <v>0.85556141275698472</v>
      </c>
    </row>
    <row r="76" spans="1:19" ht="12.75" x14ac:dyDescent="0.2">
      <c r="A76" s="1" t="s">
        <v>22</v>
      </c>
      <c r="J76" s="21" t="s">
        <v>25</v>
      </c>
      <c r="K76" s="23" t="s">
        <v>26</v>
      </c>
      <c r="L76" s="25" t="s">
        <v>27</v>
      </c>
      <c r="M76" s="14"/>
    </row>
    <row r="77" spans="1:19" ht="12.75" x14ac:dyDescent="0.2">
      <c r="B77" s="2" t="s">
        <v>3</v>
      </c>
      <c r="C77" s="1" t="s">
        <v>5</v>
      </c>
      <c r="D77" s="1" t="s">
        <v>6</v>
      </c>
      <c r="E77" s="1" t="s">
        <v>7</v>
      </c>
      <c r="F77" s="1" t="s">
        <v>8</v>
      </c>
      <c r="G77" s="1" t="s">
        <v>9</v>
      </c>
      <c r="H77" s="1" t="s">
        <v>10</v>
      </c>
      <c r="I77" s="1" t="s">
        <v>11</v>
      </c>
      <c r="J77" s="22"/>
      <c r="K77" s="24"/>
      <c r="L77" s="26"/>
      <c r="M77" s="14"/>
      <c r="N77" s="1" t="s">
        <v>13</v>
      </c>
    </row>
    <row r="78" spans="1:19" ht="12.75" x14ac:dyDescent="0.2">
      <c r="B78" s="1" t="s">
        <v>5</v>
      </c>
      <c r="C78" s="3">
        <v>0</v>
      </c>
      <c r="D78" s="1">
        <v>0</v>
      </c>
      <c r="E78" s="1">
        <v>0</v>
      </c>
      <c r="F78" s="1">
        <v>0</v>
      </c>
      <c r="G78" s="1">
        <v>0</v>
      </c>
      <c r="H78" s="1">
        <v>4</v>
      </c>
      <c r="I78" s="1">
        <v>1</v>
      </c>
      <c r="J78" s="5">
        <v>0</v>
      </c>
      <c r="K78" s="5">
        <f>C78/N78</f>
        <v>0</v>
      </c>
      <c r="L78" s="6">
        <v>0</v>
      </c>
      <c r="M78" s="15">
        <f>(P78+R78)/271</f>
        <v>0.98154981549815501</v>
      </c>
      <c r="N78">
        <f t="shared" ref="N78:N84" si="24">SUM(C78:I78)</f>
        <v>5</v>
      </c>
      <c r="P78">
        <v>0</v>
      </c>
      <c r="Q78">
        <v>0</v>
      </c>
      <c r="R78" s="16">
        <f>271-SUM(P78,Q78,S78)</f>
        <v>266</v>
      </c>
      <c r="S78">
        <v>5</v>
      </c>
    </row>
    <row r="79" spans="1:19" ht="12.75" x14ac:dyDescent="0.2">
      <c r="B79" s="1" t="s">
        <v>6</v>
      </c>
      <c r="C79" s="1">
        <v>0</v>
      </c>
      <c r="D79" s="3">
        <v>0</v>
      </c>
      <c r="E79" s="1">
        <v>0</v>
      </c>
      <c r="F79" s="1">
        <v>0</v>
      </c>
      <c r="G79" s="1">
        <v>0</v>
      </c>
      <c r="H79" s="1">
        <v>15</v>
      </c>
      <c r="I79" s="1">
        <v>12</v>
      </c>
      <c r="J79" s="5">
        <f>D79/SUM(D78:D84)</f>
        <v>0</v>
      </c>
      <c r="K79" s="7">
        <f>D79/N79</f>
        <v>0</v>
      </c>
      <c r="L79" s="6">
        <v>0</v>
      </c>
      <c r="M79" s="15">
        <f t="shared" ref="M79:M84" si="25">(P79+R79)/271</f>
        <v>0.88560885608856088</v>
      </c>
      <c r="N79">
        <f t="shared" si="24"/>
        <v>27</v>
      </c>
      <c r="P79">
        <v>0</v>
      </c>
      <c r="Q79">
        <v>4</v>
      </c>
      <c r="R79" s="16">
        <f t="shared" ref="R79:R84" si="26">271-SUM(P79,Q79,S79)</f>
        <v>240</v>
      </c>
      <c r="S79">
        <v>27</v>
      </c>
    </row>
    <row r="80" spans="1:19" ht="12.75" x14ac:dyDescent="0.2">
      <c r="B80" s="1" t="s">
        <v>7</v>
      </c>
      <c r="C80" s="1">
        <v>0</v>
      </c>
      <c r="D80" s="1">
        <v>0</v>
      </c>
      <c r="E80" s="3">
        <v>1</v>
      </c>
      <c r="F80" s="1">
        <v>0</v>
      </c>
      <c r="G80" s="1">
        <v>0</v>
      </c>
      <c r="H80" s="1">
        <v>8</v>
      </c>
      <c r="I80" s="1">
        <v>2</v>
      </c>
      <c r="J80" s="5">
        <f>E80/SUM(E78:E84)</f>
        <v>0.5</v>
      </c>
      <c r="K80" s="7">
        <f>E80/N80</f>
        <v>9.0909090909090912E-2</v>
      </c>
      <c r="L80" s="6">
        <f t="shared" ref="L80:L84" si="27">2*J80*K80/(J80+K80)</f>
        <v>0.15384615384615385</v>
      </c>
      <c r="M80" s="15">
        <f t="shared" si="25"/>
        <v>0.95940959409594095</v>
      </c>
      <c r="N80">
        <f t="shared" si="24"/>
        <v>11</v>
      </c>
      <c r="P80">
        <v>1</v>
      </c>
      <c r="Q80">
        <v>1</v>
      </c>
      <c r="R80" s="16">
        <f t="shared" si="26"/>
        <v>259</v>
      </c>
      <c r="S80">
        <v>10</v>
      </c>
    </row>
    <row r="81" spans="1:19" ht="12.75" x14ac:dyDescent="0.2">
      <c r="B81" s="1" t="s">
        <v>8</v>
      </c>
      <c r="C81" s="1">
        <v>0</v>
      </c>
      <c r="D81" s="1">
        <v>4</v>
      </c>
      <c r="E81" s="1">
        <v>0</v>
      </c>
      <c r="F81" s="3">
        <v>0</v>
      </c>
      <c r="G81" s="1">
        <v>0</v>
      </c>
      <c r="H81" s="1">
        <v>4</v>
      </c>
      <c r="I81" s="1">
        <v>0</v>
      </c>
      <c r="J81" s="5">
        <f>F81/SUM(F78:F84)</f>
        <v>0</v>
      </c>
      <c r="K81" s="7">
        <f>F81/N81</f>
        <v>0</v>
      </c>
      <c r="L81" s="6">
        <v>0</v>
      </c>
      <c r="M81" s="15">
        <f t="shared" si="25"/>
        <v>0.98154981549815501</v>
      </c>
      <c r="N81">
        <f t="shared" si="24"/>
        <v>8</v>
      </c>
      <c r="P81">
        <v>0</v>
      </c>
      <c r="Q81">
        <v>1</v>
      </c>
      <c r="R81" s="16">
        <f t="shared" si="26"/>
        <v>266</v>
      </c>
      <c r="S81">
        <v>4</v>
      </c>
    </row>
    <row r="82" spans="1:19" ht="12.75" x14ac:dyDescent="0.2">
      <c r="B82" s="1" t="s">
        <v>9</v>
      </c>
      <c r="C82" s="1">
        <v>0</v>
      </c>
      <c r="D82" s="1">
        <v>0</v>
      </c>
      <c r="E82" s="1">
        <v>0</v>
      </c>
      <c r="F82" s="1">
        <v>0</v>
      </c>
      <c r="G82" s="3">
        <v>23</v>
      </c>
      <c r="H82" s="1">
        <v>5</v>
      </c>
      <c r="I82" s="1">
        <v>5</v>
      </c>
      <c r="J82" s="5">
        <f>G82/SUM(G78:G84)</f>
        <v>0.69696969696969702</v>
      </c>
      <c r="K82" s="7">
        <f>G82/N82</f>
        <v>0.69696969696969702</v>
      </c>
      <c r="L82" s="6">
        <f t="shared" si="27"/>
        <v>0.69696969696969702</v>
      </c>
      <c r="M82" s="15">
        <f t="shared" si="25"/>
        <v>0.92619926199261993</v>
      </c>
      <c r="N82">
        <f t="shared" si="24"/>
        <v>33</v>
      </c>
      <c r="P82">
        <v>23</v>
      </c>
      <c r="Q82">
        <v>10</v>
      </c>
      <c r="R82" s="16">
        <f t="shared" si="26"/>
        <v>228</v>
      </c>
      <c r="S82">
        <v>10</v>
      </c>
    </row>
    <row r="83" spans="1:19" ht="12.75" x14ac:dyDescent="0.2">
      <c r="B83" s="1" t="s">
        <v>10</v>
      </c>
      <c r="C83" s="1">
        <v>0</v>
      </c>
      <c r="D83" s="1">
        <v>0</v>
      </c>
      <c r="E83" s="1">
        <v>0</v>
      </c>
      <c r="F83" s="1">
        <v>0</v>
      </c>
      <c r="G83" s="1">
        <v>4</v>
      </c>
      <c r="H83" s="3">
        <v>125</v>
      </c>
      <c r="I83" s="1">
        <v>7</v>
      </c>
      <c r="J83" s="5">
        <f>H83/SUM(H78:H84)</f>
        <v>0.67934782608695654</v>
      </c>
      <c r="K83" s="7">
        <f>H83/N83</f>
        <v>0.91911764705882348</v>
      </c>
      <c r="L83" s="6">
        <f t="shared" si="27"/>
        <v>0.78125000000000011</v>
      </c>
      <c r="M83" s="15">
        <f t="shared" si="25"/>
        <v>0.74169741697416969</v>
      </c>
      <c r="N83">
        <f t="shared" si="24"/>
        <v>136</v>
      </c>
      <c r="P83">
        <v>125</v>
      </c>
      <c r="Q83">
        <v>59</v>
      </c>
      <c r="R83" s="16">
        <f t="shared" si="26"/>
        <v>76</v>
      </c>
      <c r="S83">
        <v>11</v>
      </c>
    </row>
    <row r="84" spans="1:19" ht="12.75" x14ac:dyDescent="0.2">
      <c r="B84" s="1" t="s">
        <v>11</v>
      </c>
      <c r="C84" s="1">
        <v>0</v>
      </c>
      <c r="D84" s="1">
        <v>0</v>
      </c>
      <c r="E84" s="1">
        <v>1</v>
      </c>
      <c r="F84" s="1">
        <v>1</v>
      </c>
      <c r="G84" s="1">
        <v>6</v>
      </c>
      <c r="H84" s="1">
        <v>23</v>
      </c>
      <c r="I84" s="3">
        <v>20</v>
      </c>
      <c r="J84" s="8">
        <f>I84/SUM(I78:I84)</f>
        <v>0.42553191489361702</v>
      </c>
      <c r="K84" s="9">
        <f>I84/N84</f>
        <v>0.39215686274509803</v>
      </c>
      <c r="L84" s="10">
        <f t="shared" si="27"/>
        <v>0.4081632653061224</v>
      </c>
      <c r="M84" s="15">
        <f t="shared" si="25"/>
        <v>0.7859778597785978</v>
      </c>
      <c r="N84">
        <f t="shared" si="24"/>
        <v>51</v>
      </c>
      <c r="P84">
        <v>20</v>
      </c>
      <c r="Q84">
        <v>27</v>
      </c>
      <c r="R84" s="16">
        <f t="shared" si="26"/>
        <v>193</v>
      </c>
      <c r="S84">
        <v>31</v>
      </c>
    </row>
    <row r="85" spans="1:19" ht="15.75" customHeight="1" x14ac:dyDescent="0.2">
      <c r="J85" s="11">
        <f>(N78*J78+N79*J79+N80*J80+N81*J81+N82*J82+N83*J83+N84*J84)/SUM(N78:N84)</f>
        <v>0.5261750258575667</v>
      </c>
      <c r="K85" s="11">
        <f>(N78*K78+N79*K79+N80*K80+N81*K81+N82*K82+N83*K83+N84*K84)/SUM(N78:N84)</f>
        <v>0.62361623616236161</v>
      </c>
      <c r="L85" s="11">
        <f>(N78*L78+N79*L79+N80*L80+N81*L81+N82*L82+N83*L83+N84*L84)/SUM(N78:N84)</f>
        <v>0.55999496023217699</v>
      </c>
      <c r="M85" s="11">
        <f>(N78*M78+N79*M79+N80*M80+N81*M81+N82*M82+N83*M83+N84*M84)/SUM(N78:N84)</f>
        <v>0.80717855149031181</v>
      </c>
    </row>
    <row r="86" spans="1:19" s="16" customFormat="1" ht="15.75" customHeight="1" x14ac:dyDescent="0.2">
      <c r="J86" s="11">
        <f>SUM(P78:P84)/(SUM(P78:P84)+SUM(Q78:Q84))</f>
        <v>0.62361623616236161</v>
      </c>
      <c r="K86" s="11">
        <f>SUM(P78:P84)/(SUM(P78:P84)+SUM(S78:S84))</f>
        <v>0.63295880149812733</v>
      </c>
      <c r="L86" s="11">
        <f>2*J86*K86/(J86+K86)</f>
        <v>0.62825278810408913</v>
      </c>
      <c r="M86" s="11">
        <f>AVERAGE(M78:M84)</f>
        <v>0.89457037427517128</v>
      </c>
    </row>
    <row r="88" spans="1:19" ht="12.75" x14ac:dyDescent="0.2">
      <c r="A88" s="1" t="s">
        <v>24</v>
      </c>
      <c r="J88" s="21" t="s">
        <v>25</v>
      </c>
      <c r="K88" s="23" t="s">
        <v>26</v>
      </c>
      <c r="L88" s="25" t="s">
        <v>27</v>
      </c>
      <c r="M88" s="14"/>
    </row>
    <row r="89" spans="1:19" ht="12.75" x14ac:dyDescent="0.2">
      <c r="B89" s="2" t="s">
        <v>3</v>
      </c>
      <c r="C89" s="1" t="s">
        <v>5</v>
      </c>
      <c r="D89" s="1" t="s">
        <v>6</v>
      </c>
      <c r="E89" s="1" t="s">
        <v>7</v>
      </c>
      <c r="F89" s="1" t="s">
        <v>8</v>
      </c>
      <c r="G89" s="1" t="s">
        <v>9</v>
      </c>
      <c r="H89" s="1" t="s">
        <v>10</v>
      </c>
      <c r="I89" s="1" t="s">
        <v>11</v>
      </c>
      <c r="J89" s="22"/>
      <c r="K89" s="24"/>
      <c r="L89" s="26"/>
      <c r="M89" s="14"/>
      <c r="N89" s="1" t="s">
        <v>13</v>
      </c>
    </row>
    <row r="90" spans="1:19" ht="12.75" x14ac:dyDescent="0.2">
      <c r="B90" s="1" t="s">
        <v>5</v>
      </c>
      <c r="C90" s="3">
        <v>3</v>
      </c>
      <c r="D90" s="1">
        <v>1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5">
        <f>C90/SUM(C90:C96)</f>
        <v>0.375</v>
      </c>
      <c r="K90" s="5">
        <f>C90/N90</f>
        <v>0.6</v>
      </c>
      <c r="L90" s="6">
        <f>2*J90*K90/(J90+K90)</f>
        <v>0.46153846153846151</v>
      </c>
      <c r="M90" s="15">
        <f>(P90+R90)/271</f>
        <v>0.97416974169741699</v>
      </c>
      <c r="N90">
        <f t="shared" ref="N90:N96" si="28">SUM(C90:I90)</f>
        <v>5</v>
      </c>
      <c r="P90">
        <v>3</v>
      </c>
      <c r="Q90">
        <v>5</v>
      </c>
      <c r="R90" s="16">
        <f>271-SUM(P90,Q90,S90)</f>
        <v>261</v>
      </c>
      <c r="S90">
        <v>2</v>
      </c>
    </row>
    <row r="91" spans="1:19" ht="12.75" x14ac:dyDescent="0.2">
      <c r="B91" s="1" t="s">
        <v>6</v>
      </c>
      <c r="C91" s="1">
        <v>0</v>
      </c>
      <c r="D91" s="3">
        <v>18</v>
      </c>
      <c r="E91" s="1">
        <v>0</v>
      </c>
      <c r="F91" s="1">
        <v>0</v>
      </c>
      <c r="G91" s="1">
        <v>2</v>
      </c>
      <c r="H91" s="1">
        <v>3</v>
      </c>
      <c r="I91" s="1">
        <v>4</v>
      </c>
      <c r="J91" s="5">
        <f>D91/SUM(D90:D96)</f>
        <v>0.62068965517241381</v>
      </c>
      <c r="K91" s="7">
        <f>D91/N91</f>
        <v>0.66666666666666663</v>
      </c>
      <c r="L91" s="6">
        <f t="shared" ref="L91:L96" si="29">2*J91*K91/(J91+K91)</f>
        <v>0.6428571428571429</v>
      </c>
      <c r="M91" s="15">
        <f t="shared" ref="M91:M96" si="30">(P91+R91)/271</f>
        <v>0.92619926199261993</v>
      </c>
      <c r="N91">
        <f t="shared" si="28"/>
        <v>27</v>
      </c>
      <c r="P91">
        <v>18</v>
      </c>
      <c r="Q91">
        <v>11</v>
      </c>
      <c r="R91" s="16">
        <f t="shared" ref="R91:R96" si="31">271-SUM(P91,Q91,S91)</f>
        <v>233</v>
      </c>
      <c r="S91">
        <v>9</v>
      </c>
    </row>
    <row r="92" spans="1:19" ht="12.75" x14ac:dyDescent="0.2">
      <c r="B92" s="1" t="s">
        <v>7</v>
      </c>
      <c r="C92" s="1">
        <v>0</v>
      </c>
      <c r="D92" s="1">
        <v>1</v>
      </c>
      <c r="E92" s="3">
        <v>10</v>
      </c>
      <c r="F92" s="1">
        <v>0</v>
      </c>
      <c r="G92" s="1">
        <v>0</v>
      </c>
      <c r="H92" s="1">
        <v>0</v>
      </c>
      <c r="I92" s="1">
        <v>0</v>
      </c>
      <c r="J92" s="5">
        <f>E92/SUM(E90:E96)</f>
        <v>0.90909090909090906</v>
      </c>
      <c r="K92" s="7">
        <f>E92/N92</f>
        <v>0.90909090909090906</v>
      </c>
      <c r="L92" s="6">
        <f t="shared" si="29"/>
        <v>0.90909090909090906</v>
      </c>
      <c r="M92" s="15">
        <f t="shared" si="30"/>
        <v>0.99261992619926198</v>
      </c>
      <c r="N92">
        <f t="shared" si="28"/>
        <v>11</v>
      </c>
      <c r="P92">
        <v>10</v>
      </c>
      <c r="Q92">
        <v>1</v>
      </c>
      <c r="R92" s="16">
        <f t="shared" si="31"/>
        <v>259</v>
      </c>
      <c r="S92">
        <v>1</v>
      </c>
    </row>
    <row r="93" spans="1:19" ht="12.75" x14ac:dyDescent="0.2">
      <c r="B93" s="1" t="s">
        <v>8</v>
      </c>
      <c r="C93" s="1">
        <v>0</v>
      </c>
      <c r="D93" s="1">
        <v>1</v>
      </c>
      <c r="E93" s="1">
        <v>0</v>
      </c>
      <c r="F93" s="3">
        <v>7</v>
      </c>
      <c r="G93" s="1">
        <v>0</v>
      </c>
      <c r="H93" s="1">
        <v>0</v>
      </c>
      <c r="I93" s="1">
        <v>0</v>
      </c>
      <c r="J93" s="5">
        <f>F93/SUM(F90:F96)</f>
        <v>0.875</v>
      </c>
      <c r="K93" s="7">
        <f>F93/N93</f>
        <v>0.875</v>
      </c>
      <c r="L93" s="6">
        <f t="shared" si="29"/>
        <v>0.875</v>
      </c>
      <c r="M93" s="15">
        <f t="shared" si="30"/>
        <v>0.99261992619926198</v>
      </c>
      <c r="N93">
        <f t="shared" si="28"/>
        <v>8</v>
      </c>
      <c r="P93">
        <v>7</v>
      </c>
      <c r="Q93">
        <v>1</v>
      </c>
      <c r="R93" s="16">
        <f t="shared" si="31"/>
        <v>262</v>
      </c>
      <c r="S93">
        <v>1</v>
      </c>
    </row>
    <row r="94" spans="1:19" ht="12.75" x14ac:dyDescent="0.2">
      <c r="B94" s="1" t="s">
        <v>9</v>
      </c>
      <c r="C94" s="1">
        <v>0</v>
      </c>
      <c r="D94" s="1">
        <v>0</v>
      </c>
      <c r="E94" s="1">
        <v>0</v>
      </c>
      <c r="F94" s="1">
        <v>0</v>
      </c>
      <c r="G94" s="3">
        <v>27</v>
      </c>
      <c r="H94" s="1">
        <v>2</v>
      </c>
      <c r="I94" s="1">
        <v>4</v>
      </c>
      <c r="J94" s="5">
        <f>G94/SUM(G90:G96)</f>
        <v>0.52941176470588236</v>
      </c>
      <c r="K94" s="7">
        <f>G94/N94</f>
        <v>0.81818181818181823</v>
      </c>
      <c r="L94" s="6">
        <f t="shared" si="29"/>
        <v>0.64285714285714279</v>
      </c>
      <c r="M94" s="15">
        <f t="shared" si="30"/>
        <v>0.88929889298892983</v>
      </c>
      <c r="N94">
        <f t="shared" si="28"/>
        <v>33</v>
      </c>
      <c r="P94">
        <v>27</v>
      </c>
      <c r="Q94">
        <v>24</v>
      </c>
      <c r="R94" s="16">
        <f t="shared" si="31"/>
        <v>214</v>
      </c>
      <c r="S94">
        <v>6</v>
      </c>
    </row>
    <row r="95" spans="1:19" ht="12.75" x14ac:dyDescent="0.2">
      <c r="B95" s="1" t="s">
        <v>10</v>
      </c>
      <c r="C95" s="1">
        <v>3</v>
      </c>
      <c r="D95" s="1">
        <v>2</v>
      </c>
      <c r="E95" s="1">
        <v>0</v>
      </c>
      <c r="F95" s="1">
        <v>1</v>
      </c>
      <c r="G95" s="1">
        <v>9</v>
      </c>
      <c r="H95" s="3">
        <v>104</v>
      </c>
      <c r="I95" s="1">
        <v>17</v>
      </c>
      <c r="J95" s="5">
        <f>H95/SUM(H90:H96)</f>
        <v>0.8666666666666667</v>
      </c>
      <c r="K95" s="7">
        <f>H95/N95</f>
        <v>0.76470588235294112</v>
      </c>
      <c r="L95" s="6">
        <f t="shared" si="29"/>
        <v>0.8125</v>
      </c>
      <c r="M95" s="15">
        <f t="shared" si="30"/>
        <v>0.82287822878228778</v>
      </c>
      <c r="N95">
        <f t="shared" si="28"/>
        <v>136</v>
      </c>
      <c r="P95">
        <v>104</v>
      </c>
      <c r="Q95">
        <v>16</v>
      </c>
      <c r="R95" s="16">
        <f t="shared" si="31"/>
        <v>119</v>
      </c>
      <c r="S95">
        <v>32</v>
      </c>
    </row>
    <row r="96" spans="1:19" ht="12.75" x14ac:dyDescent="0.2">
      <c r="B96" s="1" t="s">
        <v>11</v>
      </c>
      <c r="C96" s="1">
        <v>2</v>
      </c>
      <c r="D96" s="1">
        <v>6</v>
      </c>
      <c r="E96" s="1">
        <v>1</v>
      </c>
      <c r="F96" s="1">
        <v>0</v>
      </c>
      <c r="G96" s="1">
        <v>13</v>
      </c>
      <c r="H96" s="1">
        <v>10</v>
      </c>
      <c r="I96" s="3">
        <v>19</v>
      </c>
      <c r="J96" s="8">
        <f>I96/SUM(I90:I96)</f>
        <v>0.43181818181818182</v>
      </c>
      <c r="K96" s="9">
        <f>I96/N96</f>
        <v>0.37254901960784315</v>
      </c>
      <c r="L96" s="10">
        <f t="shared" si="29"/>
        <v>0.4</v>
      </c>
      <c r="M96" s="15">
        <f t="shared" si="30"/>
        <v>0.78966789667896675</v>
      </c>
      <c r="N96">
        <f t="shared" si="28"/>
        <v>51</v>
      </c>
      <c r="P96">
        <v>19</v>
      </c>
      <c r="Q96">
        <v>25</v>
      </c>
      <c r="R96" s="16">
        <f t="shared" si="31"/>
        <v>195</v>
      </c>
      <c r="S96">
        <v>32</v>
      </c>
    </row>
    <row r="97" spans="10:13" ht="15.75" customHeight="1" x14ac:dyDescent="0.2">
      <c r="J97" s="11">
        <f>(N90*J90+N91*J91+N92*J92+N93*J93+N94*J94+N95*J95+N96*J96)/SUM(N90:N96)</f>
        <v>0.71215351610458766</v>
      </c>
      <c r="K97" s="11">
        <f>(N90*K90+N91*K91+N92*K92+N93*K93+N94*K94+N95*K95+N96*K96)/SUM(N90:N96)</f>
        <v>0.69372693726937273</v>
      </c>
      <c r="L97" s="11">
        <f>(N90*L90+N91*L91+N92*L92+N93*L93+N94*L94+N95*L95+N96*L96)/SUM(N90:N96)</f>
        <v>0.69660192206317673</v>
      </c>
      <c r="M97" s="11">
        <f>(N90*M90+N91*M91+N92*M92+N93*M93+N94*M94+N95*M95+N96*M96)/SUM(N90:N96)</f>
        <v>0.84970248226467504</v>
      </c>
    </row>
    <row r="98" spans="10:13" ht="15.75" customHeight="1" x14ac:dyDescent="0.2">
      <c r="J98" s="11">
        <f>SUM(P90:P96)/(SUM(P90:P96)+SUM(Q90:Q96))</f>
        <v>0.69372693726937273</v>
      </c>
      <c r="K98" s="11">
        <f>SUM(P90:P96)/(SUM(P90:P96)+SUM(S90:S96))</f>
        <v>0.69372693726937273</v>
      </c>
      <c r="L98" s="11">
        <f>2*J98*K98/(J98+K98)</f>
        <v>0.69372693726937273</v>
      </c>
      <c r="M98" s="11">
        <f>AVERAGE(M90:M96)</f>
        <v>0.91249341064839207</v>
      </c>
    </row>
  </sheetData>
  <mergeCells count="25">
    <mergeCell ref="J4:J5"/>
    <mergeCell ref="K4:K5"/>
    <mergeCell ref="L4:L5"/>
    <mergeCell ref="M4:M5"/>
    <mergeCell ref="J16:J17"/>
    <mergeCell ref="K16:K17"/>
    <mergeCell ref="L16:L17"/>
    <mergeCell ref="J28:J29"/>
    <mergeCell ref="K28:K29"/>
    <mergeCell ref="L28:L29"/>
    <mergeCell ref="J40:J41"/>
    <mergeCell ref="K40:K41"/>
    <mergeCell ref="L40:L41"/>
    <mergeCell ref="J52:J53"/>
    <mergeCell ref="K52:K53"/>
    <mergeCell ref="L52:L53"/>
    <mergeCell ref="J88:J89"/>
    <mergeCell ref="K88:K89"/>
    <mergeCell ref="L88:L89"/>
    <mergeCell ref="J64:J65"/>
    <mergeCell ref="K64:K65"/>
    <mergeCell ref="L64:L65"/>
    <mergeCell ref="J76:J77"/>
    <mergeCell ref="K76:K77"/>
    <mergeCell ref="L76:L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"/>
  <sheetViews>
    <sheetView workbookViewId="0">
      <selection activeCell="M73" activeCellId="5" sqref="M13 M25 M37 M49 M61 M73"/>
    </sheetView>
  </sheetViews>
  <sheetFormatPr defaultColWidth="14.42578125" defaultRowHeight="15.75" customHeight="1" x14ac:dyDescent="0.2"/>
  <cols>
    <col min="1" max="1" width="8.140625" customWidth="1"/>
    <col min="2" max="2" width="10" customWidth="1"/>
    <col min="3" max="3" width="11" bestFit="1" customWidth="1"/>
    <col min="4" max="4" width="6.28515625" customWidth="1"/>
    <col min="5" max="5" width="10.28515625" bestFit="1" customWidth="1"/>
    <col min="6" max="6" width="8.28515625" bestFit="1" customWidth="1"/>
    <col min="7" max="7" width="8.140625" bestFit="1" customWidth="1"/>
    <col min="8" max="8" width="8" bestFit="1" customWidth="1"/>
    <col min="9" max="9" width="11" bestFit="1" customWidth="1"/>
    <col min="10" max="10" width="8.7109375" bestFit="1" customWidth="1"/>
    <col min="11" max="11" width="6.140625" bestFit="1" customWidth="1"/>
    <col min="12" max="12" width="4.7109375" bestFit="1" customWidth="1"/>
    <col min="13" max="13" width="9.42578125" style="16" customWidth="1"/>
    <col min="14" max="14" width="9" bestFit="1" customWidth="1"/>
    <col min="15" max="15" width="4.85546875" customWidth="1"/>
  </cols>
  <sheetData>
    <row r="1" spans="1:19" ht="15.75" customHeight="1" x14ac:dyDescent="0.2">
      <c r="A1" s="1" t="s">
        <v>0</v>
      </c>
    </row>
    <row r="4" spans="1:19" ht="15.75" customHeight="1" x14ac:dyDescent="0.2">
      <c r="A4" s="1" t="s">
        <v>4</v>
      </c>
      <c r="J4" s="21" t="s">
        <v>25</v>
      </c>
      <c r="K4" s="23" t="s">
        <v>26</v>
      </c>
      <c r="L4" s="25" t="s">
        <v>27</v>
      </c>
      <c r="M4" s="27" t="s">
        <v>44</v>
      </c>
    </row>
    <row r="5" spans="1:19" ht="15.75" customHeight="1" x14ac:dyDescent="0.2">
      <c r="B5" s="2" t="s">
        <v>3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22"/>
      <c r="K5" s="24"/>
      <c r="L5" s="26"/>
      <c r="M5" s="28"/>
      <c r="N5" s="1" t="s">
        <v>13</v>
      </c>
      <c r="P5" s="18" t="s">
        <v>45</v>
      </c>
      <c r="Q5" s="18" t="s">
        <v>46</v>
      </c>
      <c r="R5" s="18" t="s">
        <v>47</v>
      </c>
      <c r="S5" s="18" t="s">
        <v>48</v>
      </c>
    </row>
    <row r="6" spans="1:19" ht="15.75" customHeight="1" x14ac:dyDescent="0.2">
      <c r="B6" s="1" t="s">
        <v>5</v>
      </c>
      <c r="C6" s="3">
        <v>4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5">
        <f>C6/SUM(C6:C12)</f>
        <v>1</v>
      </c>
      <c r="K6" s="5">
        <f>C6/N6</f>
        <v>0.8</v>
      </c>
      <c r="L6" s="6">
        <f>2*J6*K6/(J6+K6)</f>
        <v>0.88888888888888895</v>
      </c>
      <c r="M6" s="15">
        <f>(P6+R6)/271</f>
        <v>0.99630996309963105</v>
      </c>
      <c r="N6">
        <f t="shared" ref="N6:N12" si="0">SUM(C6:I6)</f>
        <v>5</v>
      </c>
      <c r="P6" s="16">
        <v>4</v>
      </c>
      <c r="Q6" s="16">
        <v>0</v>
      </c>
      <c r="R6" s="16">
        <f>271-SUM(P6,Q6,S6)</f>
        <v>266</v>
      </c>
      <c r="S6" s="19">
        <v>1</v>
      </c>
    </row>
    <row r="7" spans="1:19" ht="15.75" customHeight="1" x14ac:dyDescent="0.2">
      <c r="B7" s="1" t="s">
        <v>6</v>
      </c>
      <c r="C7" s="1">
        <v>0</v>
      </c>
      <c r="D7" s="3">
        <v>13</v>
      </c>
      <c r="E7" s="1">
        <v>0</v>
      </c>
      <c r="F7" s="1">
        <v>0</v>
      </c>
      <c r="G7" s="1">
        <v>0</v>
      </c>
      <c r="H7" s="1">
        <v>6</v>
      </c>
      <c r="I7" s="1">
        <v>8</v>
      </c>
      <c r="J7" s="5">
        <f>D7/SUM(D6:D12)</f>
        <v>0.56521739130434778</v>
      </c>
      <c r="K7" s="7">
        <f>D7/N7</f>
        <v>0.48148148148148145</v>
      </c>
      <c r="L7" s="6">
        <f t="shared" ref="L7:L12" si="1">2*J7*K7/(J7+K7)</f>
        <v>0.52</v>
      </c>
      <c r="M7" s="15">
        <f t="shared" ref="M7:M12" si="2">(P7+R7)/271</f>
        <v>0.91143911439114389</v>
      </c>
      <c r="N7">
        <f t="shared" si="0"/>
        <v>27</v>
      </c>
      <c r="P7" s="16">
        <v>13</v>
      </c>
      <c r="Q7" s="16">
        <v>10</v>
      </c>
      <c r="R7" s="16">
        <f t="shared" ref="R7:R12" si="3">271-SUM(P7,Q7,S7)</f>
        <v>234</v>
      </c>
      <c r="S7" s="16">
        <v>14</v>
      </c>
    </row>
    <row r="8" spans="1:19" ht="15.75" customHeight="1" x14ac:dyDescent="0.2">
      <c r="B8" s="1" t="s">
        <v>7</v>
      </c>
      <c r="C8" s="1">
        <v>0</v>
      </c>
      <c r="D8" s="1">
        <v>1</v>
      </c>
      <c r="E8" s="3">
        <v>10</v>
      </c>
      <c r="F8" s="1">
        <v>0</v>
      </c>
      <c r="G8" s="1">
        <v>0</v>
      </c>
      <c r="H8" s="1">
        <v>0</v>
      </c>
      <c r="I8" s="1">
        <v>0</v>
      </c>
      <c r="J8" s="5">
        <f>E8/SUM(E6:E12)</f>
        <v>0.90909090909090906</v>
      </c>
      <c r="K8" s="7">
        <f>E8/N8</f>
        <v>0.90909090909090906</v>
      </c>
      <c r="L8" s="6">
        <f t="shared" si="1"/>
        <v>0.90909090909090906</v>
      </c>
      <c r="M8" s="15">
        <f t="shared" si="2"/>
        <v>0.99261992619926198</v>
      </c>
      <c r="N8">
        <f t="shared" si="0"/>
        <v>11</v>
      </c>
      <c r="P8" s="16">
        <v>10</v>
      </c>
      <c r="Q8" s="16">
        <v>1</v>
      </c>
      <c r="R8" s="16">
        <f t="shared" si="3"/>
        <v>259</v>
      </c>
      <c r="S8" s="16">
        <v>1</v>
      </c>
    </row>
    <row r="9" spans="1:19" ht="15.75" customHeight="1" x14ac:dyDescent="0.2">
      <c r="B9" s="1" t="s">
        <v>8</v>
      </c>
      <c r="C9" s="1">
        <v>0</v>
      </c>
      <c r="D9" s="1">
        <v>1</v>
      </c>
      <c r="E9" s="1">
        <v>0</v>
      </c>
      <c r="F9" s="3">
        <v>7</v>
      </c>
      <c r="G9" s="1">
        <v>0</v>
      </c>
      <c r="H9" s="1">
        <v>0</v>
      </c>
      <c r="I9" s="1">
        <v>0</v>
      </c>
      <c r="J9" s="5">
        <f>F9/SUM(F6:F12)</f>
        <v>1</v>
      </c>
      <c r="K9" s="7">
        <f>F9/N9</f>
        <v>0.875</v>
      </c>
      <c r="L9" s="6">
        <f t="shared" si="1"/>
        <v>0.93333333333333335</v>
      </c>
      <c r="M9" s="15">
        <f t="shared" si="2"/>
        <v>0.99630996309963105</v>
      </c>
      <c r="N9">
        <f t="shared" si="0"/>
        <v>8</v>
      </c>
      <c r="P9" s="16">
        <v>7</v>
      </c>
      <c r="Q9" s="16">
        <v>0</v>
      </c>
      <c r="R9" s="16">
        <f t="shared" si="3"/>
        <v>263</v>
      </c>
      <c r="S9" s="16">
        <v>1</v>
      </c>
    </row>
    <row r="10" spans="1:19" ht="15.75" customHeight="1" x14ac:dyDescent="0.2">
      <c r="B10" s="1" t="s">
        <v>9</v>
      </c>
      <c r="C10" s="1">
        <v>0</v>
      </c>
      <c r="D10" s="1">
        <v>0</v>
      </c>
      <c r="E10" s="1">
        <v>0</v>
      </c>
      <c r="F10" s="1">
        <v>0</v>
      </c>
      <c r="G10" s="3">
        <v>26</v>
      </c>
      <c r="H10" s="1">
        <v>2</v>
      </c>
      <c r="I10" s="1">
        <v>5</v>
      </c>
      <c r="J10" s="5">
        <f>G10/SUM(G6:G12)</f>
        <v>0.9285714285714286</v>
      </c>
      <c r="K10" s="7">
        <f>G10/N10</f>
        <v>0.78787878787878785</v>
      </c>
      <c r="L10" s="6">
        <f t="shared" si="1"/>
        <v>0.85245901639344257</v>
      </c>
      <c r="M10" s="15">
        <f t="shared" si="2"/>
        <v>0.96678966789667897</v>
      </c>
      <c r="N10">
        <f t="shared" si="0"/>
        <v>33</v>
      </c>
      <c r="P10" s="16">
        <v>26</v>
      </c>
      <c r="Q10" s="16">
        <v>2</v>
      </c>
      <c r="R10" s="16">
        <f t="shared" si="3"/>
        <v>236</v>
      </c>
      <c r="S10" s="16">
        <v>7</v>
      </c>
    </row>
    <row r="11" spans="1:19" ht="15.75" customHeight="1" x14ac:dyDescent="0.2">
      <c r="B11" s="1" t="s">
        <v>10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3">
        <v>135</v>
      </c>
      <c r="I11" s="1">
        <v>1</v>
      </c>
      <c r="J11" s="5">
        <f>H11/SUM(H6:H12)</f>
        <v>0.86538461538461542</v>
      </c>
      <c r="K11" s="7">
        <f>H11/N11</f>
        <v>0.99264705882352944</v>
      </c>
      <c r="L11" s="6">
        <f t="shared" si="1"/>
        <v>0.92465753424657537</v>
      </c>
      <c r="M11" s="15">
        <f t="shared" si="2"/>
        <v>0.91881918819188191</v>
      </c>
      <c r="N11">
        <f t="shared" si="0"/>
        <v>136</v>
      </c>
      <c r="P11" s="16">
        <v>135</v>
      </c>
      <c r="Q11" s="16">
        <v>21</v>
      </c>
      <c r="R11" s="16">
        <f t="shared" si="3"/>
        <v>114</v>
      </c>
      <c r="S11" s="16">
        <v>1</v>
      </c>
    </row>
    <row r="12" spans="1:19" ht="15.75" customHeight="1" x14ac:dyDescent="0.2">
      <c r="B12" s="1" t="s">
        <v>11</v>
      </c>
      <c r="C12" s="1">
        <v>0</v>
      </c>
      <c r="D12" s="1">
        <v>8</v>
      </c>
      <c r="E12" s="1">
        <v>1</v>
      </c>
      <c r="F12" s="1">
        <v>0</v>
      </c>
      <c r="G12" s="1">
        <v>2</v>
      </c>
      <c r="H12" s="1">
        <v>12</v>
      </c>
      <c r="I12" s="3">
        <v>28</v>
      </c>
      <c r="J12" s="8">
        <f>I12/SUM(I6:I12)</f>
        <v>0.66666666666666663</v>
      </c>
      <c r="K12" s="9">
        <f>I12/N12</f>
        <v>0.5490196078431373</v>
      </c>
      <c r="L12" s="10">
        <f t="shared" si="1"/>
        <v>0.60215053763440862</v>
      </c>
      <c r="M12" s="15">
        <f t="shared" si="2"/>
        <v>0.86346863468634683</v>
      </c>
      <c r="N12">
        <f t="shared" si="0"/>
        <v>51</v>
      </c>
      <c r="P12" s="16">
        <v>28</v>
      </c>
      <c r="Q12" s="16">
        <v>14</v>
      </c>
      <c r="R12" s="16">
        <f t="shared" si="3"/>
        <v>206</v>
      </c>
      <c r="S12" s="16">
        <v>23</v>
      </c>
    </row>
    <row r="13" spans="1:19" ht="15.75" customHeight="1" x14ac:dyDescent="0.2">
      <c r="J13" s="11">
        <f>(N6*J6+N7*J7+N8*J8+N9*J9+N10*J10+N11*J11+N12*J12)/SUM(N6:N12)</f>
        <v>0.81400750701248048</v>
      </c>
      <c r="K13" s="11">
        <f>(N6*K6+N7*K7+N8*K8+N9*K9+N10*K10+N11*K11+N12*K12)/SUM(N6:N12)</f>
        <v>0.82287822878228778</v>
      </c>
      <c r="L13" s="11">
        <f>(N6*L6+N7*L7+N8*L8+N9*L9+N10*L10+N11*L11+N12*L12)/SUM(N6:N12)</f>
        <v>0.81382051929514321</v>
      </c>
      <c r="M13" s="11">
        <f>(N6*M6+N7*M7+N8*M8+N9*M9+N10*M10+N11*M11+N12*M12)/SUM(N6:N12)</f>
        <v>0.92022167454146875</v>
      </c>
    </row>
    <row r="14" spans="1:19" s="16" customFormat="1" ht="15.75" customHeight="1" x14ac:dyDescent="0.2">
      <c r="J14" s="11">
        <f>SUM(P6:P12)/(SUM(P6:P12)+SUM(Q6:Q12))</f>
        <v>0.82287822878228778</v>
      </c>
      <c r="K14" s="11">
        <f>SUM(P6:P12)/(SUM(P6:P12)+SUM(S6:S12))</f>
        <v>0.82287822878228778</v>
      </c>
      <c r="L14" s="11">
        <f>2*J14*K14/(J14+K14)</f>
        <v>0.82287822878228778</v>
      </c>
      <c r="M14" s="11">
        <f>AVERAGE(M6:M12)</f>
        <v>0.94939377965208227</v>
      </c>
    </row>
    <row r="15" spans="1:19" s="16" customFormat="1" ht="15.75" customHeight="1" x14ac:dyDescent="0.2">
      <c r="J15" s="11"/>
      <c r="K15" s="11"/>
      <c r="L15" s="11"/>
      <c r="M15" s="11"/>
    </row>
    <row r="16" spans="1:19" ht="15.75" customHeight="1" x14ac:dyDescent="0.2">
      <c r="A16" s="1" t="s">
        <v>17</v>
      </c>
      <c r="J16" s="21" t="s">
        <v>25</v>
      </c>
      <c r="K16" s="23" t="s">
        <v>26</v>
      </c>
      <c r="L16" s="25" t="s">
        <v>27</v>
      </c>
      <c r="M16" s="17"/>
    </row>
    <row r="17" spans="1:19" ht="15.75" customHeight="1" x14ac:dyDescent="0.2">
      <c r="B17" s="2" t="s">
        <v>3</v>
      </c>
      <c r="C17" s="1" t="s">
        <v>5</v>
      </c>
      <c r="D17" s="1" t="s">
        <v>6</v>
      </c>
      <c r="E17" s="1" t="s">
        <v>7</v>
      </c>
      <c r="F17" s="1" t="s">
        <v>8</v>
      </c>
      <c r="G17" s="1" t="s">
        <v>9</v>
      </c>
      <c r="H17" s="1" t="s">
        <v>10</v>
      </c>
      <c r="I17" s="1" t="s">
        <v>11</v>
      </c>
      <c r="J17" s="22"/>
      <c r="K17" s="24"/>
      <c r="L17" s="26"/>
      <c r="M17" s="17"/>
      <c r="N17" s="1" t="s">
        <v>13</v>
      </c>
    </row>
    <row r="18" spans="1:19" ht="15.75" customHeight="1" x14ac:dyDescent="0.2">
      <c r="B18" s="1" t="s">
        <v>5</v>
      </c>
      <c r="C18" s="3">
        <v>3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5">
        <f>C18/SUM(C18:C24)</f>
        <v>1</v>
      </c>
      <c r="K18" s="5">
        <f>C18/N18</f>
        <v>0.6</v>
      </c>
      <c r="L18" s="6">
        <f>2*J18*K18/(J18+K18)</f>
        <v>0.74999999999999989</v>
      </c>
      <c r="M18" s="15">
        <f>(P18+R18)/271</f>
        <v>0.99261992619926198</v>
      </c>
      <c r="N18">
        <f t="shared" ref="N18:N24" si="4">SUM(C18:I18)</f>
        <v>5</v>
      </c>
      <c r="P18">
        <v>3</v>
      </c>
      <c r="Q18">
        <v>0</v>
      </c>
      <c r="R18" s="16">
        <f>271-SUM(P18,Q18,S18)</f>
        <v>266</v>
      </c>
      <c r="S18">
        <v>2</v>
      </c>
    </row>
    <row r="19" spans="1:19" ht="15.75" customHeight="1" x14ac:dyDescent="0.2">
      <c r="B19" s="1" t="s">
        <v>6</v>
      </c>
      <c r="C19" s="1">
        <v>0</v>
      </c>
      <c r="D19" s="3">
        <v>11</v>
      </c>
      <c r="E19" s="1">
        <v>0</v>
      </c>
      <c r="F19" s="1">
        <v>0</v>
      </c>
      <c r="G19" s="1">
        <v>1</v>
      </c>
      <c r="H19" s="1">
        <v>7</v>
      </c>
      <c r="I19" s="1">
        <v>8</v>
      </c>
      <c r="J19" s="5">
        <f>D19/SUM(D18:D24)</f>
        <v>0.47826086956521741</v>
      </c>
      <c r="K19" s="7">
        <f>D19/N19</f>
        <v>0.40740740740740738</v>
      </c>
      <c r="L19" s="6">
        <f t="shared" ref="L19:L24" si="5">2*J19*K19/(J19+K19)</f>
        <v>0.44000000000000006</v>
      </c>
      <c r="M19" s="15">
        <f t="shared" ref="M19:M24" si="6">(P19+R19)/271</f>
        <v>0.89667896678966785</v>
      </c>
      <c r="N19">
        <f t="shared" si="4"/>
        <v>27</v>
      </c>
      <c r="P19">
        <v>11</v>
      </c>
      <c r="Q19">
        <v>12</v>
      </c>
      <c r="R19" s="16">
        <f t="shared" ref="R19:R24" si="7">271-SUM(P19,Q19,S19)</f>
        <v>232</v>
      </c>
      <c r="S19">
        <v>16</v>
      </c>
    </row>
    <row r="20" spans="1:19" ht="15.75" customHeight="1" x14ac:dyDescent="0.2">
      <c r="B20" s="1" t="s">
        <v>7</v>
      </c>
      <c r="C20" s="1">
        <v>0</v>
      </c>
      <c r="D20" s="1">
        <v>1</v>
      </c>
      <c r="E20" s="3">
        <v>10</v>
      </c>
      <c r="F20" s="1">
        <v>0</v>
      </c>
      <c r="G20" s="1">
        <v>0</v>
      </c>
      <c r="H20" s="1">
        <v>0</v>
      </c>
      <c r="I20" s="1">
        <v>0</v>
      </c>
      <c r="J20" s="5">
        <f>E20/SUM(E18:E24)</f>
        <v>0.90909090909090906</v>
      </c>
      <c r="K20" s="7">
        <f>E20/N20</f>
        <v>0.90909090909090906</v>
      </c>
      <c r="L20" s="6">
        <f t="shared" si="5"/>
        <v>0.90909090909090906</v>
      </c>
      <c r="M20" s="15">
        <f t="shared" si="6"/>
        <v>0.99261992619926198</v>
      </c>
      <c r="N20">
        <f t="shared" si="4"/>
        <v>11</v>
      </c>
      <c r="P20">
        <v>10</v>
      </c>
      <c r="Q20">
        <v>1</v>
      </c>
      <c r="R20" s="16">
        <f t="shared" si="7"/>
        <v>259</v>
      </c>
      <c r="S20">
        <v>1</v>
      </c>
    </row>
    <row r="21" spans="1:19" ht="15.75" customHeight="1" x14ac:dyDescent="0.2">
      <c r="B21" s="1" t="s">
        <v>8</v>
      </c>
      <c r="C21" s="1">
        <v>0</v>
      </c>
      <c r="D21" s="1">
        <v>1</v>
      </c>
      <c r="E21" s="1">
        <v>0</v>
      </c>
      <c r="F21" s="3">
        <v>7</v>
      </c>
      <c r="G21" s="1">
        <v>0</v>
      </c>
      <c r="H21" s="1">
        <v>0</v>
      </c>
      <c r="I21" s="1">
        <v>0</v>
      </c>
      <c r="J21" s="5">
        <f>F21/SUM(F18:F24)</f>
        <v>1</v>
      </c>
      <c r="K21" s="7">
        <f>F21/N21</f>
        <v>0.875</v>
      </c>
      <c r="L21" s="6">
        <f t="shared" si="5"/>
        <v>0.93333333333333335</v>
      </c>
      <c r="M21" s="15">
        <f t="shared" si="6"/>
        <v>0.99630996309963105</v>
      </c>
      <c r="N21">
        <f t="shared" si="4"/>
        <v>8</v>
      </c>
      <c r="P21">
        <v>7</v>
      </c>
      <c r="Q21">
        <v>0</v>
      </c>
      <c r="R21" s="16">
        <f t="shared" si="7"/>
        <v>263</v>
      </c>
      <c r="S21">
        <v>1</v>
      </c>
    </row>
    <row r="22" spans="1:19" ht="15.75" customHeight="1" x14ac:dyDescent="0.2">
      <c r="B22" s="1" t="s">
        <v>9</v>
      </c>
      <c r="C22" s="1">
        <v>0</v>
      </c>
      <c r="D22" s="1">
        <v>0</v>
      </c>
      <c r="E22" s="1">
        <v>0</v>
      </c>
      <c r="F22" s="1">
        <v>0</v>
      </c>
      <c r="G22" s="3">
        <v>26</v>
      </c>
      <c r="H22" s="1">
        <v>3</v>
      </c>
      <c r="I22" s="1">
        <v>4</v>
      </c>
      <c r="J22" s="5">
        <f>G22/SUM(G18:G24)</f>
        <v>0.8125</v>
      </c>
      <c r="K22" s="7">
        <f>G22/N22</f>
        <v>0.78787878787878785</v>
      </c>
      <c r="L22" s="6">
        <f t="shared" si="5"/>
        <v>0.8</v>
      </c>
      <c r="M22" s="15">
        <f t="shared" si="6"/>
        <v>0.95202952029520294</v>
      </c>
      <c r="N22">
        <f t="shared" si="4"/>
        <v>33</v>
      </c>
      <c r="P22">
        <v>26</v>
      </c>
      <c r="Q22">
        <v>6</v>
      </c>
      <c r="R22" s="16">
        <f t="shared" si="7"/>
        <v>232</v>
      </c>
      <c r="S22">
        <v>7</v>
      </c>
    </row>
    <row r="23" spans="1:19" ht="15.75" customHeight="1" x14ac:dyDescent="0.2">
      <c r="B23" s="1" t="s">
        <v>10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3">
        <v>131</v>
      </c>
      <c r="I23" s="1">
        <v>4</v>
      </c>
      <c r="J23" s="5">
        <f>H23/SUM(H18:H24)</f>
        <v>0.83439490445859876</v>
      </c>
      <c r="K23" s="7">
        <f>H23/N23</f>
        <v>0.96323529411764708</v>
      </c>
      <c r="L23" s="6">
        <f t="shared" si="5"/>
        <v>0.89419795221843001</v>
      </c>
      <c r="M23" s="15">
        <f t="shared" si="6"/>
        <v>0.88560885608856088</v>
      </c>
      <c r="N23">
        <f t="shared" si="4"/>
        <v>136</v>
      </c>
      <c r="P23">
        <v>131</v>
      </c>
      <c r="Q23">
        <v>26</v>
      </c>
      <c r="R23" s="16">
        <f t="shared" si="7"/>
        <v>109</v>
      </c>
      <c r="S23">
        <v>5</v>
      </c>
    </row>
    <row r="24" spans="1:19" ht="15.75" customHeight="1" x14ac:dyDescent="0.2">
      <c r="B24" s="1" t="s">
        <v>11</v>
      </c>
      <c r="C24" s="1">
        <v>0</v>
      </c>
      <c r="D24" s="1">
        <v>9</v>
      </c>
      <c r="E24" s="1">
        <v>1</v>
      </c>
      <c r="F24" s="1">
        <v>0</v>
      </c>
      <c r="G24" s="1">
        <v>5</v>
      </c>
      <c r="H24" s="1">
        <v>15</v>
      </c>
      <c r="I24" s="3">
        <v>21</v>
      </c>
      <c r="J24" s="8">
        <f>I24/SUM(I18:I24)</f>
        <v>0.55263157894736847</v>
      </c>
      <c r="K24" s="9">
        <f>I24/N24</f>
        <v>0.41176470588235292</v>
      </c>
      <c r="L24" s="10">
        <f t="shared" si="5"/>
        <v>0.4719101123595506</v>
      </c>
      <c r="M24" s="15">
        <f t="shared" si="6"/>
        <v>0.82656826568265684</v>
      </c>
      <c r="N24">
        <f t="shared" si="4"/>
        <v>51</v>
      </c>
      <c r="P24">
        <v>21</v>
      </c>
      <c r="Q24">
        <v>17</v>
      </c>
      <c r="R24" s="16">
        <f t="shared" si="7"/>
        <v>203</v>
      </c>
      <c r="S24">
        <v>30</v>
      </c>
    </row>
    <row r="25" spans="1:19" ht="15.75" customHeight="1" x14ac:dyDescent="0.2">
      <c r="J25" s="11">
        <f>(N18*J18+N19*J19+N20*J20+N21*J21+N22*J22+N23*J23+N24*J24)/SUM(N18:N24)</f>
        <v>0.75419727310312212</v>
      </c>
      <c r="K25" s="11">
        <f>(N18*K18+N19*K19+N20*K20+N21*K21+N22*K22+N23*K23+N24*K24)/SUM(N18:N24)</f>
        <v>0.77121771217712176</v>
      </c>
      <c r="L25" s="11">
        <f>(N18*L18+N19*L19+N20*L20+N21*L21+N22*L22+N23*L23+N24*L24)/SUM(N18:N24)</f>
        <v>0.75710333541959496</v>
      </c>
      <c r="M25" s="11">
        <f>(N18*M18+N19*M19+N20*M20+N21*M21+N22*M22+N23*M23+N24*M24)/SUM(N18:N24)</f>
        <v>0.89327487370814662</v>
      </c>
    </row>
    <row r="26" spans="1:19" s="16" customFormat="1" ht="15.75" customHeight="1" x14ac:dyDescent="0.2">
      <c r="J26" s="11">
        <f>SUM(P18:P24)/(SUM(P18:P24)+SUM(Q18:Q24))</f>
        <v>0.77121771217712176</v>
      </c>
      <c r="K26" s="11">
        <f>SUM(P18:P24)/(SUM(P18:P24)+SUM(S18:S24))</f>
        <v>0.77121771217712176</v>
      </c>
      <c r="L26" s="11">
        <f>2*J26*K26/(J26+K26)</f>
        <v>0.77121771217712176</v>
      </c>
      <c r="M26" s="11">
        <f>AVERAGE(M18:M24)</f>
        <v>0.93463363205060634</v>
      </c>
    </row>
    <row r="27" spans="1:19" s="16" customFormat="1" ht="15.75" customHeight="1" x14ac:dyDescent="0.2">
      <c r="J27" s="11"/>
      <c r="K27" s="11"/>
      <c r="L27" s="11"/>
      <c r="M27" s="11"/>
    </row>
    <row r="28" spans="1:19" ht="15.75" customHeight="1" x14ac:dyDescent="0.2">
      <c r="A28" s="1" t="s">
        <v>18</v>
      </c>
      <c r="J28" s="21" t="s">
        <v>25</v>
      </c>
      <c r="K28" s="23" t="s">
        <v>26</v>
      </c>
      <c r="L28" s="25" t="s">
        <v>27</v>
      </c>
      <c r="M28" s="17"/>
    </row>
    <row r="29" spans="1:19" ht="12.75" x14ac:dyDescent="0.2">
      <c r="B29" s="2" t="s">
        <v>3</v>
      </c>
      <c r="C29" s="1" t="s">
        <v>5</v>
      </c>
      <c r="D29" s="1" t="s">
        <v>6</v>
      </c>
      <c r="E29" s="1" t="s">
        <v>7</v>
      </c>
      <c r="F29" s="1" t="s">
        <v>8</v>
      </c>
      <c r="G29" s="1" t="s">
        <v>9</v>
      </c>
      <c r="H29" s="1" t="s">
        <v>10</v>
      </c>
      <c r="I29" s="1" t="s">
        <v>11</v>
      </c>
      <c r="J29" s="22"/>
      <c r="K29" s="24"/>
      <c r="L29" s="26"/>
      <c r="M29" s="17"/>
      <c r="N29" s="1" t="s">
        <v>13</v>
      </c>
    </row>
    <row r="30" spans="1:19" ht="12.75" x14ac:dyDescent="0.2">
      <c r="B30" s="1" t="s">
        <v>5</v>
      </c>
      <c r="C30" s="3">
        <v>3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5">
        <f>C30/SUM(C30:C36)</f>
        <v>0.75</v>
      </c>
      <c r="K30" s="5">
        <f>C30/N30</f>
        <v>0.6</v>
      </c>
      <c r="L30" s="6">
        <f>2*J30*K30/(J30+K30)</f>
        <v>0.66666666666666652</v>
      </c>
      <c r="M30" s="15">
        <f>(P30+R30)/271</f>
        <v>0.98892988929889303</v>
      </c>
      <c r="N30">
        <f t="shared" ref="N30:N36" si="8">SUM(C30:I30)</f>
        <v>5</v>
      </c>
      <c r="P30">
        <v>3</v>
      </c>
      <c r="Q30">
        <v>1</v>
      </c>
      <c r="R30" s="16">
        <f>271-SUM(P30,Q30,S30)</f>
        <v>265</v>
      </c>
      <c r="S30">
        <v>2</v>
      </c>
    </row>
    <row r="31" spans="1:19" ht="12.75" x14ac:dyDescent="0.2">
      <c r="B31" s="1" t="s">
        <v>6</v>
      </c>
      <c r="C31" s="1">
        <v>1</v>
      </c>
      <c r="D31" s="3">
        <v>12</v>
      </c>
      <c r="E31" s="1">
        <v>0</v>
      </c>
      <c r="F31" s="1">
        <v>0</v>
      </c>
      <c r="G31" s="1">
        <v>0</v>
      </c>
      <c r="H31" s="1">
        <v>6</v>
      </c>
      <c r="I31" s="1">
        <v>8</v>
      </c>
      <c r="J31" s="5">
        <f>D31/SUM(D30:D36)</f>
        <v>0.54545454545454541</v>
      </c>
      <c r="K31" s="7">
        <f>D31/N31</f>
        <v>0.44444444444444442</v>
      </c>
      <c r="L31" s="6">
        <f t="shared" ref="L31:L36" si="9">2*J31*K31/(J31+K31)</f>
        <v>0.48979591836734693</v>
      </c>
      <c r="M31" s="15">
        <f t="shared" ref="M31:M36" si="10">(P31+R31)/271</f>
        <v>0.90774907749077494</v>
      </c>
      <c r="N31">
        <f t="shared" si="8"/>
        <v>27</v>
      </c>
      <c r="P31">
        <v>12</v>
      </c>
      <c r="Q31">
        <v>10</v>
      </c>
      <c r="R31" s="16">
        <f t="shared" ref="R31:R36" si="11">271-SUM(P31,Q31,S31)</f>
        <v>234</v>
      </c>
      <c r="S31">
        <v>15</v>
      </c>
    </row>
    <row r="32" spans="1:19" ht="12.75" x14ac:dyDescent="0.2">
      <c r="B32" s="1" t="s">
        <v>7</v>
      </c>
      <c r="C32" s="1">
        <v>0</v>
      </c>
      <c r="D32" s="1">
        <v>0</v>
      </c>
      <c r="E32" s="3">
        <v>10</v>
      </c>
      <c r="F32" s="1">
        <v>0</v>
      </c>
      <c r="G32" s="1">
        <v>1</v>
      </c>
      <c r="H32" s="1">
        <v>0</v>
      </c>
      <c r="I32" s="1">
        <v>0</v>
      </c>
      <c r="J32" s="5">
        <f>E32/SUM(E30:E36)</f>
        <v>0.90909090909090906</v>
      </c>
      <c r="K32" s="7">
        <f>E32/N32</f>
        <v>0.90909090909090906</v>
      </c>
      <c r="L32" s="6">
        <f t="shared" si="9"/>
        <v>0.90909090909090906</v>
      </c>
      <c r="M32" s="15">
        <f t="shared" si="10"/>
        <v>0.99261992619926198</v>
      </c>
      <c r="N32">
        <f t="shared" si="8"/>
        <v>11</v>
      </c>
      <c r="P32">
        <v>10</v>
      </c>
      <c r="Q32">
        <v>1</v>
      </c>
      <c r="R32" s="16">
        <f t="shared" si="11"/>
        <v>259</v>
      </c>
      <c r="S32">
        <v>1</v>
      </c>
    </row>
    <row r="33" spans="1:19" ht="12.75" x14ac:dyDescent="0.2">
      <c r="B33" s="1" t="s">
        <v>8</v>
      </c>
      <c r="C33" s="1">
        <v>0</v>
      </c>
      <c r="D33" s="1">
        <v>1</v>
      </c>
      <c r="E33" s="1">
        <v>0</v>
      </c>
      <c r="F33" s="3">
        <v>7</v>
      </c>
      <c r="G33" s="1">
        <v>0</v>
      </c>
      <c r="H33" s="1">
        <v>0</v>
      </c>
      <c r="I33" s="1">
        <v>0</v>
      </c>
      <c r="J33" s="5">
        <f>F33/SUM(F30:F36)</f>
        <v>1</v>
      </c>
      <c r="K33" s="7">
        <f>F33/N33</f>
        <v>0.875</v>
      </c>
      <c r="L33" s="6">
        <f t="shared" si="9"/>
        <v>0.93333333333333335</v>
      </c>
      <c r="M33" s="15">
        <f t="shared" si="10"/>
        <v>0.99630996309963105</v>
      </c>
      <c r="N33">
        <f t="shared" si="8"/>
        <v>8</v>
      </c>
      <c r="P33">
        <v>7</v>
      </c>
      <c r="Q33">
        <v>0</v>
      </c>
      <c r="R33" s="16">
        <f t="shared" si="11"/>
        <v>263</v>
      </c>
      <c r="S33">
        <v>1</v>
      </c>
    </row>
    <row r="34" spans="1:19" ht="12.75" x14ac:dyDescent="0.2">
      <c r="B34" s="1" t="s">
        <v>9</v>
      </c>
      <c r="C34" s="1">
        <v>0</v>
      </c>
      <c r="D34" s="1">
        <v>1</v>
      </c>
      <c r="E34" s="1">
        <v>0</v>
      </c>
      <c r="F34" s="1">
        <v>0</v>
      </c>
      <c r="G34" s="3">
        <v>25</v>
      </c>
      <c r="H34" s="1">
        <v>1</v>
      </c>
      <c r="I34" s="1">
        <v>6</v>
      </c>
      <c r="J34" s="5">
        <f>G34/SUM(G30:G36)</f>
        <v>0.80645161290322576</v>
      </c>
      <c r="K34" s="7">
        <f>G34/N34</f>
        <v>0.75757575757575757</v>
      </c>
      <c r="L34" s="6">
        <f t="shared" si="9"/>
        <v>0.78124999999999989</v>
      </c>
      <c r="M34" s="15">
        <f t="shared" si="10"/>
        <v>0.94833948339483398</v>
      </c>
      <c r="N34">
        <f t="shared" si="8"/>
        <v>33</v>
      </c>
      <c r="P34">
        <v>25</v>
      </c>
      <c r="Q34">
        <v>6</v>
      </c>
      <c r="R34" s="16">
        <f t="shared" si="11"/>
        <v>232</v>
      </c>
      <c r="S34">
        <v>8</v>
      </c>
    </row>
    <row r="35" spans="1:19" ht="12.75" x14ac:dyDescent="0.2">
      <c r="B35" s="1" t="s">
        <v>10</v>
      </c>
      <c r="C35" s="1">
        <v>0</v>
      </c>
      <c r="D35" s="1">
        <v>2</v>
      </c>
      <c r="E35" s="1">
        <v>0</v>
      </c>
      <c r="F35" s="1">
        <v>0</v>
      </c>
      <c r="G35" s="1">
        <v>1</v>
      </c>
      <c r="H35" s="3">
        <v>122</v>
      </c>
      <c r="I35" s="1">
        <v>11</v>
      </c>
      <c r="J35" s="5">
        <f>H35/SUM(H30:H36)</f>
        <v>0.84722222222222221</v>
      </c>
      <c r="K35" s="7">
        <f>H35/N35</f>
        <v>0.8970588235294118</v>
      </c>
      <c r="L35" s="6">
        <f t="shared" si="9"/>
        <v>0.87142857142857133</v>
      </c>
      <c r="M35" s="15">
        <f t="shared" si="10"/>
        <v>0.86715867158671589</v>
      </c>
      <c r="N35">
        <f t="shared" si="8"/>
        <v>136</v>
      </c>
      <c r="P35">
        <v>122</v>
      </c>
      <c r="Q35">
        <v>22</v>
      </c>
      <c r="R35" s="16">
        <f t="shared" si="11"/>
        <v>113</v>
      </c>
      <c r="S35">
        <v>14</v>
      </c>
    </row>
    <row r="36" spans="1:19" ht="12.75" x14ac:dyDescent="0.2">
      <c r="B36" s="1" t="s">
        <v>11</v>
      </c>
      <c r="C36" s="1">
        <v>0</v>
      </c>
      <c r="D36" s="1">
        <v>6</v>
      </c>
      <c r="E36" s="1">
        <v>1</v>
      </c>
      <c r="F36" s="1">
        <v>0</v>
      </c>
      <c r="G36" s="1">
        <v>4</v>
      </c>
      <c r="H36" s="1">
        <v>14</v>
      </c>
      <c r="I36" s="3">
        <v>26</v>
      </c>
      <c r="J36" s="8">
        <f>I36/SUM(I30:I36)</f>
        <v>0.5</v>
      </c>
      <c r="K36" s="9">
        <f>I36/N36</f>
        <v>0.50980392156862742</v>
      </c>
      <c r="L36" s="10">
        <f t="shared" si="9"/>
        <v>0.50485436893203883</v>
      </c>
      <c r="M36" s="15">
        <f t="shared" si="10"/>
        <v>0.81180811808118081</v>
      </c>
      <c r="N36">
        <f t="shared" si="8"/>
        <v>51</v>
      </c>
      <c r="P36">
        <v>26</v>
      </c>
      <c r="Q36">
        <v>26</v>
      </c>
      <c r="R36" s="16">
        <f t="shared" si="11"/>
        <v>194</v>
      </c>
      <c r="S36">
        <v>25</v>
      </c>
    </row>
    <row r="37" spans="1:19" ht="15.75" customHeight="1" x14ac:dyDescent="0.2">
      <c r="J37" s="11">
        <f>(N30*J30+N31*J31+N32*J32+N33*J33+N34*J34+N35*J35+N36*J36)/SUM(N30:N36)</f>
        <v>0.75207527001956231</v>
      </c>
      <c r="K37" s="11">
        <f>(N30*K30+N31*K31+N32*K32+N33*K33+N34*K34+N35*K35+N36*K36)/SUM(N30:N36)</f>
        <v>0.75645756457564572</v>
      </c>
      <c r="L37" s="11">
        <f>(N30*L30+N31*L31+N32*L32+N33*L33+N34*L34+N35*L35+N36*L36)/SUM(N30:N36)</f>
        <v>0.7530169679916533</v>
      </c>
      <c r="M37" s="11">
        <f>(N30*M30+N31*M31+N32*M32+N33*M33+N34*M34+N35*M35+N36*M36)/SUM(N30:N36)</f>
        <v>0.88182350458190928</v>
      </c>
    </row>
    <row r="38" spans="1:19" s="16" customFormat="1" ht="15.75" customHeight="1" x14ac:dyDescent="0.2">
      <c r="J38" s="11">
        <f>SUM(P30:P36)/(SUM(P30:P36)+SUM(Q30:Q36))</f>
        <v>0.75645756457564572</v>
      </c>
      <c r="K38" s="11">
        <f>SUM(P30:P36)/(SUM(P30:P36)+SUM(S30:S36))</f>
        <v>0.75645756457564572</v>
      </c>
      <c r="L38" s="11">
        <f>2*J38*K38/(J38+K38)</f>
        <v>0.75645756457564572</v>
      </c>
      <c r="M38" s="11">
        <f>AVERAGE(M30:M36)</f>
        <v>0.93041644702161308</v>
      </c>
    </row>
    <row r="39" spans="1:19" s="16" customFormat="1" ht="15.75" customHeight="1" x14ac:dyDescent="0.2">
      <c r="J39" s="11"/>
      <c r="K39" s="11"/>
      <c r="L39" s="11"/>
      <c r="M39" s="11"/>
    </row>
    <row r="40" spans="1:19" ht="12.75" x14ac:dyDescent="0.2">
      <c r="A40" s="1" t="s">
        <v>20</v>
      </c>
      <c r="J40" s="21" t="s">
        <v>25</v>
      </c>
      <c r="K40" s="23" t="s">
        <v>26</v>
      </c>
      <c r="L40" s="25" t="s">
        <v>27</v>
      </c>
      <c r="M40" s="17"/>
    </row>
    <row r="41" spans="1:19" ht="12.75" x14ac:dyDescent="0.2">
      <c r="B41" s="2" t="s">
        <v>3</v>
      </c>
      <c r="C41" s="1" t="s">
        <v>5</v>
      </c>
      <c r="D41" s="1" t="s">
        <v>6</v>
      </c>
      <c r="E41" s="1" t="s">
        <v>7</v>
      </c>
      <c r="F41" s="1" t="s">
        <v>8</v>
      </c>
      <c r="G41" s="1" t="s">
        <v>9</v>
      </c>
      <c r="H41" s="1" t="s">
        <v>10</v>
      </c>
      <c r="I41" s="1" t="s">
        <v>11</v>
      </c>
      <c r="J41" s="22"/>
      <c r="K41" s="24"/>
      <c r="L41" s="26"/>
      <c r="M41" s="17"/>
      <c r="N41" s="1" t="s">
        <v>13</v>
      </c>
    </row>
    <row r="42" spans="1:19" ht="12.75" x14ac:dyDescent="0.2">
      <c r="B42" s="1" t="s">
        <v>5</v>
      </c>
      <c r="C42" s="3">
        <v>2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2</v>
      </c>
      <c r="J42" s="5">
        <f>C42/SUM(C42:C48)</f>
        <v>0.5</v>
      </c>
      <c r="K42" s="5">
        <f>C42/N42</f>
        <v>0.4</v>
      </c>
      <c r="L42" s="6">
        <f>2*J42*K42/(J42+K42)</f>
        <v>0.44444444444444448</v>
      </c>
      <c r="M42" s="15">
        <f>(P42+R42)/271</f>
        <v>0.98154981549815501</v>
      </c>
      <c r="N42">
        <f t="shared" ref="N42:N48" si="12">SUM(C42:I42)</f>
        <v>5</v>
      </c>
      <c r="P42">
        <v>2</v>
      </c>
      <c r="Q42">
        <v>2</v>
      </c>
      <c r="R42" s="16">
        <f>271-SUM(P42,Q42,S42)</f>
        <v>264</v>
      </c>
      <c r="S42">
        <v>3</v>
      </c>
    </row>
    <row r="43" spans="1:19" ht="12.75" x14ac:dyDescent="0.2">
      <c r="B43" s="1" t="s">
        <v>6</v>
      </c>
      <c r="C43" s="1">
        <v>0</v>
      </c>
      <c r="D43" s="3">
        <v>2</v>
      </c>
      <c r="E43" s="1">
        <v>0</v>
      </c>
      <c r="F43" s="1">
        <v>0</v>
      </c>
      <c r="G43" s="1">
        <v>0</v>
      </c>
      <c r="H43" s="1">
        <v>16</v>
      </c>
      <c r="I43" s="1">
        <v>9</v>
      </c>
      <c r="J43" s="5">
        <f>D43/SUM(D42:D48)</f>
        <v>0.2857142857142857</v>
      </c>
      <c r="K43" s="7">
        <f>D43/N43</f>
        <v>7.407407407407407E-2</v>
      </c>
      <c r="L43" s="6">
        <f t="shared" ref="L43:L48" si="13">2*J43*K43/(J43+K43)</f>
        <v>0.11764705882352941</v>
      </c>
      <c r="M43" s="15">
        <f t="shared" ref="M43:M48" si="14">(P43+R43)/271</f>
        <v>0.88929889298892983</v>
      </c>
      <c r="N43">
        <f t="shared" si="12"/>
        <v>27</v>
      </c>
      <c r="P43">
        <v>2</v>
      </c>
      <c r="Q43">
        <v>5</v>
      </c>
      <c r="R43" s="16">
        <f t="shared" ref="R43:R48" si="15">271-SUM(P43,Q43,S43)</f>
        <v>239</v>
      </c>
      <c r="S43">
        <v>25</v>
      </c>
    </row>
    <row r="44" spans="1:19" ht="12.75" x14ac:dyDescent="0.2">
      <c r="B44" s="1" t="s">
        <v>7</v>
      </c>
      <c r="C44" s="1">
        <v>0</v>
      </c>
      <c r="D44" s="1">
        <v>0</v>
      </c>
      <c r="E44" s="3">
        <v>8</v>
      </c>
      <c r="F44" s="1">
        <v>0</v>
      </c>
      <c r="G44" s="1">
        <v>0</v>
      </c>
      <c r="H44" s="1">
        <v>2</v>
      </c>
      <c r="I44" s="1">
        <v>1</v>
      </c>
      <c r="J44" s="5">
        <f>E44/SUM(E42:E48)</f>
        <v>0.72727272727272729</v>
      </c>
      <c r="K44" s="7">
        <f>E44/N44</f>
        <v>0.72727272727272729</v>
      </c>
      <c r="L44" s="6">
        <f t="shared" si="13"/>
        <v>0.72727272727272729</v>
      </c>
      <c r="M44" s="15">
        <f t="shared" si="14"/>
        <v>0.97785977859778594</v>
      </c>
      <c r="N44">
        <f t="shared" si="12"/>
        <v>11</v>
      </c>
      <c r="P44">
        <v>8</v>
      </c>
      <c r="Q44">
        <v>3</v>
      </c>
      <c r="R44" s="16">
        <f t="shared" si="15"/>
        <v>257</v>
      </c>
      <c r="S44">
        <v>3</v>
      </c>
    </row>
    <row r="45" spans="1:19" ht="12.75" x14ac:dyDescent="0.2">
      <c r="B45" s="1" t="s">
        <v>8</v>
      </c>
      <c r="C45" s="1">
        <v>0</v>
      </c>
      <c r="D45" s="1">
        <v>1</v>
      </c>
      <c r="E45" s="1">
        <v>0</v>
      </c>
      <c r="F45" s="3">
        <v>6</v>
      </c>
      <c r="G45" s="1">
        <v>1</v>
      </c>
      <c r="H45" s="1">
        <v>0</v>
      </c>
      <c r="I45" s="1">
        <v>0</v>
      </c>
      <c r="J45" s="5">
        <f>F45/SUM(F42:F48)</f>
        <v>1</v>
      </c>
      <c r="K45" s="7">
        <f>F45/N45</f>
        <v>0.75</v>
      </c>
      <c r="L45" s="6">
        <f t="shared" si="13"/>
        <v>0.8571428571428571</v>
      </c>
      <c r="M45" s="15">
        <f t="shared" si="14"/>
        <v>0.99261992619926198</v>
      </c>
      <c r="N45">
        <f t="shared" si="12"/>
        <v>8</v>
      </c>
      <c r="P45">
        <v>6</v>
      </c>
      <c r="Q45">
        <v>0</v>
      </c>
      <c r="R45" s="16">
        <f t="shared" si="15"/>
        <v>263</v>
      </c>
      <c r="S45">
        <v>2</v>
      </c>
    </row>
    <row r="46" spans="1:19" ht="12.75" x14ac:dyDescent="0.2">
      <c r="B46" s="1" t="s">
        <v>9</v>
      </c>
      <c r="C46" s="1">
        <v>0</v>
      </c>
      <c r="D46" s="1">
        <v>0</v>
      </c>
      <c r="E46" s="1">
        <v>0</v>
      </c>
      <c r="F46" s="1">
        <v>0</v>
      </c>
      <c r="G46" s="3">
        <v>20</v>
      </c>
      <c r="H46" s="1">
        <v>9</v>
      </c>
      <c r="I46" s="1">
        <v>4</v>
      </c>
      <c r="J46" s="5">
        <f>G46/SUM(G42:G48)</f>
        <v>0.64516129032258063</v>
      </c>
      <c r="K46" s="7">
        <f>G46/N46</f>
        <v>0.60606060606060608</v>
      </c>
      <c r="L46" s="6">
        <f t="shared" si="13"/>
        <v>0.625</v>
      </c>
      <c r="M46" s="15">
        <f t="shared" si="14"/>
        <v>0.91143911439114389</v>
      </c>
      <c r="N46">
        <f t="shared" si="12"/>
        <v>33</v>
      </c>
      <c r="P46">
        <v>20</v>
      </c>
      <c r="Q46">
        <v>11</v>
      </c>
      <c r="R46" s="16">
        <f t="shared" si="15"/>
        <v>227</v>
      </c>
      <c r="S46">
        <v>13</v>
      </c>
    </row>
    <row r="47" spans="1:19" ht="12.75" x14ac:dyDescent="0.2">
      <c r="B47" s="1" t="s">
        <v>10</v>
      </c>
      <c r="C47" s="1">
        <v>2</v>
      </c>
      <c r="D47" s="1">
        <v>0</v>
      </c>
      <c r="E47" s="1">
        <v>1</v>
      </c>
      <c r="F47" s="1">
        <v>0</v>
      </c>
      <c r="G47" s="1">
        <v>8</v>
      </c>
      <c r="H47" s="3">
        <v>117</v>
      </c>
      <c r="I47" s="1">
        <v>8</v>
      </c>
      <c r="J47" s="5">
        <f>H47/SUM(H42:H48)</f>
        <v>0.66101694915254239</v>
      </c>
      <c r="K47" s="7">
        <f>H47/N47</f>
        <v>0.86029411764705888</v>
      </c>
      <c r="L47" s="6">
        <f t="shared" si="13"/>
        <v>0.74760383386581464</v>
      </c>
      <c r="M47" s="15">
        <f t="shared" si="14"/>
        <v>0.70848708487084866</v>
      </c>
      <c r="N47">
        <f t="shared" si="12"/>
        <v>136</v>
      </c>
      <c r="P47">
        <v>117</v>
      </c>
      <c r="Q47">
        <v>60</v>
      </c>
      <c r="R47" s="16">
        <f t="shared" si="15"/>
        <v>75</v>
      </c>
      <c r="S47">
        <v>19</v>
      </c>
    </row>
    <row r="48" spans="1:19" ht="12.75" x14ac:dyDescent="0.2">
      <c r="B48" s="1" t="s">
        <v>11</v>
      </c>
      <c r="C48" s="1">
        <v>0</v>
      </c>
      <c r="D48" s="1">
        <v>4</v>
      </c>
      <c r="E48" s="1">
        <v>2</v>
      </c>
      <c r="F48" s="1">
        <v>0</v>
      </c>
      <c r="G48" s="1">
        <v>2</v>
      </c>
      <c r="H48" s="1">
        <v>32</v>
      </c>
      <c r="I48" s="3">
        <v>11</v>
      </c>
      <c r="J48" s="8">
        <f>I48/SUM(I42:I48)</f>
        <v>0.31428571428571428</v>
      </c>
      <c r="K48" s="9">
        <f>I48/N48</f>
        <v>0.21568627450980393</v>
      </c>
      <c r="L48" s="10">
        <f t="shared" si="13"/>
        <v>0.2558139534883721</v>
      </c>
      <c r="M48" s="15">
        <f t="shared" si="14"/>
        <v>0.76383763837638374</v>
      </c>
      <c r="N48">
        <f t="shared" si="12"/>
        <v>51</v>
      </c>
      <c r="P48">
        <v>11</v>
      </c>
      <c r="Q48">
        <v>24</v>
      </c>
      <c r="R48" s="16">
        <f t="shared" si="15"/>
        <v>196</v>
      </c>
      <c r="S48">
        <v>40</v>
      </c>
    </row>
    <row r="49" spans="1:19" ht="15.75" customHeight="1" x14ac:dyDescent="0.2">
      <c r="J49" s="11">
        <f>(N42*J42+N43*J43+N44*J44+N45*J45+N46*J46+N47*J47+N48*J48)/SUM(N42:N48)</f>
        <v>0.56616784062084169</v>
      </c>
      <c r="K49" s="11">
        <f>(N42*K42+N43*K43+N44*K44+N45*K45+N46*K46+N47*K47+N48*K48)/SUM(N42:N48)</f>
        <v>0.61254612546125464</v>
      </c>
      <c r="L49" s="11">
        <f>(N42*L42+N43*L43+N44*L44+N45*L45+N46*L46+N47*L47+N48*L48)/SUM(N42:N48)</f>
        <v>0.57417516125925516</v>
      </c>
      <c r="M49" s="11">
        <f>(N42*M42+N43*M43+N44*M44+N45*M45+N46*M46+N47*M47+N48*M48)/SUM(N42:N48)</f>
        <v>0.78599147615092391</v>
      </c>
    </row>
    <row r="50" spans="1:19" ht="15.75" customHeight="1" x14ac:dyDescent="0.2">
      <c r="J50" s="11">
        <f>SUM(P42:P48)/(SUM(P42:P48)+SUM(Q42:Q48))</f>
        <v>0.61254612546125464</v>
      </c>
      <c r="K50" s="11">
        <f>SUM(P42:P48)/(SUM(P42:P48)+SUM(S42:S48))</f>
        <v>0.61254612546125464</v>
      </c>
      <c r="L50" s="11">
        <f>2*J50*K50/(J50+K50)</f>
        <v>0.61254612546125464</v>
      </c>
      <c r="M50" s="11">
        <f>AVERAGE(M42:M48)</f>
        <v>0.88929889298892995</v>
      </c>
    </row>
    <row r="51" spans="1:19" s="16" customFormat="1" ht="15.75" customHeight="1" x14ac:dyDescent="0.2"/>
    <row r="52" spans="1:19" ht="12.75" x14ac:dyDescent="0.2">
      <c r="A52" s="1" t="s">
        <v>21</v>
      </c>
      <c r="J52" s="21" t="s">
        <v>25</v>
      </c>
      <c r="K52" s="23" t="s">
        <v>26</v>
      </c>
      <c r="L52" s="25" t="s">
        <v>27</v>
      </c>
      <c r="M52" s="17"/>
    </row>
    <row r="53" spans="1:19" ht="12.75" x14ac:dyDescent="0.2">
      <c r="B53" s="2" t="s">
        <v>3</v>
      </c>
      <c r="C53" s="1" t="s">
        <v>5</v>
      </c>
      <c r="D53" s="1" t="s">
        <v>6</v>
      </c>
      <c r="E53" s="1" t="s">
        <v>7</v>
      </c>
      <c r="F53" s="1" t="s">
        <v>8</v>
      </c>
      <c r="G53" s="1" t="s">
        <v>9</v>
      </c>
      <c r="H53" s="1" t="s">
        <v>10</v>
      </c>
      <c r="I53" s="1" t="s">
        <v>11</v>
      </c>
      <c r="J53" s="22"/>
      <c r="K53" s="24"/>
      <c r="L53" s="26"/>
      <c r="M53" s="17"/>
      <c r="N53" s="1" t="s">
        <v>13</v>
      </c>
    </row>
    <row r="54" spans="1:19" ht="12.75" x14ac:dyDescent="0.2">
      <c r="B54" s="1" t="s">
        <v>5</v>
      </c>
      <c r="C54" s="3">
        <v>2</v>
      </c>
      <c r="D54" s="1">
        <v>1</v>
      </c>
      <c r="E54" s="1">
        <v>0</v>
      </c>
      <c r="F54" s="1">
        <v>0</v>
      </c>
      <c r="G54" s="1">
        <v>0</v>
      </c>
      <c r="H54" s="1">
        <v>2</v>
      </c>
      <c r="I54" s="1">
        <v>0</v>
      </c>
      <c r="J54" s="5">
        <f>C54/SUM(C54:C60)</f>
        <v>1</v>
      </c>
      <c r="K54" s="5">
        <f>C54/N54</f>
        <v>0.4</v>
      </c>
      <c r="L54" s="6">
        <f>2*J54*K54/(J54+K54)</f>
        <v>0.57142857142857151</v>
      </c>
      <c r="M54" s="15">
        <f>(P54+R54)/271</f>
        <v>0.98892988929889303</v>
      </c>
      <c r="N54">
        <f t="shared" ref="N54:N60" si="16">SUM(C54:I54)</f>
        <v>5</v>
      </c>
      <c r="P54">
        <v>2</v>
      </c>
      <c r="Q54">
        <v>0</v>
      </c>
      <c r="R54" s="16">
        <f>271-SUM(P54,Q54,S54)</f>
        <v>266</v>
      </c>
      <c r="S54">
        <v>3</v>
      </c>
    </row>
    <row r="55" spans="1:19" ht="12.75" x14ac:dyDescent="0.2">
      <c r="B55" s="1" t="s">
        <v>6</v>
      </c>
      <c r="C55" s="1">
        <v>0</v>
      </c>
      <c r="D55" s="3">
        <v>10</v>
      </c>
      <c r="E55" s="1">
        <v>0</v>
      </c>
      <c r="F55" s="1">
        <v>0</v>
      </c>
      <c r="G55" s="1">
        <v>1</v>
      </c>
      <c r="H55" s="1">
        <v>9</v>
      </c>
      <c r="I55" s="1">
        <v>7</v>
      </c>
      <c r="J55" s="5">
        <f>D55/SUM(D54:D60)</f>
        <v>0.47619047619047616</v>
      </c>
      <c r="K55" s="7">
        <f>D55/N55</f>
        <v>0.37037037037037035</v>
      </c>
      <c r="L55" s="6">
        <f t="shared" ref="L55:L60" si="17">2*J55*K55/(J55+K55)</f>
        <v>0.41666666666666669</v>
      </c>
      <c r="M55" s="15">
        <f t="shared" ref="M55:M60" si="18">(P55+R55)/271</f>
        <v>0.89667896678966785</v>
      </c>
      <c r="N55">
        <f t="shared" si="16"/>
        <v>27</v>
      </c>
      <c r="P55">
        <v>10</v>
      </c>
      <c r="Q55">
        <v>11</v>
      </c>
      <c r="R55" s="16">
        <f t="shared" ref="R55:R60" si="19">271-SUM(P55,Q55,S55)</f>
        <v>233</v>
      </c>
      <c r="S55">
        <v>17</v>
      </c>
    </row>
    <row r="56" spans="1:19" ht="12.75" x14ac:dyDescent="0.2">
      <c r="B56" s="1" t="s">
        <v>7</v>
      </c>
      <c r="C56" s="1">
        <v>0</v>
      </c>
      <c r="D56" s="1">
        <v>0</v>
      </c>
      <c r="E56" s="3">
        <v>10</v>
      </c>
      <c r="F56" s="1">
        <v>0</v>
      </c>
      <c r="G56" s="1">
        <v>0</v>
      </c>
      <c r="H56" s="1">
        <v>1</v>
      </c>
      <c r="I56" s="1">
        <v>0</v>
      </c>
      <c r="J56" s="5">
        <f>E56/SUM(E54:E60)</f>
        <v>0.90909090909090906</v>
      </c>
      <c r="K56" s="7">
        <f>E56/N56</f>
        <v>0.90909090909090906</v>
      </c>
      <c r="L56" s="6">
        <f t="shared" si="17"/>
        <v>0.90909090909090906</v>
      </c>
      <c r="M56" s="15">
        <f t="shared" si="18"/>
        <v>0.99261992619926198</v>
      </c>
      <c r="N56">
        <f t="shared" si="16"/>
        <v>11</v>
      </c>
      <c r="P56">
        <v>10</v>
      </c>
      <c r="Q56">
        <v>1</v>
      </c>
      <c r="R56" s="16">
        <f t="shared" si="19"/>
        <v>259</v>
      </c>
      <c r="S56">
        <v>1</v>
      </c>
    </row>
    <row r="57" spans="1:19" ht="12.75" x14ac:dyDescent="0.2">
      <c r="B57" s="1" t="s">
        <v>8</v>
      </c>
      <c r="C57" s="1">
        <v>0</v>
      </c>
      <c r="D57" s="1">
        <v>1</v>
      </c>
      <c r="E57" s="1">
        <v>0</v>
      </c>
      <c r="F57" s="3">
        <v>3</v>
      </c>
      <c r="G57" s="1">
        <v>0</v>
      </c>
      <c r="H57" s="1">
        <v>4</v>
      </c>
      <c r="I57" s="1">
        <v>0</v>
      </c>
      <c r="J57" s="5">
        <f>F57/SUM(F54:F60)</f>
        <v>1</v>
      </c>
      <c r="K57" s="7">
        <f>F57/N57</f>
        <v>0.375</v>
      </c>
      <c r="L57" s="6">
        <f t="shared" si="17"/>
        <v>0.54545454545454541</v>
      </c>
      <c r="M57" s="15">
        <f t="shared" si="18"/>
        <v>0.98154981549815501</v>
      </c>
      <c r="N57">
        <f t="shared" si="16"/>
        <v>8</v>
      </c>
      <c r="P57">
        <v>3</v>
      </c>
      <c r="Q57">
        <v>0</v>
      </c>
      <c r="R57" s="16">
        <f t="shared" si="19"/>
        <v>263</v>
      </c>
      <c r="S57">
        <v>5</v>
      </c>
    </row>
    <row r="58" spans="1:19" ht="12.75" x14ac:dyDescent="0.2">
      <c r="B58" s="1" t="s">
        <v>9</v>
      </c>
      <c r="C58" s="1">
        <v>0</v>
      </c>
      <c r="D58" s="1">
        <v>0</v>
      </c>
      <c r="E58" s="1">
        <v>0</v>
      </c>
      <c r="F58" s="1">
        <v>0</v>
      </c>
      <c r="G58" s="3">
        <v>20</v>
      </c>
      <c r="H58" s="1">
        <v>6</v>
      </c>
      <c r="I58" s="1">
        <v>7</v>
      </c>
      <c r="J58" s="5">
        <f>G58/SUM(G54:G60)</f>
        <v>0.7407407407407407</v>
      </c>
      <c r="K58" s="7">
        <f>G58/N58</f>
        <v>0.60606060606060608</v>
      </c>
      <c r="L58" s="6">
        <f t="shared" si="17"/>
        <v>0.66666666666666663</v>
      </c>
      <c r="M58" s="15">
        <f t="shared" si="18"/>
        <v>0.92619926199261993</v>
      </c>
      <c r="N58">
        <f t="shared" si="16"/>
        <v>33</v>
      </c>
      <c r="P58">
        <v>20</v>
      </c>
      <c r="Q58">
        <v>7</v>
      </c>
      <c r="R58" s="16">
        <f t="shared" si="19"/>
        <v>231</v>
      </c>
      <c r="S58">
        <v>13</v>
      </c>
    </row>
    <row r="59" spans="1:19" ht="12.75" x14ac:dyDescent="0.2">
      <c r="B59" s="1" t="s">
        <v>10</v>
      </c>
      <c r="C59" s="1">
        <v>0</v>
      </c>
      <c r="D59" s="1">
        <v>0</v>
      </c>
      <c r="E59" s="1">
        <v>0</v>
      </c>
      <c r="F59" s="1">
        <v>0</v>
      </c>
      <c r="G59" s="1">
        <v>2</v>
      </c>
      <c r="H59" s="3">
        <v>128</v>
      </c>
      <c r="I59" s="1">
        <v>6</v>
      </c>
      <c r="J59" s="5">
        <f>H59/SUM(H54:H60)</f>
        <v>0.7441860465116279</v>
      </c>
      <c r="K59" s="7">
        <f>H59/N59</f>
        <v>0.94117647058823528</v>
      </c>
      <c r="L59" s="6">
        <f t="shared" si="17"/>
        <v>0.83116883116883122</v>
      </c>
      <c r="M59" s="15">
        <f t="shared" si="18"/>
        <v>0.80811808118081185</v>
      </c>
      <c r="N59">
        <f t="shared" si="16"/>
        <v>136</v>
      </c>
      <c r="P59">
        <v>128</v>
      </c>
      <c r="Q59">
        <v>44</v>
      </c>
      <c r="R59" s="16">
        <f t="shared" si="19"/>
        <v>91</v>
      </c>
      <c r="S59">
        <v>8</v>
      </c>
    </row>
    <row r="60" spans="1:19" ht="12.75" x14ac:dyDescent="0.2">
      <c r="B60" s="1" t="s">
        <v>11</v>
      </c>
      <c r="C60" s="1">
        <v>0</v>
      </c>
      <c r="D60" s="1">
        <v>9</v>
      </c>
      <c r="E60" s="1">
        <v>1</v>
      </c>
      <c r="F60" s="1">
        <v>0</v>
      </c>
      <c r="G60" s="1">
        <v>4</v>
      </c>
      <c r="H60" s="1">
        <v>22</v>
      </c>
      <c r="I60" s="3">
        <v>15</v>
      </c>
      <c r="J60" s="8">
        <f>I60/SUM(I54:I60)</f>
        <v>0.42857142857142855</v>
      </c>
      <c r="K60" s="9">
        <f>I60/N60</f>
        <v>0.29411764705882354</v>
      </c>
      <c r="L60" s="10">
        <f t="shared" si="17"/>
        <v>0.34883720930232559</v>
      </c>
      <c r="M60" s="15">
        <f t="shared" si="18"/>
        <v>0.79335793357933582</v>
      </c>
      <c r="N60">
        <f t="shared" si="16"/>
        <v>51</v>
      </c>
      <c r="P60">
        <v>15</v>
      </c>
      <c r="Q60">
        <v>20</v>
      </c>
      <c r="R60" s="16">
        <f t="shared" si="19"/>
        <v>200</v>
      </c>
      <c r="S60">
        <v>36</v>
      </c>
    </row>
    <row r="61" spans="1:19" ht="15.75" customHeight="1" x14ac:dyDescent="0.2">
      <c r="J61" s="11">
        <f>(N54*J54+N55*J55+N56*J56+N57*J57+N58*J58+N59*J59+N60*J60)/SUM(N54:N60)</f>
        <v>0.6766348062151718</v>
      </c>
      <c r="K61" s="11">
        <f>(N54*K54+N55*K55+N56*K56+N57*K57+N58*K58+N59*K59+N60*K60)/SUM(N54:N60)</f>
        <v>0.69372693726937273</v>
      </c>
      <c r="L61" s="11">
        <f>(N54*L54+N55*L55+N56*L56+N57*L57+N58*L58+N59*L59+N60*L60)/SUM(N54:N60)</f>
        <v>0.66900530603010655</v>
      </c>
      <c r="M61" s="11">
        <f>(N54*M54+N55*M55+N56*M56+N57*M57+N58*M58+N59*M59+N60*M60)/SUM(N54:N60)</f>
        <v>0.8444874116637846</v>
      </c>
    </row>
    <row r="62" spans="1:19" ht="15.75" customHeight="1" x14ac:dyDescent="0.2">
      <c r="J62" s="11">
        <f>SUM(P54:P60)/(SUM(P54:P60)+SUM(Q54:Q60))</f>
        <v>0.69372693726937273</v>
      </c>
      <c r="K62" s="11">
        <f>SUM(P54:P60)/(SUM(P54:P60)+SUM(S54:S60))</f>
        <v>0.69372693726937273</v>
      </c>
      <c r="L62" s="11">
        <f>2*J62*K62/(J62+K62)</f>
        <v>0.69372693726937273</v>
      </c>
      <c r="M62" s="11">
        <f>AVERAGE(M54:M60)</f>
        <v>0.91249341064839218</v>
      </c>
    </row>
    <row r="63" spans="1:19" s="16" customFormat="1" ht="15.75" customHeight="1" x14ac:dyDescent="0.2"/>
    <row r="64" spans="1:19" ht="12.75" x14ac:dyDescent="0.2">
      <c r="A64" s="1" t="s">
        <v>23</v>
      </c>
      <c r="J64" s="21" t="s">
        <v>25</v>
      </c>
      <c r="K64" s="23" t="s">
        <v>26</v>
      </c>
      <c r="L64" s="25" t="s">
        <v>27</v>
      </c>
      <c r="M64" s="17"/>
    </row>
    <row r="65" spans="2:19" ht="12.75" x14ac:dyDescent="0.2">
      <c r="B65" s="2" t="s">
        <v>3</v>
      </c>
      <c r="C65" s="1" t="s">
        <v>5</v>
      </c>
      <c r="D65" s="1" t="s">
        <v>6</v>
      </c>
      <c r="E65" s="1" t="s">
        <v>7</v>
      </c>
      <c r="F65" s="1" t="s">
        <v>8</v>
      </c>
      <c r="G65" s="1" t="s">
        <v>9</v>
      </c>
      <c r="H65" s="1" t="s">
        <v>10</v>
      </c>
      <c r="I65" s="1" t="s">
        <v>11</v>
      </c>
      <c r="J65" s="22"/>
      <c r="K65" s="24"/>
      <c r="L65" s="26"/>
      <c r="M65" s="17"/>
      <c r="N65" s="1" t="s">
        <v>13</v>
      </c>
    </row>
    <row r="66" spans="2:19" ht="12.75" x14ac:dyDescent="0.2">
      <c r="B66" s="1" t="s">
        <v>5</v>
      </c>
      <c r="C66" s="3">
        <v>3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1</v>
      </c>
      <c r="J66" s="5">
        <f>C66/SUM(C66:C72)</f>
        <v>1</v>
      </c>
      <c r="K66" s="5">
        <f>C66/N66</f>
        <v>0.6</v>
      </c>
      <c r="L66" s="6">
        <f>2*J66*K66/(J66+K66)</f>
        <v>0.74999999999999989</v>
      </c>
      <c r="M66" s="15">
        <f>(P66+R66)/271</f>
        <v>0.99261992619926198</v>
      </c>
      <c r="N66">
        <f t="shared" ref="N66:N72" si="20">SUM(C66:I66)</f>
        <v>5</v>
      </c>
      <c r="P66">
        <v>3</v>
      </c>
      <c r="Q66">
        <v>0</v>
      </c>
      <c r="R66" s="16">
        <f>271-SUM(P66,Q66,S66)</f>
        <v>266</v>
      </c>
      <c r="S66">
        <v>2</v>
      </c>
    </row>
    <row r="67" spans="2:19" ht="12.75" x14ac:dyDescent="0.2">
      <c r="B67" s="1" t="s">
        <v>6</v>
      </c>
      <c r="C67" s="1">
        <v>0</v>
      </c>
      <c r="D67" s="3">
        <v>12</v>
      </c>
      <c r="E67" s="1">
        <v>0</v>
      </c>
      <c r="F67" s="1">
        <v>0</v>
      </c>
      <c r="G67" s="1">
        <v>2</v>
      </c>
      <c r="H67" s="1">
        <v>6</v>
      </c>
      <c r="I67" s="1">
        <v>7</v>
      </c>
      <c r="J67" s="5">
        <f>D67/SUM(D66:D72)</f>
        <v>0.5</v>
      </c>
      <c r="K67" s="7">
        <f>D67/N67</f>
        <v>0.44444444444444442</v>
      </c>
      <c r="L67" s="6">
        <f t="shared" ref="L67:L72" si="21">2*J67*K67/(J67+K67)</f>
        <v>0.47058823529411764</v>
      </c>
      <c r="M67" s="15">
        <f t="shared" ref="M67:M72" si="22">(P67+R67)/271</f>
        <v>0.90036900369003692</v>
      </c>
      <c r="N67">
        <f t="shared" si="20"/>
        <v>27</v>
      </c>
      <c r="P67">
        <v>12</v>
      </c>
      <c r="Q67">
        <v>12</v>
      </c>
      <c r="R67" s="16">
        <f t="shared" ref="R67:R72" si="23">271-SUM(P67,Q67,S67)</f>
        <v>232</v>
      </c>
      <c r="S67">
        <v>15</v>
      </c>
    </row>
    <row r="68" spans="2:19" ht="12.75" x14ac:dyDescent="0.2">
      <c r="B68" s="1" t="s">
        <v>7</v>
      </c>
      <c r="C68" s="1">
        <v>0</v>
      </c>
      <c r="D68" s="1">
        <v>1</v>
      </c>
      <c r="E68" s="3">
        <v>10</v>
      </c>
      <c r="F68" s="1">
        <v>0</v>
      </c>
      <c r="G68" s="1">
        <v>0</v>
      </c>
      <c r="H68" s="1">
        <v>0</v>
      </c>
      <c r="I68" s="1">
        <v>0</v>
      </c>
      <c r="J68" s="5">
        <f>E68/SUM(E66:E72)</f>
        <v>0.90909090909090906</v>
      </c>
      <c r="K68" s="7">
        <f>E68/N68</f>
        <v>0.90909090909090906</v>
      </c>
      <c r="L68" s="6">
        <f t="shared" si="21"/>
        <v>0.90909090909090906</v>
      </c>
      <c r="M68" s="15">
        <f t="shared" si="22"/>
        <v>0.99261992619926198</v>
      </c>
      <c r="N68">
        <f t="shared" si="20"/>
        <v>11</v>
      </c>
      <c r="P68">
        <v>10</v>
      </c>
      <c r="Q68">
        <v>1</v>
      </c>
      <c r="R68" s="16">
        <f t="shared" si="23"/>
        <v>259</v>
      </c>
      <c r="S68">
        <v>1</v>
      </c>
    </row>
    <row r="69" spans="2:19" ht="12.75" x14ac:dyDescent="0.2">
      <c r="B69" s="1" t="s">
        <v>8</v>
      </c>
      <c r="C69" s="1">
        <v>0</v>
      </c>
      <c r="D69" s="1">
        <v>1</v>
      </c>
      <c r="E69" s="1">
        <v>0</v>
      </c>
      <c r="F69" s="3">
        <v>7</v>
      </c>
      <c r="G69" s="1">
        <v>0</v>
      </c>
      <c r="H69" s="1">
        <v>0</v>
      </c>
      <c r="I69" s="1">
        <v>0</v>
      </c>
      <c r="J69" s="5">
        <f>F69/SUM(F66:F72)</f>
        <v>1</v>
      </c>
      <c r="K69" s="7">
        <f>F69/N69</f>
        <v>0.875</v>
      </c>
      <c r="L69" s="6">
        <f t="shared" si="21"/>
        <v>0.93333333333333335</v>
      </c>
      <c r="M69" s="15">
        <f t="shared" si="22"/>
        <v>0.99630996309963105</v>
      </c>
      <c r="N69">
        <f t="shared" si="20"/>
        <v>8</v>
      </c>
      <c r="P69">
        <v>7</v>
      </c>
      <c r="Q69">
        <v>0</v>
      </c>
      <c r="R69" s="16">
        <f t="shared" si="23"/>
        <v>263</v>
      </c>
      <c r="S69">
        <v>1</v>
      </c>
    </row>
    <row r="70" spans="2:19" ht="12.75" x14ac:dyDescent="0.2">
      <c r="B70" s="1" t="s">
        <v>9</v>
      </c>
      <c r="C70" s="1">
        <v>0</v>
      </c>
      <c r="D70" s="1">
        <v>1</v>
      </c>
      <c r="E70" s="1">
        <v>0</v>
      </c>
      <c r="F70" s="1">
        <v>0</v>
      </c>
      <c r="G70" s="3">
        <v>26</v>
      </c>
      <c r="H70" s="1">
        <v>2</v>
      </c>
      <c r="I70" s="1">
        <v>4</v>
      </c>
      <c r="J70" s="5">
        <f>G70/SUM(G66:G72)</f>
        <v>0.66666666666666663</v>
      </c>
      <c r="K70" s="7">
        <f>G70/N70</f>
        <v>0.78787878787878785</v>
      </c>
      <c r="L70" s="6">
        <f t="shared" si="21"/>
        <v>0.7222222222222221</v>
      </c>
      <c r="M70" s="15">
        <f t="shared" si="22"/>
        <v>0.92619926199261993</v>
      </c>
      <c r="N70">
        <f t="shared" si="20"/>
        <v>33</v>
      </c>
      <c r="P70">
        <v>26</v>
      </c>
      <c r="Q70">
        <v>13</v>
      </c>
      <c r="R70" s="16">
        <f t="shared" si="23"/>
        <v>225</v>
      </c>
      <c r="S70">
        <v>7</v>
      </c>
    </row>
    <row r="71" spans="2:19" ht="12.75" x14ac:dyDescent="0.2">
      <c r="B71" s="1" t="s">
        <v>10</v>
      </c>
      <c r="C71" s="1">
        <v>0</v>
      </c>
      <c r="D71" s="1">
        <v>0</v>
      </c>
      <c r="E71" s="1">
        <v>0</v>
      </c>
      <c r="F71" s="1">
        <v>0</v>
      </c>
      <c r="G71" s="1">
        <v>4</v>
      </c>
      <c r="H71" s="3">
        <v>127</v>
      </c>
      <c r="I71" s="1">
        <v>5</v>
      </c>
      <c r="J71" s="5">
        <f>H71/SUM(H66:H72)</f>
        <v>0.84105960264900659</v>
      </c>
      <c r="K71" s="7">
        <f>H71/N71</f>
        <v>0.93382352941176472</v>
      </c>
      <c r="L71" s="6">
        <f t="shared" si="21"/>
        <v>0.88501742160278751</v>
      </c>
      <c r="M71" s="15">
        <f t="shared" si="22"/>
        <v>0.87822878228782286</v>
      </c>
      <c r="N71">
        <f t="shared" si="20"/>
        <v>136</v>
      </c>
      <c r="P71">
        <v>127</v>
      </c>
      <c r="Q71">
        <v>24</v>
      </c>
      <c r="R71" s="16">
        <f t="shared" si="23"/>
        <v>111</v>
      </c>
      <c r="S71">
        <v>9</v>
      </c>
    </row>
    <row r="72" spans="2:19" ht="12.75" x14ac:dyDescent="0.2">
      <c r="B72" s="1" t="s">
        <v>11</v>
      </c>
      <c r="C72" s="1">
        <v>0</v>
      </c>
      <c r="D72" s="1">
        <v>9</v>
      </c>
      <c r="E72" s="1">
        <v>1</v>
      </c>
      <c r="F72" s="1">
        <v>0</v>
      </c>
      <c r="G72" s="1">
        <v>7</v>
      </c>
      <c r="H72" s="1">
        <v>15</v>
      </c>
      <c r="I72" s="3">
        <v>19</v>
      </c>
      <c r="J72" s="8">
        <f>I72/SUM(I66:I72)</f>
        <v>0.52777777777777779</v>
      </c>
      <c r="K72" s="9">
        <f>I72/N72</f>
        <v>0.37254901960784315</v>
      </c>
      <c r="L72" s="10">
        <f t="shared" si="21"/>
        <v>0.43678160919540232</v>
      </c>
      <c r="M72" s="15">
        <f t="shared" si="22"/>
        <v>0.81918819188191883</v>
      </c>
      <c r="N72">
        <f t="shared" si="20"/>
        <v>51</v>
      </c>
      <c r="P72">
        <v>19</v>
      </c>
      <c r="Q72">
        <v>17</v>
      </c>
      <c r="R72" s="16">
        <f t="shared" si="23"/>
        <v>203</v>
      </c>
      <c r="S72">
        <v>32</v>
      </c>
    </row>
    <row r="73" spans="2:19" ht="15.75" customHeight="1" x14ac:dyDescent="0.2">
      <c r="J73" s="11">
        <f>(N66*J66+N67*J67+N68*J68+N69*J69+N70*J70+N71*J71+N72*J72)/SUM(N66:N72)</f>
        <v>0.73727222371561452</v>
      </c>
      <c r="K73" s="11">
        <f>(N66*K66+N67*K67+N68*K68+N69*K69+N70*K70+N71*K71+N72*K72)/SUM(N66:N72)</f>
        <v>0.75276752767527677</v>
      </c>
      <c r="L73" s="11">
        <f>(N66*L66+N67*L67+N68*L68+N69*L69+N70*L70+N71*L71+N72*L72)/SUM(N66:N72)</f>
        <v>0.73946167439072241</v>
      </c>
      <c r="M73" s="11">
        <f>(N66*M66+N67*M67+N68*M68+N69*M69+N70*M70+N71*M71+N72*M72)/SUM(N66:N72)</f>
        <v>0.88540461050366959</v>
      </c>
    </row>
    <row r="74" spans="2:19" ht="15.75" customHeight="1" x14ac:dyDescent="0.2">
      <c r="J74" s="11">
        <f>SUM(P66:P72)/(SUM(P66:P72)+SUM(Q66:Q72))</f>
        <v>0.75276752767527677</v>
      </c>
      <c r="K74" s="11">
        <f>SUM(P66:P72)/(SUM(P66:P72)+SUM(S66:S72))</f>
        <v>0.75276752767527677</v>
      </c>
      <c r="L74" s="11">
        <f>2*J74*K74/(J74+K74)</f>
        <v>0.75276752767527677</v>
      </c>
      <c r="M74" s="11">
        <f>AVERAGE(M66:M72)</f>
        <v>0.92936215076436479</v>
      </c>
    </row>
  </sheetData>
  <mergeCells count="19">
    <mergeCell ref="M4:M5"/>
    <mergeCell ref="J4:J5"/>
    <mergeCell ref="K4:K5"/>
    <mergeCell ref="L4:L5"/>
    <mergeCell ref="J16:J17"/>
    <mergeCell ref="K16:K17"/>
    <mergeCell ref="L16:L17"/>
    <mergeCell ref="J28:J29"/>
    <mergeCell ref="K28:K29"/>
    <mergeCell ref="L28:L29"/>
    <mergeCell ref="J40:J41"/>
    <mergeCell ref="K40:K41"/>
    <mergeCell ref="L40:L41"/>
    <mergeCell ref="J52:J53"/>
    <mergeCell ref="K52:K53"/>
    <mergeCell ref="L52:L53"/>
    <mergeCell ref="J64:J65"/>
    <mergeCell ref="K64:K65"/>
    <mergeCell ref="L64:L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0"/>
  <sheetViews>
    <sheetView workbookViewId="0">
      <selection activeCell="I26" sqref="I26"/>
    </sheetView>
  </sheetViews>
  <sheetFormatPr defaultRowHeight="12.75" x14ac:dyDescent="0.2"/>
  <sheetData>
    <row r="3" spans="2:10" x14ac:dyDescent="0.2">
      <c r="B3" s="16" t="s">
        <v>28</v>
      </c>
      <c r="C3" s="16"/>
      <c r="D3" s="16"/>
      <c r="E3" s="16"/>
      <c r="F3" s="16"/>
      <c r="G3" s="16"/>
      <c r="H3" s="16"/>
      <c r="I3" s="16"/>
      <c r="J3" s="16"/>
    </row>
    <row r="4" spans="2:10" ht="14.25" x14ac:dyDescent="0.2">
      <c r="B4" s="16"/>
      <c r="C4" s="12" t="s">
        <v>29</v>
      </c>
      <c r="D4" s="12" t="s">
        <v>30</v>
      </c>
      <c r="E4" s="12" t="s">
        <v>31</v>
      </c>
      <c r="F4" s="12" t="s">
        <v>32</v>
      </c>
      <c r="G4" s="12" t="s">
        <v>33</v>
      </c>
      <c r="H4" s="12" t="s">
        <v>34</v>
      </c>
      <c r="I4" s="12" t="s">
        <v>35</v>
      </c>
      <c r="J4" s="12" t="s">
        <v>36</v>
      </c>
    </row>
    <row r="5" spans="2:10" x14ac:dyDescent="0.2">
      <c r="B5" s="16" t="s">
        <v>25</v>
      </c>
      <c r="C5" s="16">
        <v>0.81400750701248048</v>
      </c>
      <c r="D5" s="16">
        <v>0.251848422543266</v>
      </c>
      <c r="E5" s="16">
        <v>0.73924156408104091</v>
      </c>
      <c r="F5" s="16">
        <v>0.6851271958873435</v>
      </c>
      <c r="G5" s="16">
        <v>0.66810163325305205</v>
      </c>
      <c r="H5" s="16">
        <v>0.66733452745668043</v>
      </c>
      <c r="I5" s="16">
        <v>0.5261750258575667</v>
      </c>
      <c r="J5" s="16">
        <v>0.71215351610458766</v>
      </c>
    </row>
    <row r="6" spans="2:10" x14ac:dyDescent="0.2">
      <c r="B6" s="16" t="s">
        <v>26</v>
      </c>
      <c r="C6" s="16">
        <v>0.82287822878228778</v>
      </c>
      <c r="D6" s="16">
        <v>0.50184501845018448</v>
      </c>
      <c r="E6" s="16">
        <v>0.74907749077490771</v>
      </c>
      <c r="F6" s="16">
        <v>0.66789667896678961</v>
      </c>
      <c r="G6" s="16">
        <v>0.69003690036900367</v>
      </c>
      <c r="H6" s="16">
        <v>0.49446494464944651</v>
      </c>
      <c r="I6" s="16">
        <v>0.62361623616236161</v>
      </c>
      <c r="J6" s="16">
        <v>0.69372693726937273</v>
      </c>
    </row>
    <row r="7" spans="2:10" x14ac:dyDescent="0.2">
      <c r="B7" s="16" t="s">
        <v>27</v>
      </c>
      <c r="C7" s="16">
        <v>0.81382051929514321</v>
      </c>
      <c r="D7" s="16">
        <v>0.33538536859570067</v>
      </c>
      <c r="E7" s="16">
        <v>0.74296982540338918</v>
      </c>
      <c r="F7" s="16">
        <v>0.67417518374008878</v>
      </c>
      <c r="G7" s="16">
        <v>0.67429204599499448</v>
      </c>
      <c r="H7" s="16">
        <v>0.51079610932502317</v>
      </c>
      <c r="I7" s="16">
        <v>0.55999496023217699</v>
      </c>
      <c r="J7" s="16">
        <v>0.69660192206317673</v>
      </c>
    </row>
    <row r="8" spans="2:10" x14ac:dyDescent="0.2">
      <c r="B8" s="19" t="s">
        <v>44</v>
      </c>
      <c r="C8" s="20">
        <v>0.92022167454146875</v>
      </c>
      <c r="D8" s="20">
        <v>0.68697321659563459</v>
      </c>
      <c r="E8" s="20">
        <v>0.88722920439536512</v>
      </c>
      <c r="F8" s="20">
        <v>0.84676134584224072</v>
      </c>
      <c r="G8" s="20">
        <v>0.85446821257880479</v>
      </c>
      <c r="H8" s="20">
        <v>0.74009068503969166</v>
      </c>
      <c r="I8" s="20">
        <v>0.80717855149031181</v>
      </c>
      <c r="J8" s="20">
        <v>0.84970248226467504</v>
      </c>
    </row>
    <row r="9" spans="2:10" x14ac:dyDescent="0.2">
      <c r="B9" s="16"/>
      <c r="C9" s="16"/>
      <c r="D9" s="16"/>
      <c r="E9" s="16"/>
      <c r="F9" s="16"/>
      <c r="G9" s="16"/>
      <c r="H9" s="16"/>
      <c r="I9" s="16"/>
      <c r="J9" s="16"/>
    </row>
    <row r="10" spans="2:10" x14ac:dyDescent="0.2">
      <c r="B10" s="16" t="s">
        <v>37</v>
      </c>
      <c r="C10" s="16"/>
      <c r="D10" s="16"/>
      <c r="E10" s="16"/>
      <c r="F10" s="16"/>
      <c r="G10" s="16"/>
      <c r="H10" s="16"/>
      <c r="I10" s="16"/>
      <c r="J10" s="16"/>
    </row>
    <row r="11" spans="2:10" ht="14.25" x14ac:dyDescent="0.2">
      <c r="B11" s="16"/>
      <c r="C11" s="12" t="s">
        <v>38</v>
      </c>
      <c r="D11" s="12" t="s">
        <v>39</v>
      </c>
      <c r="E11" s="12" t="s">
        <v>40</v>
      </c>
      <c r="F11" s="12" t="s">
        <v>41</v>
      </c>
      <c r="G11" s="12" t="s">
        <v>42</v>
      </c>
      <c r="H11" s="12" t="s">
        <v>43</v>
      </c>
      <c r="I11" s="16"/>
      <c r="J11" s="16"/>
    </row>
    <row r="12" spans="2:10" x14ac:dyDescent="0.2">
      <c r="B12" s="16" t="s">
        <v>25</v>
      </c>
      <c r="C12" s="16">
        <v>0.81400750701248048</v>
      </c>
      <c r="D12" s="16">
        <v>0.75419727310312212</v>
      </c>
      <c r="E12" s="16">
        <v>0.75207527001956231</v>
      </c>
      <c r="F12" s="16">
        <v>0.56616784062084169</v>
      </c>
      <c r="G12" s="16">
        <v>0.6766348062151718</v>
      </c>
      <c r="H12" s="16">
        <v>0.73727222371561452</v>
      </c>
      <c r="I12" s="16"/>
      <c r="J12" s="16"/>
    </row>
    <row r="13" spans="2:10" x14ac:dyDescent="0.2">
      <c r="B13" s="16" t="s">
        <v>26</v>
      </c>
      <c r="C13" s="16">
        <v>0.82287822878228778</v>
      </c>
      <c r="D13" s="16">
        <v>0.77121771217712176</v>
      </c>
      <c r="E13" s="16">
        <v>0.75645756457564572</v>
      </c>
      <c r="F13" s="16">
        <v>0.61254612546125464</v>
      </c>
      <c r="G13" s="16">
        <v>0.69372693726937273</v>
      </c>
      <c r="H13" s="16">
        <v>0.75276752767527677</v>
      </c>
      <c r="I13" s="16"/>
      <c r="J13" s="16"/>
    </row>
    <row r="14" spans="2:10" x14ac:dyDescent="0.2">
      <c r="B14" s="16" t="s">
        <v>27</v>
      </c>
      <c r="C14" s="16">
        <v>0.81382051929514321</v>
      </c>
      <c r="D14" s="16">
        <v>0.75710333541959496</v>
      </c>
      <c r="E14" s="16">
        <v>0.7530169679916533</v>
      </c>
      <c r="F14" s="16">
        <v>0.57417516125925516</v>
      </c>
      <c r="G14" s="16">
        <v>0.66900530603010655</v>
      </c>
      <c r="H14" s="16">
        <v>0.73946167439072241</v>
      </c>
      <c r="I14" s="16"/>
      <c r="J14" s="16"/>
    </row>
    <row r="15" spans="2:10" x14ac:dyDescent="0.2">
      <c r="B15" s="19" t="s">
        <v>44</v>
      </c>
      <c r="C15" s="20">
        <v>0.92022167454146875</v>
      </c>
      <c r="D15" s="20">
        <v>0.89327487370814662</v>
      </c>
      <c r="E15" s="20">
        <v>0.88182350458190928</v>
      </c>
      <c r="F15" s="20">
        <v>0.78599147615092391</v>
      </c>
      <c r="G15" s="20">
        <v>0.8444874116637846</v>
      </c>
      <c r="H15" s="20">
        <v>0.88540461050366959</v>
      </c>
    </row>
    <row r="23" spans="2:2" x14ac:dyDescent="0.2">
      <c r="B23" s="11"/>
    </row>
    <row r="24" spans="2:2" x14ac:dyDescent="0.2">
      <c r="B24" s="11"/>
    </row>
    <row r="25" spans="2:2" x14ac:dyDescent="0.2">
      <c r="B25" s="11"/>
    </row>
    <row r="26" spans="2:2" x14ac:dyDescent="0.2">
      <c r="B26" s="11"/>
    </row>
    <row r="27" spans="2:2" x14ac:dyDescent="0.2">
      <c r="B27" s="11"/>
    </row>
    <row r="28" spans="2:2" x14ac:dyDescent="0.2">
      <c r="B28" s="11"/>
    </row>
    <row r="29" spans="2:2" x14ac:dyDescent="0.2">
      <c r="B29" s="11"/>
    </row>
    <row r="30" spans="2:2" x14ac:dyDescent="0.2">
      <c r="B30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effects of algs</vt:lpstr>
      <vt:lpstr>effects of feature sets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hcai</dc:creator>
  <cp:lastModifiedBy>hcai</cp:lastModifiedBy>
  <cp:lastPrinted>2016-11-30T06:56:31Z</cp:lastPrinted>
  <dcterms:created xsi:type="dcterms:W3CDTF">2016-11-30T05:59:08Z</dcterms:created>
  <dcterms:modified xsi:type="dcterms:W3CDTF">2017-02-17T06:56:59Z</dcterms:modified>
</cp:coreProperties>
</file>