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99CF50B91BFF3D/Documents/"/>
    </mc:Choice>
  </mc:AlternateContent>
  <xr:revisionPtr revIDLastSave="46" documentId="8_{0AAE4B20-EBD4-492F-AF3D-73F66E588728}" xr6:coauthVersionLast="47" xr6:coauthVersionMax="47" xr10:uidLastSave="{9D8ACB79-7AF4-483E-B5D3-8A488F6B5454}"/>
  <bookViews>
    <workbookView minimized="1" xWindow="4524" yWindow="4524" windowWidth="11520" windowHeight="6132" xr2:uid="{9D72392D-8DF2-4AE6-BE85-A1864DEEEF90}"/>
  </bookViews>
  <sheets>
    <sheet name="Problem Statements" sheetId="3" r:id="rId1"/>
    <sheet name="Solution 1" sheetId="1" r:id="rId2"/>
    <sheet name="Solution 2" sheetId="2" r:id="rId3"/>
  </sheets>
  <externalReferences>
    <externalReference r:id="rId4"/>
  </externalReference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'Solution 2'!$E$20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2" l="1"/>
  <c r="N29" i="2"/>
  <c r="N28" i="2"/>
  <c r="N27" i="2"/>
  <c r="N26" i="2"/>
  <c r="N25" i="2"/>
  <c r="N24" i="2"/>
  <c r="N23" i="2"/>
  <c r="M10" i="2"/>
  <c r="L10" i="2"/>
  <c r="K10" i="2"/>
  <c r="J10" i="2"/>
  <c r="I10" i="2"/>
  <c r="H10" i="2"/>
  <c r="G10" i="2"/>
  <c r="F10" i="2"/>
  <c r="E10" i="2"/>
  <c r="D10" i="2"/>
  <c r="C10" i="2"/>
  <c r="B10" i="2"/>
  <c r="N14" i="2" s="1"/>
  <c r="N9" i="2"/>
  <c r="N8" i="2"/>
  <c r="N7" i="2"/>
  <c r="N6" i="2"/>
  <c r="N5" i="2"/>
  <c r="N4" i="2"/>
  <c r="N3" i="2"/>
  <c r="N2" i="2"/>
  <c r="F49" i="1"/>
  <c r="E49" i="1"/>
  <c r="D49" i="1"/>
  <c r="F48" i="1"/>
  <c r="E48" i="1"/>
  <c r="D48" i="1"/>
  <c r="F47" i="1"/>
  <c r="E47" i="1"/>
  <c r="D47" i="1"/>
  <c r="I38" i="1"/>
  <c r="F38" i="1"/>
  <c r="D38" i="1"/>
  <c r="G38" i="1" s="1"/>
  <c r="I37" i="1"/>
  <c r="G37" i="1"/>
  <c r="F37" i="1"/>
  <c r="D37" i="1"/>
  <c r="I36" i="1"/>
  <c r="F36" i="1"/>
  <c r="F39" i="1" s="1"/>
  <c r="E36" i="1"/>
  <c r="E39" i="1" s="1"/>
  <c r="D36" i="1"/>
  <c r="G36" i="1" s="1"/>
  <c r="G39" i="1" s="1"/>
  <c r="I32" i="1"/>
  <c r="F32" i="1"/>
  <c r="E32" i="1"/>
  <c r="D32" i="1"/>
  <c r="G32" i="1" s="1"/>
  <c r="I31" i="1"/>
  <c r="F31" i="1"/>
  <c r="G31" i="1" s="1"/>
  <c r="E31" i="1"/>
  <c r="D31" i="1"/>
  <c r="I30" i="1"/>
  <c r="F30" i="1"/>
  <c r="G30" i="1" s="1"/>
  <c r="E30" i="1"/>
  <c r="E33" i="1" s="1"/>
  <c r="D30" i="1"/>
  <c r="I29" i="1"/>
  <c r="F29" i="1"/>
  <c r="E29" i="1"/>
  <c r="D29" i="1"/>
  <c r="D33" i="1" s="1"/>
  <c r="I25" i="1"/>
  <c r="F25" i="1"/>
  <c r="E25" i="1"/>
  <c r="D25" i="1"/>
  <c r="G25" i="1" s="1"/>
  <c r="I24" i="1"/>
  <c r="F24" i="1"/>
  <c r="G24" i="1" s="1"/>
  <c r="E24" i="1"/>
  <c r="D24" i="1"/>
  <c r="I23" i="1"/>
  <c r="F23" i="1"/>
  <c r="G23" i="1" s="1"/>
  <c r="E23" i="1"/>
  <c r="E26" i="1" s="1"/>
  <c r="D23" i="1"/>
  <c r="I22" i="1"/>
  <c r="F22" i="1"/>
  <c r="E22" i="1"/>
  <c r="D22" i="1"/>
  <c r="D26" i="1" s="1"/>
  <c r="I21" i="1"/>
  <c r="G21" i="1"/>
  <c r="AC18" i="1"/>
  <c r="AC14" i="1"/>
  <c r="AC13" i="1"/>
  <c r="AC12" i="1"/>
  <c r="AC11" i="1"/>
  <c r="AC10" i="1"/>
  <c r="AC9" i="1"/>
  <c r="AC8" i="1"/>
  <c r="D39" i="1" l="1"/>
  <c r="F26" i="1"/>
  <c r="F33" i="1"/>
  <c r="G22" i="1"/>
  <c r="G26" i="1" s="1"/>
  <c r="G29" i="1"/>
  <c r="G33" i="1" s="1"/>
</calcChain>
</file>

<file path=xl/sharedStrings.xml><?xml version="1.0" encoding="utf-8"?>
<sst xmlns="http://schemas.openxmlformats.org/spreadsheetml/2006/main" count="160" uniqueCount="71">
  <si>
    <t>Financial Estimates for Potential Projects (in $millions)</t>
  </si>
  <si>
    <t>Project Index</t>
  </si>
  <si>
    <t>Functional Area (FA)</t>
  </si>
  <si>
    <t>Partnership Percentage</t>
  </si>
  <si>
    <t>Capex Year 1</t>
  </si>
  <si>
    <t>Capex Year 2</t>
  </si>
  <si>
    <t>Capex Year 3</t>
  </si>
  <si>
    <t>NPV</t>
  </si>
  <si>
    <t>FA1</t>
  </si>
  <si>
    <t>CAPEX</t>
  </si>
  <si>
    <t>PER YEAR</t>
  </si>
  <si>
    <t>Constraints</t>
  </si>
  <si>
    <t>LHS</t>
  </si>
  <si>
    <t>SIGN</t>
  </si>
  <si>
    <t>RHS</t>
  </si>
  <si>
    <t>FA2</t>
  </si>
  <si>
    <t>RATE</t>
  </si>
  <si>
    <t>&gt;=</t>
  </si>
  <si>
    <t>FA3</t>
  </si>
  <si>
    <t>Y1 Capex</t>
  </si>
  <si>
    <t>&lt;=</t>
  </si>
  <si>
    <t>Y2 Capex</t>
  </si>
  <si>
    <t>Y3 Capex</t>
  </si>
  <si>
    <t>total exp</t>
  </si>
  <si>
    <t>OBJECTIVE</t>
  </si>
  <si>
    <t>MAX</t>
  </si>
  <si>
    <t>TOTAL CAPEX</t>
  </si>
  <si>
    <t>new npv</t>
  </si>
  <si>
    <t xml:space="preserve">Approval Rating 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</si>
  <si>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</si>
  <si>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</si>
  <si>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</si>
  <si>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</si>
  <si>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</si>
  <si>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</si>
  <si>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</si>
  <si>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</si>
  <si>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</si>
  <si>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</si>
  <si>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</si>
  <si>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</si>
  <si>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</si>
  <si>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</si>
  <si>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</si>
  <si>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</si>
  <si>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</si>
  <si>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</si>
  <si>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</si>
  <si>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</si>
  <si>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total capex</t>
  </si>
  <si>
    <t>=</t>
  </si>
  <si>
    <t>(MAX)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</si>
  <si>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</si>
  <si>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</si>
  <si>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</si>
  <si>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</si>
  <si>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</si>
  <si>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</si>
  <si>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</t>
  </si>
  <si>
    <t>FA 3</t>
  </si>
  <si>
    <t>Julie Kavoli, Manager for Project Development at Bluejay Natural Gas, would now like to find the optimal set of project proposals to approve.</t>
  </si>
  <si>
    <t>The solution should maximize the total NPV from the approved projects. It also must satisfy the constraints imposed by CEO Cordelia Kareeni and the three functional areas:</t>
  </si>
  <si>
    <t>1. Capital expenditures over the three years should not exceed $10 billion.</t>
  </si>
  <si>
    <t>2. Capital expenditures in any single year should not exceed $4 billion.</t>
  </si>
  <si>
    <t>3. At least one project must be approved for each functional area.</t>
  </si>
  <si>
    <t>Problem Statement 1</t>
  </si>
  <si>
    <t>Julie has identified only eight senior managers who qualify and are available, and each of these can manage at most one project.</t>
  </si>
  <si>
    <t>In addition, some of these managers are not qualified to manage some projects. This information is summarized in the table below, where 1 indicates that the manager is qualified for the project and 0 indicates otherwise.</t>
  </si>
  <si>
    <t xml:space="preserve">The company’s problem is the same as before, but now extra decisions have to be made: which manager should be assigned to each approved project? </t>
  </si>
  <si>
    <t xml:space="preserve">Of course, a project can’t be approved unless a qualified manager is assigned to it. And a manager can only be assigned to one project. </t>
  </si>
  <si>
    <t>Problem Statement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</si>
</sst>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F1114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12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2" fillId="0" borderId="12" xfId="0" applyFont="1" applyBorder="1" applyAlignment="1">
      <alignment horizontal="center"/>
    </xf>
    <xf numFmtId="9" fontId="0" fillId="0" borderId="12" xfId="0" applyNumberFormat="1" applyBorder="1"/>
    <xf numFmtId="0" fontId="0" fillId="0" borderId="14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4" fillId="0" borderId="16" xfId="1" applyFont="1" applyBorder="1" applyAlignment="1">
      <alignment horizontal="center"/>
    </xf>
    <xf numFmtId="0" fontId="3" fillId="2" borderId="16" xfId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3" fillId="0" borderId="12" xfId="1" applyBorder="1" applyAlignment="1">
      <alignment horizontal="center"/>
    </xf>
    <xf numFmtId="0" fontId="3" fillId="0" borderId="0" xfId="1"/>
    <xf numFmtId="0" fontId="3" fillId="0" borderId="12" xfId="1" applyBorder="1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2" xfId="1" applyBorder="1" applyAlignment="1">
      <alignment horizontal="center"/>
    </xf>
    <xf numFmtId="0" fontId="5" fillId="0" borderId="12" xfId="1" applyFont="1" applyBorder="1" applyAlignment="1">
      <alignment horizontal="center" vertical="center" textRotation="45"/>
    </xf>
  </cellXfs>
  <cellStyles count="4">
    <cellStyle name="Currency 2" xfId="2" xr:uid="{FDB7F843-8BB6-4C23-8F1C-FF6FC8BDC6E9}"/>
    <cellStyle name="Normal" xfId="0" builtinId="0"/>
    <cellStyle name="Normal 2" xfId="1" xr:uid="{64254A2D-8190-483E-87BF-93273ECC2399}"/>
    <cellStyle name="Percent 2" xfId="3" xr:uid="{2AF5974F-9858-41F7-B15E-EF5C4A4B12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'[1]Project Model'!$N$26</c15:sqref>
                        </c15:formulaRef>
                      </c:ext>
                    </c:extLst>
                    <c:strCache>
                      <c:ptCount val="1"/>
                      <c:pt idx="0">
                        <c:v>FA 1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'[1]Project Model'!$O$25:$Q$25</c15:sqref>
                        </c15:formulaRef>
                      </c:ext>
                    </c:extLst>
                    <c:strCache>
                      <c:ptCount val="3"/>
                      <c:pt idx="0">
                        <c:v>Year 1</c:v>
                      </c:pt>
                      <c:pt idx="1">
                        <c:v>Year 2 </c:v>
                      </c:pt>
                      <c:pt idx="2">
                        <c:v>Year 3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2EA-40A5-BED5-A1FA1E7FFB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'[1]Project Model'!$N$27</c15:sqref>
                        </c15:formulaRef>
                      </c:ext>
                    </c:extLst>
                    <c:strCache>
                      <c:ptCount val="1"/>
                      <c:pt idx="0">
                        <c:v>FA 2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'[1]Project Model'!$O$25:$Q$25</c15:sqref>
                        </c15:formulaRef>
                      </c:ext>
                    </c:extLst>
                    <c:strCache>
                      <c:ptCount val="3"/>
                      <c:pt idx="0">
                        <c:v>Year 1</c:v>
                      </c:pt>
                      <c:pt idx="1">
                        <c:v>Year 2 </c:v>
                      </c:pt>
                      <c:pt idx="2">
                        <c:v>Year 3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2EA-40A5-BED5-A1FA1E7FFB77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'[1]Project Model'!$N$28</c15:sqref>
                        </c15:formulaRef>
                      </c:ext>
                    </c:extLst>
                    <c:strCache>
                      <c:ptCount val="1"/>
                      <c:pt idx="0">
                        <c:v>FA 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'[1]Project Model'!$O$25:$Q$25</c15:sqref>
                        </c15:formulaRef>
                      </c:ext>
                    </c:extLst>
                    <c:strCache>
                      <c:ptCount val="3"/>
                      <c:pt idx="0">
                        <c:v>Year 1</c:v>
                      </c:pt>
                      <c:pt idx="1">
                        <c:v>Year 2 </c:v>
                      </c:pt>
                      <c:pt idx="2">
                        <c:v>Year 3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2EA-40A5-BED5-A1FA1E7F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'[1]Project Model'!$N$26</c15:sqref>
                        </c15:formulaRef>
                      </c:ext>
                    </c:extLst>
                    <c:strCache>
                      <c:ptCount val="1"/>
                      <c:pt idx="0">
                        <c:v>FA 1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'[1]Project Model'!$O$25:$Q$25</c15:sqref>
                        </c15:formulaRef>
                      </c:ext>
                    </c:extLst>
                    <c:strCache>
                      <c:ptCount val="3"/>
                      <c:pt idx="0">
                        <c:v>Year 1</c:v>
                      </c:pt>
                      <c:pt idx="1">
                        <c:v>Year 2 </c:v>
                      </c:pt>
                      <c:pt idx="2">
                        <c:v>Year 3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1D8-45D5-A253-52835E14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'[1]Project Model'!$N$27</c15:sqref>
                        </c15:formulaRef>
                      </c:ext>
                    </c:extLst>
                    <c:strCache>
                      <c:ptCount val="1"/>
                      <c:pt idx="0">
                        <c:v>FA 2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'[1]Project Model'!$O$25:$Q$25</c15:sqref>
                        </c15:formulaRef>
                      </c:ext>
                    </c:extLst>
                    <c:strCache>
                      <c:ptCount val="3"/>
                      <c:pt idx="0">
                        <c:v>Year 1</c:v>
                      </c:pt>
                      <c:pt idx="1">
                        <c:v>Year 2 </c:v>
                      </c:pt>
                      <c:pt idx="2">
                        <c:v>Year 3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619-4DB5-AC48-7A68B161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'[1]Project Model'!$N$28</c15:sqref>
                        </c15:formulaRef>
                      </c:ext>
                    </c:extLst>
                    <c:strCache>
                      <c:ptCount val="1"/>
                      <c:pt idx="0">
                        <c:v>FA 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'[1]Project Model'!$O$25:$Q$25</c15:sqref>
                        </c15:formulaRef>
                      </c:ext>
                    </c:extLst>
                    <c:strCache>
                      <c:ptCount val="3"/>
                      <c:pt idx="0">
                        <c:v>Year 1</c:v>
                      </c:pt>
                      <c:pt idx="1">
                        <c:v>Year 2 </c:v>
                      </c:pt>
                      <c:pt idx="2">
                        <c:v>Year 3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FA5-4D2F-9023-5591960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31102</xdr:colOff>
      <xdr:row>43</xdr:row>
      <xdr:rowOff>93305</xdr:rowOff>
    </xdr:from>
    <xdr:to>
      <xdr:col>35</xdr:col>
      <xdr:colOff>392015</xdr:colOff>
      <xdr:row>63</xdr:row>
      <xdr:rowOff>182464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F3FF6-25CD-4C02-9FE3-DF0B1672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24</xdr:col>
      <xdr:colOff>0</xdr:colOff>
      <xdr:row>40</xdr:row>
      <xdr:rowOff>151363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8D813-01DB-47D0-9D46-985FA473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35</xdr:col>
      <xdr:colOff>392663</xdr:colOff>
      <xdr:row>42</xdr:row>
      <xdr:rowOff>31361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A3E65-C935-48F2-83F4-5B0937B10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172356</xdr:colOff>
      <xdr:row>41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3B136-BF72-456C-A9AA-CA38EA5A4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vant\Downloads\_2UQ1mxISpC86J3nGgfhpQ_424af4dc4ea142459d497a63d341fff1_Bluejay_Natural_Gas_Solution_Midterm%20(2).xlsx" TargetMode="External"/><Relationship Id="rId1" Type="http://schemas.openxmlformats.org/officeDocument/2006/relationships/externalLinkPath" Target="file:///C:\Users\avant\Downloads\_2UQ1mxISpC86J3nGgfhpQ_424af4dc4ea142459d497a63d341fff1_Bluejay_Natural_Gas_Solution_Midterm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BBAE-E157-4383-BA45-E2B8797AE05D}">
  <dimension ref="A4:S17"/>
  <sheetViews>
    <sheetView tabSelected="1" workbookViewId="0">
      <selection activeCell="G23" sqref="G23"/>
    </sheetView>
  </sheetViews>
  <sheetFormatPr defaultRowHeight="14.4" x14ac:dyDescent="0.3"/>
  <sheetData>
    <row r="4" spans="1:19" x14ac:dyDescent="0.3">
      <c r="A4" s="33" t="s">
        <v>65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9" x14ac:dyDescent="0.3">
      <c r="A5" s="30" t="s">
        <v>60</v>
      </c>
    </row>
    <row r="6" spans="1:19" x14ac:dyDescent="0.3">
      <c r="A6" s="30" t="s">
        <v>61</v>
      </c>
    </row>
    <row r="7" spans="1:19" x14ac:dyDescent="0.3">
      <c r="A7" s="31" t="s">
        <v>62</v>
      </c>
    </row>
    <row r="8" spans="1:19" x14ac:dyDescent="0.3">
      <c r="A8" s="31" t="s">
        <v>63</v>
      </c>
    </row>
    <row r="9" spans="1:19" x14ac:dyDescent="0.3">
      <c r="A9" s="31" t="s">
        <v>64</v>
      </c>
    </row>
    <row r="13" spans="1:19" x14ac:dyDescent="0.3">
      <c r="A13" s="33" t="s">
        <v>70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19" x14ac:dyDescent="0.3">
      <c r="A14" s="32" t="s">
        <v>66</v>
      </c>
    </row>
    <row r="15" spans="1:19" x14ac:dyDescent="0.3">
      <c r="A15" s="32" t="s">
        <v>67</v>
      </c>
    </row>
    <row r="16" spans="1:19" x14ac:dyDescent="0.3">
      <c r="A16" s="32" t="s">
        <v>68</v>
      </c>
    </row>
    <row r="17" spans="1:1" x14ac:dyDescent="0.3">
      <c r="A17" s="32" t="s">
        <v>69</v>
      </c>
    </row>
  </sheetData>
  <mergeCells count="2">
    <mergeCell ref="A4:O4"/>
    <mergeCell ref="A13:S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3AF3-4F56-4843-AAA8-2AA345CE3538}">
  <dimension ref="A1:AE49"/>
  <sheetViews>
    <sheetView zoomScale="49" workbookViewId="0">
      <selection activeCell="AI18" sqref="AI18"/>
    </sheetView>
  </sheetViews>
  <sheetFormatPr defaultRowHeight="14.4" x14ac:dyDescent="0.3"/>
  <cols>
    <col min="4" max="6" width="11.6640625" bestFit="1" customWidth="1"/>
    <col min="7" max="7" width="12.44140625" bestFit="1" customWidth="1"/>
    <col min="10" max="10" width="16.5546875" bestFit="1" customWidth="1"/>
    <col min="16" max="16" width="10.44140625" bestFit="1" customWidth="1"/>
  </cols>
  <sheetData>
    <row r="1" spans="1:31" ht="15" thickBot="1" x14ac:dyDescent="0.35">
      <c r="A1" s="34" t="s">
        <v>0</v>
      </c>
      <c r="B1" s="35"/>
      <c r="C1" s="35"/>
      <c r="D1" s="35"/>
      <c r="E1" s="35"/>
      <c r="F1" s="35"/>
      <c r="G1" s="36"/>
    </row>
    <row r="2" spans="1:31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5">
        <v>12</v>
      </c>
    </row>
    <row r="3" spans="1:31" ht="15" thickTop="1" x14ac:dyDescent="0.3">
      <c r="A3" s="6">
        <v>1</v>
      </c>
      <c r="B3" s="7" t="s">
        <v>8</v>
      </c>
      <c r="C3" s="8">
        <v>1</v>
      </c>
      <c r="D3" s="7">
        <v>250</v>
      </c>
      <c r="E3" s="7">
        <v>100</v>
      </c>
      <c r="F3" s="7">
        <v>100</v>
      </c>
      <c r="G3" s="9">
        <v>60</v>
      </c>
      <c r="Q3" s="10">
        <v>0</v>
      </c>
      <c r="R3" s="10">
        <v>1</v>
      </c>
      <c r="S3" s="10">
        <v>0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0</v>
      </c>
      <c r="AA3" s="10">
        <v>1</v>
      </c>
      <c r="AB3" s="10">
        <v>0</v>
      </c>
    </row>
    <row r="4" spans="1:31" x14ac:dyDescent="0.3">
      <c r="A4" s="4">
        <v>2</v>
      </c>
      <c r="B4" s="11" t="s">
        <v>8</v>
      </c>
      <c r="C4" s="12">
        <v>0.33</v>
      </c>
      <c r="D4" s="11">
        <v>500</v>
      </c>
      <c r="E4" s="11">
        <v>300</v>
      </c>
      <c r="F4" s="11">
        <v>300</v>
      </c>
      <c r="G4" s="13">
        <v>180</v>
      </c>
    </row>
    <row r="5" spans="1:31" x14ac:dyDescent="0.3">
      <c r="A5" s="4">
        <v>3</v>
      </c>
      <c r="B5" s="11" t="s">
        <v>8</v>
      </c>
      <c r="C5" s="12">
        <v>0.5</v>
      </c>
      <c r="D5" s="11">
        <v>100</v>
      </c>
      <c r="E5" s="11">
        <v>200</v>
      </c>
      <c r="F5" s="11">
        <v>400</v>
      </c>
      <c r="G5" s="13">
        <v>80</v>
      </c>
    </row>
    <row r="6" spans="1:31" x14ac:dyDescent="0.3">
      <c r="A6" s="4">
        <v>4</v>
      </c>
      <c r="B6" s="11" t="s">
        <v>8</v>
      </c>
      <c r="C6" s="12">
        <v>1</v>
      </c>
      <c r="D6" s="11">
        <v>750</v>
      </c>
      <c r="E6" s="11">
        <v>500</v>
      </c>
      <c r="F6" s="11">
        <v>300</v>
      </c>
      <c r="G6" s="13">
        <v>310</v>
      </c>
      <c r="I6" s="14" t="s">
        <v>9</v>
      </c>
      <c r="J6" s="14">
        <v>10000</v>
      </c>
    </row>
    <row r="7" spans="1:31" x14ac:dyDescent="0.3">
      <c r="A7" s="4">
        <v>5</v>
      </c>
      <c r="B7" s="11" t="s">
        <v>8</v>
      </c>
      <c r="C7" s="12">
        <v>0.75</v>
      </c>
      <c r="D7" s="11">
        <v>200</v>
      </c>
      <c r="E7" s="11">
        <v>400</v>
      </c>
      <c r="F7" s="11">
        <v>800</v>
      </c>
      <c r="G7" s="13">
        <v>220</v>
      </c>
      <c r="I7" s="14" t="s">
        <v>10</v>
      </c>
      <c r="J7" s="14">
        <v>4000</v>
      </c>
      <c r="P7" s="14" t="s">
        <v>11</v>
      </c>
      <c r="Q7" s="15">
        <v>1</v>
      </c>
      <c r="R7" s="15">
        <v>2</v>
      </c>
      <c r="S7" s="15">
        <v>3</v>
      </c>
      <c r="T7" s="15">
        <v>4</v>
      </c>
      <c r="U7" s="15">
        <v>5</v>
      </c>
      <c r="V7" s="15">
        <v>6</v>
      </c>
      <c r="W7" s="15">
        <v>7</v>
      </c>
      <c r="X7" s="15">
        <v>8</v>
      </c>
      <c r="Y7" s="15">
        <v>9</v>
      </c>
      <c r="Z7" s="15">
        <v>10</v>
      </c>
      <c r="AA7" s="15">
        <v>11</v>
      </c>
      <c r="AB7" s="15">
        <v>12</v>
      </c>
      <c r="AC7" s="14" t="s">
        <v>12</v>
      </c>
      <c r="AD7" s="14" t="s">
        <v>13</v>
      </c>
      <c r="AE7" s="14" t="s">
        <v>14</v>
      </c>
    </row>
    <row r="8" spans="1:31" x14ac:dyDescent="0.3">
      <c r="A8" s="4">
        <v>6</v>
      </c>
      <c r="B8" s="11" t="s">
        <v>15</v>
      </c>
      <c r="C8" s="12">
        <v>0.5</v>
      </c>
      <c r="D8" s="11">
        <v>1000</v>
      </c>
      <c r="E8" s="11">
        <v>300</v>
      </c>
      <c r="F8" s="11">
        <v>300</v>
      </c>
      <c r="G8" s="13">
        <v>180</v>
      </c>
      <c r="I8" s="14" t="s">
        <v>16</v>
      </c>
      <c r="J8" s="16">
        <v>0.12</v>
      </c>
      <c r="P8" s="14" t="s">
        <v>8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/>
      <c r="W8" s="14"/>
      <c r="X8" s="14"/>
      <c r="Y8" s="14"/>
      <c r="Z8" s="14"/>
      <c r="AA8" s="14"/>
      <c r="AB8" s="14"/>
      <c r="AC8" s="14">
        <f>SUMPRODUCT(Q8:AB8,Q3:AB3)</f>
        <v>3</v>
      </c>
      <c r="AD8" s="14" t="s">
        <v>17</v>
      </c>
      <c r="AE8" s="14">
        <v>1</v>
      </c>
    </row>
    <row r="9" spans="1:31" x14ac:dyDescent="0.3">
      <c r="A9" s="4">
        <v>7</v>
      </c>
      <c r="B9" s="11" t="s">
        <v>15</v>
      </c>
      <c r="C9" s="12">
        <v>1</v>
      </c>
      <c r="D9" s="11">
        <v>750</v>
      </c>
      <c r="E9" s="11">
        <v>750</v>
      </c>
      <c r="F9" s="11">
        <v>300</v>
      </c>
      <c r="G9" s="13">
        <v>410</v>
      </c>
      <c r="P9" s="14" t="s">
        <v>15</v>
      </c>
      <c r="Q9" s="14"/>
      <c r="R9" s="14"/>
      <c r="S9" s="14"/>
      <c r="T9" s="14"/>
      <c r="U9" s="14"/>
      <c r="V9" s="14">
        <v>1</v>
      </c>
      <c r="W9" s="14">
        <v>1</v>
      </c>
      <c r="X9" s="14">
        <v>1</v>
      </c>
      <c r="Y9" s="14">
        <v>1</v>
      </c>
      <c r="Z9" s="14"/>
      <c r="AA9" s="14"/>
      <c r="AB9" s="14"/>
      <c r="AC9" s="14">
        <f>SUMPRODUCT(Q9:AB9,Q3:AB3)</f>
        <v>4</v>
      </c>
      <c r="AD9" s="14" t="s">
        <v>17</v>
      </c>
      <c r="AE9" s="14">
        <v>1</v>
      </c>
    </row>
    <row r="10" spans="1:31" x14ac:dyDescent="0.3">
      <c r="A10" s="4">
        <v>8</v>
      </c>
      <c r="B10" s="11" t="s">
        <v>15</v>
      </c>
      <c r="C10" s="12">
        <v>1</v>
      </c>
      <c r="D10" s="11">
        <v>800</v>
      </c>
      <c r="E10" s="11">
        <v>700</v>
      </c>
      <c r="F10" s="11">
        <v>600</v>
      </c>
      <c r="G10" s="13">
        <v>280</v>
      </c>
      <c r="P10" s="14" t="s">
        <v>18</v>
      </c>
      <c r="Q10" s="14"/>
      <c r="R10" s="14"/>
      <c r="S10" s="14"/>
      <c r="T10" s="14"/>
      <c r="U10" s="14"/>
      <c r="V10" s="14"/>
      <c r="W10" s="14"/>
      <c r="X10" s="14"/>
      <c r="Y10" s="14"/>
      <c r="Z10" s="14">
        <v>1</v>
      </c>
      <c r="AA10" s="14">
        <v>1</v>
      </c>
      <c r="AB10" s="14">
        <v>1</v>
      </c>
      <c r="AC10" s="14">
        <f>SUMPRODUCT(Q10:AB10,Q3:AB3)</f>
        <v>1</v>
      </c>
      <c r="AD10" s="14" t="s">
        <v>17</v>
      </c>
      <c r="AE10" s="14">
        <v>1</v>
      </c>
    </row>
    <row r="11" spans="1:31" x14ac:dyDescent="0.3">
      <c r="A11" s="4">
        <v>9</v>
      </c>
      <c r="B11" s="11" t="s">
        <v>15</v>
      </c>
      <c r="C11" s="12">
        <v>0.67</v>
      </c>
      <c r="D11" s="11">
        <v>400</v>
      </c>
      <c r="E11" s="11">
        <v>600</v>
      </c>
      <c r="F11" s="11">
        <v>800</v>
      </c>
      <c r="G11" s="13">
        <v>380</v>
      </c>
      <c r="P11" s="14" t="s">
        <v>19</v>
      </c>
      <c r="Q11" s="14">
        <v>250</v>
      </c>
      <c r="R11" s="14">
        <v>165</v>
      </c>
      <c r="S11" s="14">
        <v>50</v>
      </c>
      <c r="T11" s="14">
        <v>750</v>
      </c>
      <c r="U11" s="14">
        <v>150</v>
      </c>
      <c r="V11" s="14">
        <v>500</v>
      </c>
      <c r="W11" s="14">
        <v>750</v>
      </c>
      <c r="X11" s="14">
        <v>800</v>
      </c>
      <c r="Y11" s="14">
        <v>268</v>
      </c>
      <c r="Z11" s="14">
        <v>100</v>
      </c>
      <c r="AA11" s="14">
        <v>350</v>
      </c>
      <c r="AB11" s="14">
        <v>1500</v>
      </c>
      <c r="AC11" s="14">
        <f>SUMPRODUCT($Q$3:$AB$3,Q11:AB11)</f>
        <v>3733</v>
      </c>
      <c r="AD11" s="14" t="s">
        <v>20</v>
      </c>
      <c r="AE11" s="14">
        <v>4000</v>
      </c>
    </row>
    <row r="12" spans="1:31" x14ac:dyDescent="0.3">
      <c r="A12" s="4">
        <v>10</v>
      </c>
      <c r="B12" s="11" t="s">
        <v>18</v>
      </c>
      <c r="C12" s="12">
        <v>1</v>
      </c>
      <c r="D12" s="11">
        <v>100</v>
      </c>
      <c r="E12" s="11">
        <v>200</v>
      </c>
      <c r="F12" s="11">
        <v>400</v>
      </c>
      <c r="G12" s="13">
        <v>100</v>
      </c>
      <c r="P12" s="14" t="s">
        <v>21</v>
      </c>
      <c r="Q12" s="14">
        <v>100</v>
      </c>
      <c r="R12" s="14">
        <v>99</v>
      </c>
      <c r="S12" s="14">
        <v>100</v>
      </c>
      <c r="T12" s="14">
        <v>500</v>
      </c>
      <c r="U12" s="14">
        <v>300</v>
      </c>
      <c r="V12" s="14">
        <v>150</v>
      </c>
      <c r="W12" s="14">
        <v>750</v>
      </c>
      <c r="X12" s="14">
        <v>700</v>
      </c>
      <c r="Y12" s="14">
        <v>402</v>
      </c>
      <c r="Z12" s="14">
        <v>200</v>
      </c>
      <c r="AA12" s="14">
        <v>500</v>
      </c>
      <c r="AB12" s="14">
        <v>400</v>
      </c>
      <c r="AC12" s="14">
        <f t="shared" ref="AC12:AC14" si="0">SUMPRODUCT($Q$3:$AB$3,Q12:AB12)</f>
        <v>3401</v>
      </c>
      <c r="AD12" s="14" t="s">
        <v>20</v>
      </c>
      <c r="AE12" s="14">
        <v>4000</v>
      </c>
    </row>
    <row r="13" spans="1:31" x14ac:dyDescent="0.3">
      <c r="A13" s="4">
        <v>11</v>
      </c>
      <c r="B13" s="11" t="s">
        <v>18</v>
      </c>
      <c r="C13" s="12">
        <v>0.5</v>
      </c>
      <c r="D13" s="11">
        <v>700</v>
      </c>
      <c r="E13" s="11">
        <v>500</v>
      </c>
      <c r="F13" s="11">
        <v>300</v>
      </c>
      <c r="G13" s="13">
        <v>260</v>
      </c>
      <c r="P13" s="14" t="s">
        <v>22</v>
      </c>
      <c r="Q13" s="14">
        <v>100</v>
      </c>
      <c r="R13" s="14">
        <v>99</v>
      </c>
      <c r="S13" s="14">
        <v>200</v>
      </c>
      <c r="T13" s="14">
        <v>300</v>
      </c>
      <c r="U13" s="14">
        <v>600</v>
      </c>
      <c r="V13" s="14">
        <v>150</v>
      </c>
      <c r="W13" s="14">
        <v>300</v>
      </c>
      <c r="X13" s="14">
        <v>600</v>
      </c>
      <c r="Y13" s="14">
        <v>536</v>
      </c>
      <c r="Z13" s="14">
        <v>400</v>
      </c>
      <c r="AA13" s="14">
        <v>150</v>
      </c>
      <c r="AB13" s="14">
        <v>400</v>
      </c>
      <c r="AC13" s="14">
        <f t="shared" si="0"/>
        <v>2735</v>
      </c>
      <c r="AD13" s="14" t="s">
        <v>20</v>
      </c>
      <c r="AE13" s="14">
        <v>4000</v>
      </c>
    </row>
    <row r="14" spans="1:31" ht="15" thickBot="1" x14ac:dyDescent="0.35">
      <c r="A14" s="5">
        <v>12</v>
      </c>
      <c r="B14" s="17" t="s">
        <v>18</v>
      </c>
      <c r="C14" s="18">
        <v>1</v>
      </c>
      <c r="D14" s="17">
        <v>1500</v>
      </c>
      <c r="E14" s="17">
        <v>400</v>
      </c>
      <c r="F14" s="17">
        <v>400</v>
      </c>
      <c r="G14" s="19">
        <v>340</v>
      </c>
      <c r="P14" s="14" t="s">
        <v>23</v>
      </c>
      <c r="Q14" s="14">
        <v>450</v>
      </c>
      <c r="R14" s="14">
        <v>363</v>
      </c>
      <c r="S14" s="14">
        <v>350</v>
      </c>
      <c r="T14" s="14">
        <v>1550</v>
      </c>
      <c r="U14" s="14">
        <v>1050</v>
      </c>
      <c r="V14" s="14">
        <v>800</v>
      </c>
      <c r="W14" s="14">
        <v>1800</v>
      </c>
      <c r="X14" s="14">
        <v>2100</v>
      </c>
      <c r="Y14" s="14">
        <v>1206</v>
      </c>
      <c r="Z14" s="14">
        <v>700</v>
      </c>
      <c r="AA14" s="14">
        <v>1000</v>
      </c>
      <c r="AB14" s="14">
        <v>2300</v>
      </c>
      <c r="AC14" s="14">
        <f t="shared" si="0"/>
        <v>9869</v>
      </c>
      <c r="AD14" s="14" t="s">
        <v>20</v>
      </c>
      <c r="AE14" s="14">
        <v>10000</v>
      </c>
    </row>
    <row r="17" spans="1:29" x14ac:dyDescent="0.3">
      <c r="P17" t="s">
        <v>24</v>
      </c>
      <c r="Q17" t="s">
        <v>51</v>
      </c>
    </row>
    <row r="18" spans="1:29" x14ac:dyDescent="0.3">
      <c r="P18" t="s">
        <v>7</v>
      </c>
      <c r="Q18" s="20">
        <v>52.8</v>
      </c>
      <c r="R18" s="20">
        <v>158.4</v>
      </c>
      <c r="S18" s="20">
        <v>70.400000000000006</v>
      </c>
      <c r="T18" s="20">
        <v>272.8</v>
      </c>
      <c r="U18" s="20">
        <v>193.6</v>
      </c>
      <c r="V18" s="20">
        <v>158.4</v>
      </c>
      <c r="W18" s="20">
        <v>360.8</v>
      </c>
      <c r="X18" s="20">
        <v>246.4</v>
      </c>
      <c r="Y18" s="20">
        <v>334.4</v>
      </c>
      <c r="Z18" s="20">
        <v>88</v>
      </c>
      <c r="AA18" s="20">
        <v>228.8</v>
      </c>
      <c r="AB18" s="20">
        <v>299.2</v>
      </c>
      <c r="AC18" s="21">
        <f>SUMPRODUCT(Q18:AB18,Q3:AB3)</f>
        <v>1953.6000000000001</v>
      </c>
    </row>
    <row r="19" spans="1:29" ht="15" thickBot="1" x14ac:dyDescent="0.35"/>
    <row r="20" spans="1:29" ht="16.2" thickBot="1" x14ac:dyDescent="0.35">
      <c r="A20" s="1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3" t="s">
        <v>26</v>
      </c>
      <c r="H20" s="3" t="s">
        <v>7</v>
      </c>
      <c r="I20" s="3" t="s">
        <v>27</v>
      </c>
      <c r="J20" s="22" t="s">
        <v>28</v>
      </c>
    </row>
    <row r="21" spans="1:29" ht="16.2" thickTop="1" x14ac:dyDescent="0.3">
      <c r="A21" s="6">
        <v>1</v>
      </c>
      <c r="B21" s="7" t="s">
        <v>8</v>
      </c>
      <c r="C21" s="8">
        <v>1</v>
      </c>
      <c r="D21" s="7">
        <v>250</v>
      </c>
      <c r="E21" s="7">
        <v>100</v>
      </c>
      <c r="F21" s="7">
        <v>100</v>
      </c>
      <c r="G21" s="9">
        <f>SUM(D21:F21)</f>
        <v>450</v>
      </c>
      <c r="H21" s="9">
        <v>60</v>
      </c>
      <c r="I21" s="9">
        <f>H21*(1-12%)</f>
        <v>52.8</v>
      </c>
      <c r="J21" s="23">
        <v>0</v>
      </c>
    </row>
    <row r="22" spans="1:29" ht="15.6" x14ac:dyDescent="0.3">
      <c r="A22" s="4">
        <v>2</v>
      </c>
      <c r="B22" s="11" t="s">
        <v>8</v>
      </c>
      <c r="C22" s="12">
        <v>0.33</v>
      </c>
      <c r="D22" s="11">
        <f>D4*C4</f>
        <v>165</v>
      </c>
      <c r="E22" s="11">
        <f>E4*C4</f>
        <v>99</v>
      </c>
      <c r="F22" s="11">
        <f>F4*C4</f>
        <v>99</v>
      </c>
      <c r="G22" s="13">
        <f>SUM(D22:F22)</f>
        <v>363</v>
      </c>
      <c r="H22" s="13">
        <v>180</v>
      </c>
      <c r="I22" s="9">
        <f t="shared" ref="I22:I38" si="1">H22*(1-12%)</f>
        <v>158.4</v>
      </c>
      <c r="J22" s="23">
        <v>1</v>
      </c>
    </row>
    <row r="23" spans="1:29" ht="15.6" x14ac:dyDescent="0.3">
      <c r="A23" s="4">
        <v>3</v>
      </c>
      <c r="B23" s="11" t="s">
        <v>8</v>
      </c>
      <c r="C23" s="12">
        <v>0.5</v>
      </c>
      <c r="D23" s="11">
        <f t="shared" ref="D23:D25" si="2">D5*C5</f>
        <v>50</v>
      </c>
      <c r="E23" s="11">
        <f t="shared" ref="E23:E25" si="3">E5*C5</f>
        <v>100</v>
      </c>
      <c r="F23" s="11">
        <f t="shared" ref="F23:F25" si="4">F5*C5</f>
        <v>200</v>
      </c>
      <c r="G23" s="13">
        <f>SUM(D23:F23)</f>
        <v>350</v>
      </c>
      <c r="H23" s="13">
        <v>80</v>
      </c>
      <c r="I23" s="9">
        <f t="shared" si="1"/>
        <v>70.400000000000006</v>
      </c>
      <c r="J23" s="23">
        <v>1</v>
      </c>
    </row>
    <row r="24" spans="1:29" ht="15.6" x14ac:dyDescent="0.3">
      <c r="A24" s="4">
        <v>4</v>
      </c>
      <c r="B24" s="11" t="s">
        <v>8</v>
      </c>
      <c r="C24" s="12">
        <v>1</v>
      </c>
      <c r="D24" s="11">
        <f t="shared" si="2"/>
        <v>750</v>
      </c>
      <c r="E24" s="11">
        <f t="shared" si="3"/>
        <v>500</v>
      </c>
      <c r="F24" s="11">
        <f t="shared" si="4"/>
        <v>300</v>
      </c>
      <c r="G24" s="13">
        <f>SUM(D24:F24)</f>
        <v>1550</v>
      </c>
      <c r="H24" s="13">
        <v>310</v>
      </c>
      <c r="I24" s="9">
        <f t="shared" si="1"/>
        <v>272.8</v>
      </c>
      <c r="J24" s="23">
        <v>1</v>
      </c>
    </row>
    <row r="25" spans="1:29" ht="15.6" x14ac:dyDescent="0.3">
      <c r="A25" s="4">
        <v>5</v>
      </c>
      <c r="B25" s="11" t="s">
        <v>8</v>
      </c>
      <c r="C25" s="12">
        <v>0.75</v>
      </c>
      <c r="D25" s="11">
        <f t="shared" si="2"/>
        <v>150</v>
      </c>
      <c r="E25" s="11">
        <f t="shared" si="3"/>
        <v>300</v>
      </c>
      <c r="F25" s="11">
        <f t="shared" si="4"/>
        <v>600</v>
      </c>
      <c r="G25" s="13">
        <f>SUM(D25:F25)</f>
        <v>1050</v>
      </c>
      <c r="H25" s="13">
        <v>220</v>
      </c>
      <c r="I25" s="9">
        <f t="shared" si="1"/>
        <v>193.6</v>
      </c>
      <c r="J25" s="23">
        <v>1</v>
      </c>
    </row>
    <row r="26" spans="1:29" x14ac:dyDescent="0.3">
      <c r="C26" s="24" t="s">
        <v>49</v>
      </c>
      <c r="D26" s="24">
        <f>SUMPRODUCT(D21:D25,$J$21:$J$25)</f>
        <v>1115</v>
      </c>
      <c r="E26" s="24">
        <f>SUMPRODUCT(E21:E25,$J$21:$J$25)</f>
        <v>999</v>
      </c>
      <c r="F26" s="24">
        <f>SUMPRODUCT(F21:F25,$J$21:$J$25)</f>
        <v>1199</v>
      </c>
      <c r="G26" s="24">
        <f>SUMPRODUCT(J21:J25,G21:G25)</f>
        <v>3313</v>
      </c>
      <c r="I26" s="9"/>
    </row>
    <row r="27" spans="1:29" ht="15" thickBot="1" x14ac:dyDescent="0.35">
      <c r="I27" s="9"/>
    </row>
    <row r="28" spans="1:29" ht="16.2" thickBot="1" x14ac:dyDescent="0.35">
      <c r="A28" s="1" t="s">
        <v>1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3" t="s">
        <v>26</v>
      </c>
      <c r="H28" s="3" t="s">
        <v>7</v>
      </c>
      <c r="I28" s="9"/>
      <c r="J28" s="22" t="s">
        <v>28</v>
      </c>
    </row>
    <row r="29" spans="1:29" ht="16.2" thickTop="1" x14ac:dyDescent="0.3">
      <c r="A29" s="4">
        <v>6</v>
      </c>
      <c r="B29" s="11" t="s">
        <v>15</v>
      </c>
      <c r="C29" s="12">
        <v>0.5</v>
      </c>
      <c r="D29" s="11">
        <f>D8*C8</f>
        <v>500</v>
      </c>
      <c r="E29" s="11">
        <f>E8*C8</f>
        <v>150</v>
      </c>
      <c r="F29" s="11">
        <f>F8*C8</f>
        <v>150</v>
      </c>
      <c r="G29" s="13">
        <f>SUM(D29:F29)</f>
        <v>800</v>
      </c>
      <c r="H29" s="13">
        <v>180</v>
      </c>
      <c r="I29" s="9">
        <f t="shared" si="1"/>
        <v>158.4</v>
      </c>
      <c r="J29" s="23">
        <v>1</v>
      </c>
    </row>
    <row r="30" spans="1:29" ht="15.6" x14ac:dyDescent="0.3">
      <c r="A30" s="4">
        <v>7</v>
      </c>
      <c r="B30" s="11" t="s">
        <v>15</v>
      </c>
      <c r="C30" s="12">
        <v>1</v>
      </c>
      <c r="D30" s="11">
        <f t="shared" ref="D30:D32" si="5">D9*C9</f>
        <v>750</v>
      </c>
      <c r="E30" s="11">
        <f t="shared" ref="E30:E32" si="6">E9*C9</f>
        <v>750</v>
      </c>
      <c r="F30" s="11">
        <f t="shared" ref="F30:F32" si="7">F9*C9</f>
        <v>300</v>
      </c>
      <c r="G30" s="13">
        <f>SUM(D30:F30)</f>
        <v>1800</v>
      </c>
      <c r="H30" s="13">
        <v>410</v>
      </c>
      <c r="I30" s="9">
        <f t="shared" si="1"/>
        <v>360.8</v>
      </c>
      <c r="J30" s="23">
        <v>1</v>
      </c>
    </row>
    <row r="31" spans="1:29" ht="15.6" x14ac:dyDescent="0.3">
      <c r="A31" s="4">
        <v>8</v>
      </c>
      <c r="B31" s="11" t="s">
        <v>15</v>
      </c>
      <c r="C31" s="12">
        <v>1</v>
      </c>
      <c r="D31" s="11">
        <f t="shared" si="5"/>
        <v>800</v>
      </c>
      <c r="E31" s="11">
        <f t="shared" si="6"/>
        <v>700</v>
      </c>
      <c r="F31" s="11">
        <f t="shared" si="7"/>
        <v>600</v>
      </c>
      <c r="G31" s="13">
        <f>SUM(D31:F31)</f>
        <v>2100</v>
      </c>
      <c r="H31" s="13">
        <v>280</v>
      </c>
      <c r="I31" s="9">
        <f t="shared" si="1"/>
        <v>246.4</v>
      </c>
      <c r="J31" s="23">
        <v>0</v>
      </c>
    </row>
    <row r="32" spans="1:29" ht="15.6" x14ac:dyDescent="0.3">
      <c r="A32" s="4">
        <v>9</v>
      </c>
      <c r="B32" s="11" t="s">
        <v>15</v>
      </c>
      <c r="C32" s="12">
        <v>0.67</v>
      </c>
      <c r="D32" s="11">
        <f t="shared" si="5"/>
        <v>268</v>
      </c>
      <c r="E32" s="11">
        <f t="shared" si="6"/>
        <v>402</v>
      </c>
      <c r="F32" s="11">
        <f t="shared" si="7"/>
        <v>536</v>
      </c>
      <c r="G32" s="13">
        <f>SUM(D32:F32)</f>
        <v>1206</v>
      </c>
      <c r="H32" s="13">
        <v>380</v>
      </c>
      <c r="I32" s="9">
        <f>H32*(1-12%)</f>
        <v>334.4</v>
      </c>
      <c r="J32" s="23">
        <v>1</v>
      </c>
    </row>
    <row r="33" spans="1:10" x14ac:dyDescent="0.3">
      <c r="C33" s="24" t="s">
        <v>49</v>
      </c>
      <c r="D33" s="24">
        <f>SUMPRODUCT(D29:D32,$J$29:$J$32)</f>
        <v>1518</v>
      </c>
      <c r="E33" s="24">
        <f t="shared" ref="E33:G33" si="8">SUMPRODUCT(E29:E32,$J$29:$J$32)</f>
        <v>1302</v>
      </c>
      <c r="F33" s="24">
        <f t="shared" si="8"/>
        <v>986</v>
      </c>
      <c r="G33" s="24">
        <f t="shared" si="8"/>
        <v>3806</v>
      </c>
      <c r="I33" s="9"/>
    </row>
    <row r="34" spans="1:10" ht="15" thickBot="1" x14ac:dyDescent="0.35">
      <c r="I34" s="9"/>
    </row>
    <row r="35" spans="1:10" ht="16.2" thickBot="1" x14ac:dyDescent="0.35">
      <c r="A35" s="1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3" t="s">
        <v>26</v>
      </c>
      <c r="H35" s="3" t="s">
        <v>7</v>
      </c>
      <c r="I35" s="9"/>
      <c r="J35" s="22" t="s">
        <v>28</v>
      </c>
    </row>
    <row r="36" spans="1:10" ht="16.2" thickTop="1" x14ac:dyDescent="0.3">
      <c r="A36" s="4">
        <v>10</v>
      </c>
      <c r="B36" s="11" t="s">
        <v>18</v>
      </c>
      <c r="C36" s="12">
        <v>1</v>
      </c>
      <c r="D36" s="11">
        <f>D12*C12</f>
        <v>100</v>
      </c>
      <c r="E36" s="11">
        <f>E12*C12</f>
        <v>200</v>
      </c>
      <c r="F36" s="11">
        <f>F12*C12</f>
        <v>400</v>
      </c>
      <c r="G36" s="13">
        <f>SUM(D36:F36)</f>
        <v>700</v>
      </c>
      <c r="H36" s="13">
        <v>100</v>
      </c>
      <c r="I36" s="9">
        <f t="shared" si="1"/>
        <v>88</v>
      </c>
      <c r="J36" s="23">
        <v>0</v>
      </c>
    </row>
    <row r="37" spans="1:10" ht="15.6" x14ac:dyDescent="0.3">
      <c r="A37" s="4">
        <v>11</v>
      </c>
      <c r="B37" s="11" t="s">
        <v>18</v>
      </c>
      <c r="C37" s="12">
        <v>0.5</v>
      </c>
      <c r="D37" s="11">
        <f t="shared" ref="D37:D38" si="9">D13*C13</f>
        <v>350</v>
      </c>
      <c r="E37" s="11">
        <v>500</v>
      </c>
      <c r="F37" s="11">
        <f t="shared" ref="F37:F38" si="10">F13*C13</f>
        <v>150</v>
      </c>
      <c r="G37" s="13">
        <f t="shared" ref="G37:G38" si="11">SUM(D37:F37)</f>
        <v>1000</v>
      </c>
      <c r="H37" s="13">
        <v>260</v>
      </c>
      <c r="I37" s="9">
        <f t="shared" si="1"/>
        <v>228.8</v>
      </c>
      <c r="J37" s="23">
        <v>1</v>
      </c>
    </row>
    <row r="38" spans="1:10" ht="16.2" thickBot="1" x14ac:dyDescent="0.35">
      <c r="A38" s="5">
        <v>12</v>
      </c>
      <c r="B38" s="17" t="s">
        <v>18</v>
      </c>
      <c r="C38" s="18">
        <v>1</v>
      </c>
      <c r="D38" s="11">
        <f t="shared" si="9"/>
        <v>1500</v>
      </c>
      <c r="E38" s="17">
        <v>400</v>
      </c>
      <c r="F38" s="11">
        <f t="shared" si="10"/>
        <v>400</v>
      </c>
      <c r="G38" s="13">
        <f t="shared" si="11"/>
        <v>2300</v>
      </c>
      <c r="H38" s="19">
        <v>340</v>
      </c>
      <c r="I38" s="9">
        <f t="shared" si="1"/>
        <v>299.2</v>
      </c>
      <c r="J38" s="23">
        <v>1</v>
      </c>
    </row>
    <row r="39" spans="1:10" x14ac:dyDescent="0.3">
      <c r="C39" s="24" t="s">
        <v>49</v>
      </c>
      <c r="D39" s="24">
        <f>SUMPRODUCT($J$36:$J$38,D36:D38)</f>
        <v>1850</v>
      </c>
      <c r="E39" s="24">
        <f t="shared" ref="E39:G39" si="12">SUMPRODUCT($J$36:$J$38,E36:E38)</f>
        <v>900</v>
      </c>
      <c r="F39" s="24">
        <f t="shared" si="12"/>
        <v>550</v>
      </c>
      <c r="G39" s="24">
        <f t="shared" si="12"/>
        <v>3300</v>
      </c>
    </row>
    <row r="45" spans="1:10" ht="15.6" x14ac:dyDescent="0.3">
      <c r="B45" s="27"/>
      <c r="C45" s="27"/>
      <c r="D45" s="37" t="s">
        <v>52</v>
      </c>
      <c r="E45" s="37"/>
      <c r="F45" s="37"/>
    </row>
    <row r="46" spans="1:10" ht="15.6" x14ac:dyDescent="0.3">
      <c r="B46" s="27"/>
      <c r="C46" s="28"/>
      <c r="D46" s="26" t="s">
        <v>53</v>
      </c>
      <c r="E46" s="26" t="s">
        <v>54</v>
      </c>
      <c r="F46" s="26" t="s">
        <v>55</v>
      </c>
    </row>
    <row r="47" spans="1:10" ht="15.6" x14ac:dyDescent="0.3">
      <c r="B47" s="38" t="s">
        <v>56</v>
      </c>
      <c r="C47" s="26" t="s">
        <v>57</v>
      </c>
      <c r="D47" s="14">
        <f>SUMIF(J21:J25,1,D21:D25)</f>
        <v>1115</v>
      </c>
      <c r="E47" s="14">
        <f>SUMIF(J21:J25,1,E21:E25)</f>
        <v>999</v>
      </c>
      <c r="F47" s="14">
        <f>SUMIF(J21:J25,1,F21:F25)</f>
        <v>1199</v>
      </c>
    </row>
    <row r="48" spans="1:10" ht="15.6" x14ac:dyDescent="0.3">
      <c r="B48" s="38"/>
      <c r="C48" s="26" t="s">
        <v>58</v>
      </c>
      <c r="D48" s="14">
        <f>SUMIF(J29:J32,1,D29:D32)</f>
        <v>1518</v>
      </c>
      <c r="E48" s="14">
        <f>SUMIF(J29:J32,1,E29:E32)</f>
        <v>1302</v>
      </c>
      <c r="F48" s="14">
        <f>SUMIF(J29:J32,1,F29:F32)</f>
        <v>986</v>
      </c>
    </row>
    <row r="49" spans="2:6" ht="15.6" x14ac:dyDescent="0.3">
      <c r="B49" s="38"/>
      <c r="C49" s="26" t="s">
        <v>59</v>
      </c>
      <c r="D49" s="14">
        <f>SUMIF(J36:J38,1,D36:D38)</f>
        <v>1850</v>
      </c>
      <c r="E49" s="14">
        <f>SUMIF(J36:J38,1,E36:E38)</f>
        <v>900</v>
      </c>
      <c r="F49" s="14">
        <f>SUMIF(J36:J38,1,F36:F38)</f>
        <v>550</v>
      </c>
    </row>
  </sheetData>
  <mergeCells count="3">
    <mergeCell ref="A1:G1"/>
    <mergeCell ref="D45:F45"/>
    <mergeCell ref="B47:B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D116-CC33-43BC-8A19-3A815B667DA4}">
  <dimension ref="A1:P30"/>
  <sheetViews>
    <sheetView zoomScale="67" workbookViewId="0">
      <selection activeCell="E20" sqref="E20"/>
    </sheetView>
  </sheetViews>
  <sheetFormatPr defaultRowHeight="14.4" x14ac:dyDescent="0.3"/>
  <cols>
    <col min="1" max="1" width="10.5546875" bestFit="1" customWidth="1"/>
  </cols>
  <sheetData>
    <row r="1" spans="1:14" x14ac:dyDescent="0.3">
      <c r="B1" s="25" t="s">
        <v>37</v>
      </c>
      <c r="C1" t="s">
        <v>38</v>
      </c>
      <c r="D1" s="25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s="25" t="s">
        <v>46</v>
      </c>
      <c r="L1" t="s">
        <v>47</v>
      </c>
      <c r="M1" s="25" t="s">
        <v>48</v>
      </c>
    </row>
    <row r="2" spans="1:14" x14ac:dyDescent="0.3">
      <c r="A2" t="s">
        <v>29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1</v>
      </c>
      <c r="M2" s="10">
        <v>0</v>
      </c>
      <c r="N2">
        <f>SUM(B2:M2)</f>
        <v>1</v>
      </c>
    </row>
    <row r="3" spans="1:14" x14ac:dyDescent="0.3">
      <c r="A3" t="s">
        <v>30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1</v>
      </c>
      <c r="J3" s="10">
        <v>0</v>
      </c>
      <c r="K3" s="10">
        <v>0</v>
      </c>
      <c r="L3" s="10">
        <v>0</v>
      </c>
      <c r="M3" s="10">
        <v>0</v>
      </c>
      <c r="N3">
        <f t="shared" ref="N3:N9" si="0">SUM(B3:M3)</f>
        <v>1</v>
      </c>
    </row>
    <row r="4" spans="1:14" x14ac:dyDescent="0.3">
      <c r="A4" t="s">
        <v>31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1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>
        <f t="shared" si="0"/>
        <v>1</v>
      </c>
    </row>
    <row r="5" spans="1:14" x14ac:dyDescent="0.3">
      <c r="A5" t="s">
        <v>32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>
        <f t="shared" si="0"/>
        <v>1</v>
      </c>
    </row>
    <row r="6" spans="1:14" x14ac:dyDescent="0.3">
      <c r="A6" t="s">
        <v>33</v>
      </c>
      <c r="B6" s="10">
        <v>0</v>
      </c>
      <c r="C6" s="10">
        <v>0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>
        <f t="shared" si="0"/>
        <v>1</v>
      </c>
    </row>
    <row r="7" spans="1:14" x14ac:dyDescent="0.3">
      <c r="A7" t="s">
        <v>34</v>
      </c>
      <c r="B7" s="10">
        <v>0</v>
      </c>
      <c r="C7" s="10">
        <v>1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>
        <f t="shared" si="0"/>
        <v>1</v>
      </c>
    </row>
    <row r="8" spans="1:14" x14ac:dyDescent="0.3">
      <c r="A8" t="s">
        <v>35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</v>
      </c>
      <c r="K8" s="10">
        <v>0</v>
      </c>
      <c r="L8" s="10">
        <v>0</v>
      </c>
      <c r="M8" s="10">
        <v>0</v>
      </c>
      <c r="N8">
        <f t="shared" si="0"/>
        <v>1</v>
      </c>
    </row>
    <row r="9" spans="1:14" x14ac:dyDescent="0.3">
      <c r="A9" t="s">
        <v>36</v>
      </c>
      <c r="B9" s="10">
        <v>0</v>
      </c>
      <c r="C9" s="10">
        <v>0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>
        <f t="shared" si="0"/>
        <v>1</v>
      </c>
    </row>
    <row r="10" spans="1:14" x14ac:dyDescent="0.3">
      <c r="B10">
        <f>SUM(B2:B9)</f>
        <v>0</v>
      </c>
      <c r="C10">
        <f t="shared" ref="C10:M10" si="1">SUM(C2:C9)</f>
        <v>1</v>
      </c>
      <c r="D10">
        <f t="shared" si="1"/>
        <v>0</v>
      </c>
      <c r="E10">
        <f t="shared" si="1"/>
        <v>1</v>
      </c>
      <c r="F10">
        <f t="shared" si="1"/>
        <v>1</v>
      </c>
      <c r="G10">
        <f t="shared" si="1"/>
        <v>1</v>
      </c>
      <c r="H10">
        <f t="shared" si="1"/>
        <v>1</v>
      </c>
      <c r="I10">
        <f t="shared" si="1"/>
        <v>1</v>
      </c>
      <c r="J10">
        <f t="shared" si="1"/>
        <v>1</v>
      </c>
      <c r="K10">
        <f t="shared" si="1"/>
        <v>0</v>
      </c>
      <c r="L10">
        <f t="shared" si="1"/>
        <v>1</v>
      </c>
      <c r="M10">
        <f t="shared" si="1"/>
        <v>0</v>
      </c>
    </row>
    <row r="13" spans="1:14" x14ac:dyDescent="0.3">
      <c r="A13" t="s">
        <v>24</v>
      </c>
      <c r="B13" t="s">
        <v>25</v>
      </c>
    </row>
    <row r="14" spans="1:14" x14ac:dyDescent="0.3">
      <c r="A14" t="s">
        <v>7</v>
      </c>
      <c r="B14" s="20">
        <v>52.8</v>
      </c>
      <c r="C14" s="20">
        <v>158.4</v>
      </c>
      <c r="D14" s="20">
        <v>70.400000000000006</v>
      </c>
      <c r="E14" s="20">
        <v>272.8</v>
      </c>
      <c r="F14" s="20">
        <v>193.6</v>
      </c>
      <c r="G14" s="20">
        <v>158.4</v>
      </c>
      <c r="H14" s="20">
        <v>360.8</v>
      </c>
      <c r="I14" s="20">
        <v>246.4</v>
      </c>
      <c r="J14" s="20">
        <v>334.4</v>
      </c>
      <c r="K14" s="20">
        <v>88</v>
      </c>
      <c r="L14" s="20">
        <v>228.8</v>
      </c>
      <c r="M14" s="20">
        <v>299.2</v>
      </c>
      <c r="N14" s="21">
        <f>SUMPRODUCT(B14:M14,B10:M10)</f>
        <v>1953.6000000000001</v>
      </c>
    </row>
    <row r="22" spans="1:16" x14ac:dyDescent="0.3">
      <c r="B22" s="29" t="s">
        <v>37</v>
      </c>
      <c r="C22" s="29" t="s">
        <v>38</v>
      </c>
      <c r="D22" s="29" t="s">
        <v>39</v>
      </c>
      <c r="E22" s="29" t="s">
        <v>40</v>
      </c>
      <c r="F22" s="29" t="s">
        <v>41</v>
      </c>
      <c r="G22" s="29" t="s">
        <v>42</v>
      </c>
      <c r="H22" s="29" t="s">
        <v>43</v>
      </c>
      <c r="I22" s="29" t="s">
        <v>44</v>
      </c>
      <c r="J22" s="29" t="s">
        <v>45</v>
      </c>
      <c r="K22" s="29" t="s">
        <v>46</v>
      </c>
      <c r="L22" s="29" t="s">
        <v>47</v>
      </c>
      <c r="M22" s="29" t="s">
        <v>48</v>
      </c>
      <c r="N22" t="s">
        <v>12</v>
      </c>
      <c r="O22" t="s">
        <v>13</v>
      </c>
      <c r="P22" t="s">
        <v>14</v>
      </c>
    </row>
    <row r="23" spans="1:16" x14ac:dyDescent="0.3">
      <c r="A23" t="s">
        <v>29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f t="shared" ref="N23:N30" si="2">SUMPRODUCT($B$2:$M$2,B23:M23)</f>
        <v>1</v>
      </c>
      <c r="O23" t="s">
        <v>50</v>
      </c>
      <c r="P23">
        <v>1</v>
      </c>
    </row>
    <row r="24" spans="1:16" x14ac:dyDescent="0.3">
      <c r="A24" t="s">
        <v>30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0</v>
      </c>
      <c r="N24">
        <f t="shared" si="2"/>
        <v>1</v>
      </c>
      <c r="O24" t="s">
        <v>50</v>
      </c>
      <c r="P24">
        <v>1</v>
      </c>
    </row>
    <row r="25" spans="1:16" x14ac:dyDescent="0.3">
      <c r="A25" t="s">
        <v>31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f t="shared" si="2"/>
        <v>1</v>
      </c>
      <c r="O25" t="s">
        <v>50</v>
      </c>
      <c r="P25">
        <v>1</v>
      </c>
    </row>
    <row r="26" spans="1:16" x14ac:dyDescent="0.3">
      <c r="A26" t="s">
        <v>32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  <c r="N26">
        <f t="shared" si="2"/>
        <v>1</v>
      </c>
      <c r="O26" t="s">
        <v>50</v>
      </c>
      <c r="P26">
        <v>1</v>
      </c>
    </row>
    <row r="27" spans="1:16" x14ac:dyDescent="0.3">
      <c r="A27" t="s">
        <v>33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f t="shared" si="2"/>
        <v>1</v>
      </c>
      <c r="O27" t="s">
        <v>50</v>
      </c>
      <c r="P27">
        <v>1</v>
      </c>
    </row>
    <row r="28" spans="1:16" x14ac:dyDescent="0.3">
      <c r="A28" t="s">
        <v>34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f t="shared" si="2"/>
        <v>1</v>
      </c>
      <c r="O28" t="s">
        <v>50</v>
      </c>
      <c r="P28">
        <v>1</v>
      </c>
    </row>
    <row r="29" spans="1:16" x14ac:dyDescent="0.3">
      <c r="A29" t="s">
        <v>35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2"/>
        <v>0</v>
      </c>
      <c r="O29" t="s">
        <v>50</v>
      </c>
      <c r="P29">
        <v>1</v>
      </c>
    </row>
    <row r="30" spans="1:16" x14ac:dyDescent="0.3">
      <c r="A30" t="s">
        <v>36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f t="shared" si="2"/>
        <v>1</v>
      </c>
      <c r="O30" t="s">
        <v>50</v>
      </c>
      <c r="P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Statements</vt:lpstr>
      <vt:lpstr>Solution 1</vt:lpstr>
      <vt:lpstr>Solution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 Ballal</dc:creator>
  <cp:lastModifiedBy>Avanti Ballal</cp:lastModifiedBy>
  <dcterms:created xsi:type="dcterms:W3CDTF">2025-02-16T17:21:33Z</dcterms:created>
  <dcterms:modified xsi:type="dcterms:W3CDTF">2025-08-18T16:42:23Z</dcterms:modified>
</cp:coreProperties>
</file>