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57BADC8-6DBA-4AC3-B008-A4B574611511}" xr6:coauthVersionLast="47" xr6:coauthVersionMax="47" xr10:uidLastSave="{00000000-0000-0000-0000-000000000000}"/>
  <bookViews>
    <workbookView xWindow="-120" yWindow="-120" windowWidth="20730" windowHeight="11040" xr2:uid="{6921DB43-1497-4779-8B7F-B647E1CFD8A3}"/>
  </bookViews>
  <sheets>
    <sheet name="Employee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I33" i="2"/>
  <c r="I32" i="2"/>
  <c r="I31" i="2"/>
  <c r="I30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6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</calcChain>
</file>

<file path=xl/sharedStrings.xml><?xml version="1.0" encoding="utf-8"?>
<sst xmlns="http://schemas.openxmlformats.org/spreadsheetml/2006/main" count="196" uniqueCount="163">
  <si>
    <t>Employee Management Data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</si>
  <si>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</si>
  <si>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</si>
  <si>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</si>
  <si>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</si>
  <si>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</si>
  <si>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</si>
  <si>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</si>
  <si>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</si>
  <si>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</si>
  <si>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</si>
  <si>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</si>
  <si>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</si>
  <si>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</si>
  <si>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</si>
  <si>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</si>
  <si>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</si>
  <si>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</si>
  <si>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</si>
  <si>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</si>
  <si>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</si>
  <si>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</si>
  <si>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</si>
  <si>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</si>
  <si>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</si>
  <si>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</si>
  <si>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</si>
  <si>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</si>
  <si>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</si>
  <si>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</si>
  <si>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</si>
  <si>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</si>
  <si>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</si>
  <si>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</si>
  <si>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</si>
  <si>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</si>
  <si>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</si>
  <si>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</si>
  <si>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</si>
  <si>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</si>
  <si>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</si>
  <si>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</si>
  <si>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</si>
  <si>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</si>
  <si>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</si>
  <si>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</si>
  <si>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</si>
  <si>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</si>
  <si>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</si>
  <si>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</si>
  <si>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</si>
  <si>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</si>
  <si>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</si>
  <si>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</si>
  <si>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</si>
  <si>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</si>
  <si>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</si>
  <si>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</si>
  <si>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</si>
  <si>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</si>
  <si>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</si>
  <si>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</si>
  <si>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</si>
  <si>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</si>
  <si>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</si>
  <si>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</si>
  <si>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</si>
  <si>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</si>
  <si>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</si>
  <si>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</si>
  <si>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</si>
  <si>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</si>
  <si>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</si>
  <si>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</si>
  <si>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</si>
  <si>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</si>
  <si>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</si>
  <si>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</si>
  <si>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</si>
  <si>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</si>
  <si>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</si>
  <si>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</si>
  <si>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</si>
  <si>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</si>
  <si>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</si>
  <si>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</si>
  <si>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</si>
  <si>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</si>
  <si>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</si>
  <si>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</si>
  <si>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</si>
  <si>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</si>
  <si>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</si>
  <si>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</si>
  <si>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</si>
  <si>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</si>
  <si>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</si>
  <si>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</si>
  <si>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</si>
  <si>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</si>
  <si>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</si>
  <si>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</si>
  <si>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</si>
  <si>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</si>
  <si>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</si>
  <si>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</si>
  <si>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</si>
  <si>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</si>
  <si>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</si>
  <si>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</si>
  <si>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</si>
  <si>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</si>
  <si>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</si>
  <si>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</si>
  <si>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</si>
  <si>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</si>
  <si>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</si>
  <si>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</si>
  <si>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</si>
  <si>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</si>
  <si>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</si>
  <si>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</si>
  <si>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</si>
  <si>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</si>
  <si>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</si>
  <si>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</si>
  <si>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</si>
  <si>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</si>
  <si>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</si>
  <si>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</si>
  <si>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</si>
  <si>
    <t>Excel Data for Analysis</t>
  </si>
  <si>
    <t>sum==&gt;</t>
  </si>
  <si>
    <t>sumif==&gt;</t>
  </si>
  <si>
    <t>min=&gt;</t>
  </si>
  <si>
    <t>max=&gt;</t>
  </si>
  <si>
    <t>average=&gt;</t>
  </si>
  <si>
    <t>count=&gt;</t>
  </si>
  <si>
    <t>count all=&gt;</t>
  </si>
  <si>
    <t>count blank=&gt;</t>
  </si>
  <si>
    <t>power=&gt;</t>
  </si>
  <si>
    <t>concat=&gt;</t>
  </si>
  <si>
    <t>trim=&gt;</t>
  </si>
  <si>
    <t>replace=&gt;</t>
  </si>
  <si>
    <t>LEFT=&gt;</t>
  </si>
  <si>
    <t>MIDDLE=&gt;</t>
  </si>
  <si>
    <t>RIGHT=&gt;</t>
  </si>
  <si>
    <t>UPPER=&gt;</t>
  </si>
  <si>
    <t>LOWER=&gt;</t>
  </si>
  <si>
    <t>DATE=&gt;</t>
  </si>
  <si>
    <t>SECONDS=&gt;</t>
  </si>
  <si>
    <t>day=&gt;</t>
  </si>
  <si>
    <t>month=&gt;</t>
  </si>
  <si>
    <t>year=&gt;</t>
  </si>
  <si>
    <t>if=&gt;</t>
  </si>
  <si>
    <t>index=&gt;</t>
  </si>
  <si>
    <t>match=&gt;</t>
  </si>
  <si>
    <t>mean=&gt;</t>
  </si>
  <si>
    <t>Emp+H33+B6:G4+B6:G46</t>
  </si>
  <si>
    <t>median=&gt;</t>
  </si>
  <si>
    <t>functions performed</t>
  </si>
  <si>
    <t>result</t>
  </si>
  <si>
    <t>mode=&gt;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</si>
</sst>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22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B2:K46"/>
  <sheetViews>
    <sheetView tabSelected="1" topLeftCell="D28" workbookViewId="0">
      <selection activeCell="H35" sqref="H35"/>
    </sheetView>
  </sheetViews>
  <sheetFormatPr defaultColWidth="8.875" defaultRowHeight="15"/>
  <cols>
    <col min="1" max="1" width="3.875" style="2" customWidth="1"/>
    <col min="2" max="2" width="13.375" style="2" bestFit="1" customWidth="1"/>
    <col min="3" max="3" width="19.125" style="2" customWidth="1"/>
    <col min="4" max="4" width="25.875" style="2" bestFit="1" customWidth="1"/>
    <col min="5" max="5" width="31" style="2" customWidth="1"/>
    <col min="6" max="6" width="11.125" style="2" customWidth="1"/>
    <col min="7" max="7" width="20.875" style="2" bestFit="1" customWidth="1"/>
    <col min="8" max="8" width="18.75" style="2" customWidth="1"/>
    <col min="9" max="9" width="26.375" style="2" customWidth="1"/>
    <col min="10" max="10" width="8.875" style="2"/>
    <col min="11" max="11" width="15.375" style="2" customWidth="1"/>
    <col min="12" max="16384" width="8.875" style="2"/>
  </cols>
  <sheetData>
    <row r="2" spans="2:11" ht="19.5" thickBot="1">
      <c r="B2" s="1" t="s">
        <v>131</v>
      </c>
      <c r="C2" s="1"/>
      <c r="D2" s="1"/>
      <c r="E2" s="1"/>
      <c r="F2" s="1"/>
      <c r="G2" s="1"/>
    </row>
    <row r="4" spans="2:11" ht="19.5" thickBot="1">
      <c r="B4" s="3" t="s">
        <v>0</v>
      </c>
      <c r="C4" s="1"/>
      <c r="D4" s="1"/>
      <c r="E4" s="1"/>
      <c r="F4" s="1"/>
      <c r="G4" s="1"/>
    </row>
    <row r="6" spans="2:11" ht="15.75">
      <c r="B6" s="4" t="s">
        <v>158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8" t="s">
        <v>160</v>
      </c>
      <c r="I6" s="8" t="s">
        <v>161</v>
      </c>
      <c r="J6" s="2" t="s">
        <v>154</v>
      </c>
      <c r="K6" s="2" t="str">
        <f>IF(G7&gt;50000,"not in ews category","ews category")</f>
        <v>ews category</v>
      </c>
    </row>
    <row r="7" spans="2:11">
      <c r="B7" s="5" t="s">
        <v>121</v>
      </c>
      <c r="C7" s="5" t="s">
        <v>122</v>
      </c>
      <c r="D7" s="5" t="s">
        <v>31</v>
      </c>
      <c r="E7" s="5" t="s">
        <v>123</v>
      </c>
      <c r="F7" s="6">
        <v>45022</v>
      </c>
      <c r="G7" s="5">
        <v>40000</v>
      </c>
      <c r="K7" s="2" t="str">
        <f t="shared" ref="K7:K46" si="0">IF(G8&gt;50000,"not in ews category","ews category")</f>
        <v>ews category</v>
      </c>
    </row>
    <row r="8" spans="2:11">
      <c r="B8" s="5" t="s">
        <v>127</v>
      </c>
      <c r="C8" s="5" t="s">
        <v>15</v>
      </c>
      <c r="D8" s="5" t="s">
        <v>39</v>
      </c>
      <c r="E8" s="5" t="s">
        <v>128</v>
      </c>
      <c r="F8" s="6">
        <v>45224</v>
      </c>
      <c r="G8" s="5">
        <v>40000</v>
      </c>
      <c r="H8" s="2" t="s">
        <v>132</v>
      </c>
      <c r="I8" s="2">
        <f>SUM(G7:G46)</f>
        <v>2206000</v>
      </c>
      <c r="K8" s="2" t="str">
        <f t="shared" si="0"/>
        <v>ews category</v>
      </c>
    </row>
    <row r="9" spans="2:11">
      <c r="B9" s="5" t="s">
        <v>74</v>
      </c>
      <c r="C9" s="5" t="s">
        <v>75</v>
      </c>
      <c r="D9" s="5" t="s">
        <v>8</v>
      </c>
      <c r="E9" s="5" t="s">
        <v>76</v>
      </c>
      <c r="F9" s="6">
        <v>45112</v>
      </c>
      <c r="G9" s="5">
        <v>42000</v>
      </c>
      <c r="H9" s="2" t="s">
        <v>133</v>
      </c>
      <c r="I9" s="2">
        <f>SUMIF(G6:G46,"&gt;50000")</f>
        <v>1335000</v>
      </c>
      <c r="K9" s="2" t="str">
        <f t="shared" si="0"/>
        <v>ews category</v>
      </c>
    </row>
    <row r="10" spans="2:11">
      <c r="B10" s="5" t="s">
        <v>106</v>
      </c>
      <c r="C10" s="5" t="s">
        <v>107</v>
      </c>
      <c r="D10" s="5" t="s">
        <v>12</v>
      </c>
      <c r="E10" s="5" t="s">
        <v>108</v>
      </c>
      <c r="F10" s="6">
        <v>45026</v>
      </c>
      <c r="G10" s="5">
        <v>42000</v>
      </c>
      <c r="H10" s="2" t="s">
        <v>134</v>
      </c>
      <c r="I10" s="2">
        <f>MIN(G7:G46)</f>
        <v>40000</v>
      </c>
      <c r="K10" s="2" t="str">
        <f t="shared" si="0"/>
        <v>ews category</v>
      </c>
    </row>
    <row r="11" spans="2:11">
      <c r="B11" s="5" t="s">
        <v>118</v>
      </c>
      <c r="C11" s="5" t="s">
        <v>119</v>
      </c>
      <c r="D11" s="5" t="s">
        <v>27</v>
      </c>
      <c r="E11" s="5" t="s">
        <v>120</v>
      </c>
      <c r="F11" s="6">
        <v>45263</v>
      </c>
      <c r="G11" s="5">
        <v>42000</v>
      </c>
      <c r="H11" s="2" t="s">
        <v>135</v>
      </c>
      <c r="I11" s="2">
        <f>MAX(G7:G46)</f>
        <v>75000</v>
      </c>
      <c r="K11" s="2" t="str">
        <f t="shared" si="0"/>
        <v>ews category</v>
      </c>
    </row>
    <row r="12" spans="2:11">
      <c r="B12" s="5" t="s">
        <v>124</v>
      </c>
      <c r="C12" s="5" t="s">
        <v>125</v>
      </c>
      <c r="D12" s="5" t="s">
        <v>35</v>
      </c>
      <c r="E12" s="5" t="s">
        <v>126</v>
      </c>
      <c r="F12" s="6">
        <v>45137</v>
      </c>
      <c r="G12" s="5">
        <v>42000</v>
      </c>
      <c r="H12" s="2" t="s">
        <v>136</v>
      </c>
      <c r="I12" s="2">
        <f>AVERAGE(G7:G46)</f>
        <v>55150</v>
      </c>
      <c r="K12" s="2" t="str">
        <f t="shared" si="0"/>
        <v>ews category</v>
      </c>
    </row>
    <row r="13" spans="2:11">
      <c r="B13" s="5" t="s">
        <v>129</v>
      </c>
      <c r="C13" s="5" t="s">
        <v>84</v>
      </c>
      <c r="D13" s="5" t="s">
        <v>43</v>
      </c>
      <c r="E13" s="5" t="s">
        <v>130</v>
      </c>
      <c r="F13" s="6">
        <v>45005</v>
      </c>
      <c r="G13" s="5">
        <v>42000</v>
      </c>
      <c r="H13" s="2" t="s">
        <v>137</v>
      </c>
      <c r="I13" s="2">
        <f>COUNT(G7:G46)</f>
        <v>40</v>
      </c>
      <c r="K13" s="2" t="str">
        <f t="shared" si="0"/>
        <v>ews category</v>
      </c>
    </row>
    <row r="14" spans="2:11">
      <c r="B14" s="5" t="s">
        <v>29</v>
      </c>
      <c r="C14" s="5" t="s">
        <v>30</v>
      </c>
      <c r="D14" s="5" t="s">
        <v>31</v>
      </c>
      <c r="E14" s="5" t="s">
        <v>32</v>
      </c>
      <c r="F14" s="6">
        <v>45235</v>
      </c>
      <c r="G14" s="5">
        <v>45000</v>
      </c>
      <c r="H14" s="2" t="s">
        <v>138</v>
      </c>
      <c r="I14" s="2">
        <f>COUNTA(B8:G8)</f>
        <v>6</v>
      </c>
      <c r="K14" s="2" t="str">
        <f t="shared" si="0"/>
        <v>ews category</v>
      </c>
    </row>
    <row r="15" spans="2:11">
      <c r="B15" s="5" t="s">
        <v>17</v>
      </c>
      <c r="C15" s="5" t="s">
        <v>18</v>
      </c>
      <c r="D15" s="5" t="s">
        <v>19</v>
      </c>
      <c r="E15" s="5" t="s">
        <v>20</v>
      </c>
      <c r="F15" s="6">
        <v>45010</v>
      </c>
      <c r="G15" s="5">
        <v>48000</v>
      </c>
      <c r="H15" s="2" t="s">
        <v>139</v>
      </c>
      <c r="I15" s="2">
        <f>COUNTBLANK(E7:E46)</f>
        <v>2</v>
      </c>
      <c r="K15" s="2" t="str">
        <f t="shared" si="0"/>
        <v>ews category</v>
      </c>
    </row>
    <row r="16" spans="2:11">
      <c r="B16" s="5" t="s">
        <v>45</v>
      </c>
      <c r="C16" s="5" t="s">
        <v>46</v>
      </c>
      <c r="D16" s="5" t="s">
        <v>8</v>
      </c>
      <c r="E16" s="5" t="s">
        <v>47</v>
      </c>
      <c r="F16" s="6">
        <v>45170</v>
      </c>
      <c r="G16" s="5">
        <v>48000</v>
      </c>
      <c r="H16" s="2" t="s">
        <v>140</v>
      </c>
      <c r="I16" s="2">
        <f>POWER(G7/100,2)</f>
        <v>160000</v>
      </c>
      <c r="K16" s="2" t="str">
        <f t="shared" si="0"/>
        <v>ews category</v>
      </c>
    </row>
    <row r="17" spans="2:11">
      <c r="B17" s="5" t="s">
        <v>59</v>
      </c>
      <c r="C17" s="5" t="s">
        <v>60</v>
      </c>
      <c r="D17" s="5" t="s">
        <v>27</v>
      </c>
      <c r="E17" s="5" t="s">
        <v>61</v>
      </c>
      <c r="F17" s="6">
        <v>45228</v>
      </c>
      <c r="G17" s="5">
        <v>48000</v>
      </c>
      <c r="H17" s="2" t="s">
        <v>141</v>
      </c>
      <c r="I17" s="2" t="str">
        <f>_xlfn.CONCAT(E10,C10)</f>
        <v>Marketing AssistantJessica Johnson</v>
      </c>
      <c r="K17" s="2" t="str">
        <f t="shared" si="0"/>
        <v>ews category</v>
      </c>
    </row>
    <row r="18" spans="2:11">
      <c r="B18" s="5" t="s">
        <v>77</v>
      </c>
      <c r="C18" s="5" t="s">
        <v>78</v>
      </c>
      <c r="D18" s="5" t="s">
        <v>12</v>
      </c>
      <c r="E18" s="5" t="s">
        <v>79</v>
      </c>
      <c r="F18" s="6">
        <v>45044</v>
      </c>
      <c r="G18" s="5">
        <v>48000</v>
      </c>
      <c r="H18" s="2" t="s">
        <v>142</v>
      </c>
      <c r="I18" s="2" t="str">
        <f>TRIM(E14)</f>
        <v>Customer Service Representative</v>
      </c>
      <c r="K18" s="2" t="str">
        <f t="shared" si="0"/>
        <v>ews category</v>
      </c>
    </row>
    <row r="19" spans="2:11">
      <c r="B19" s="5" t="s">
        <v>94</v>
      </c>
      <c r="C19" s="5" t="s">
        <v>95</v>
      </c>
      <c r="D19" s="5" t="s">
        <v>35</v>
      </c>
      <c r="E19" s="5" t="s">
        <v>96</v>
      </c>
      <c r="F19" s="6">
        <v>45078</v>
      </c>
      <c r="G19" s="5">
        <v>48000</v>
      </c>
      <c r="H19" s="2" t="s">
        <v>143</v>
      </c>
      <c r="I19" s="2" t="str">
        <f>REPLACE(C18,1,1,"G")</f>
        <v>Gmy Hernandez</v>
      </c>
      <c r="K19" s="2" t="str">
        <f t="shared" si="0"/>
        <v>ews category</v>
      </c>
    </row>
    <row r="20" spans="2:11">
      <c r="B20" s="5" t="s">
        <v>109</v>
      </c>
      <c r="C20" s="5" t="s">
        <v>110</v>
      </c>
      <c r="D20" s="5" t="s">
        <v>16</v>
      </c>
      <c r="E20" s="5" t="s">
        <v>111</v>
      </c>
      <c r="F20" s="6">
        <v>45256</v>
      </c>
      <c r="G20" s="5">
        <v>48000</v>
      </c>
      <c r="H20" s="2" t="s">
        <v>144</v>
      </c>
      <c r="I20" s="2" t="str">
        <f>LEFT(E18,4)</f>
        <v>Mark</v>
      </c>
      <c r="K20" s="2" t="str">
        <f t="shared" si="0"/>
        <v>ews category</v>
      </c>
    </row>
    <row r="21" spans="2:11">
      <c r="B21" s="5" t="s">
        <v>115</v>
      </c>
      <c r="C21" s="5" t="s">
        <v>116</v>
      </c>
      <c r="D21" s="5" t="s">
        <v>23</v>
      </c>
      <c r="E21" s="5" t="s">
        <v>117</v>
      </c>
      <c r="F21" s="6">
        <v>45189</v>
      </c>
      <c r="G21" s="5">
        <v>48000</v>
      </c>
      <c r="H21" s="2" t="s">
        <v>145</v>
      </c>
      <c r="I21" s="2" t="str">
        <f>MID(C29,5,4)</f>
        <v>h Sm</v>
      </c>
      <c r="K21" s="2" t="str">
        <f t="shared" si="0"/>
        <v>ews category</v>
      </c>
    </row>
    <row r="22" spans="2:11">
      <c r="B22" s="5" t="s">
        <v>10</v>
      </c>
      <c r="C22" s="5" t="s">
        <v>11</v>
      </c>
      <c r="D22" s="5" t="s">
        <v>12</v>
      </c>
      <c r="E22" s="5" t="s">
        <v>13</v>
      </c>
      <c r="F22" s="6">
        <v>45158</v>
      </c>
      <c r="G22" s="5">
        <v>50000</v>
      </c>
      <c r="H22" s="2" t="s">
        <v>146</v>
      </c>
      <c r="I22" s="2" t="str">
        <f>RIGHT(C21,6)</f>
        <v>nandez</v>
      </c>
      <c r="K22" s="2" t="str">
        <f t="shared" si="0"/>
        <v>ews category</v>
      </c>
    </row>
    <row r="23" spans="2:11">
      <c r="B23" s="5" t="s">
        <v>91</v>
      </c>
      <c r="C23" s="5" t="s">
        <v>92</v>
      </c>
      <c r="D23" s="5" t="s">
        <v>31</v>
      </c>
      <c r="E23" s="5" t="s">
        <v>93</v>
      </c>
      <c r="F23" s="6">
        <v>45013</v>
      </c>
      <c r="G23" s="5">
        <v>50000</v>
      </c>
      <c r="H23" s="2" t="s">
        <v>147</v>
      </c>
      <c r="I23" s="2" t="str">
        <f>UPPER(D21)</f>
        <v>INFORMATION TECHNOLOGY</v>
      </c>
      <c r="K23" s="2" t="str">
        <f t="shared" si="0"/>
        <v>ews category</v>
      </c>
    </row>
    <row r="24" spans="2:11">
      <c r="B24" s="5" t="s">
        <v>103</v>
      </c>
      <c r="C24" s="5" t="s">
        <v>104</v>
      </c>
      <c r="D24" s="5" t="s">
        <v>8</v>
      </c>
      <c r="E24" s="5" t="s">
        <v>105</v>
      </c>
      <c r="F24" s="6">
        <v>45124</v>
      </c>
      <c r="G24" s="5">
        <v>50000</v>
      </c>
      <c r="H24" s="2" t="s">
        <v>148</v>
      </c>
      <c r="I24" s="2" t="str">
        <f>LOWER(D31)</f>
        <v>research and development</v>
      </c>
      <c r="K24" s="2" t="str">
        <f t="shared" si="0"/>
        <v>ews category</v>
      </c>
    </row>
    <row r="25" spans="2:11">
      <c r="B25" s="5" t="s">
        <v>112</v>
      </c>
      <c r="C25" s="5" t="s">
        <v>113</v>
      </c>
      <c r="D25" s="5" t="s">
        <v>19</v>
      </c>
      <c r="E25" s="5" t="s">
        <v>114</v>
      </c>
      <c r="F25" s="6">
        <v>45094</v>
      </c>
      <c r="G25" s="5">
        <v>50000</v>
      </c>
      <c r="H25" s="2" t="s">
        <v>149</v>
      </c>
      <c r="I25" s="7">
        <f ca="1">NOW()</f>
        <v>45505.537040856485</v>
      </c>
      <c r="K25" s="2" t="str">
        <f t="shared" si="0"/>
        <v>not in ews category</v>
      </c>
    </row>
    <row r="26" spans="2:11">
      <c r="B26" s="5" t="s">
        <v>37</v>
      </c>
      <c r="C26" s="5" t="s">
        <v>38</v>
      </c>
      <c r="D26" s="5" t="s">
        <v>39</v>
      </c>
      <c r="E26" s="5" t="s">
        <v>40</v>
      </c>
      <c r="F26" s="6">
        <v>45129</v>
      </c>
      <c r="G26" s="5">
        <v>52000</v>
      </c>
      <c r="H26" s="2" t="s">
        <v>150</v>
      </c>
      <c r="I26" s="2">
        <f ca="1">SECOND(NOW())</f>
        <v>20</v>
      </c>
      <c r="K26" s="2" t="str">
        <f t="shared" si="0"/>
        <v>not in ews category</v>
      </c>
    </row>
    <row r="27" spans="2:11">
      <c r="B27" s="5" t="s">
        <v>14</v>
      </c>
      <c r="C27" s="5" t="s">
        <v>15</v>
      </c>
      <c r="D27" s="5" t="s">
        <v>16</v>
      </c>
      <c r="E27" s="5"/>
      <c r="F27" s="6">
        <v>45209</v>
      </c>
      <c r="G27" s="5">
        <v>55000</v>
      </c>
      <c r="H27" s="2" t="s">
        <v>151</v>
      </c>
      <c r="I27" s="2">
        <f ca="1">DAY(TODAY())</f>
        <v>1</v>
      </c>
      <c r="K27" s="2" t="str">
        <f t="shared" si="0"/>
        <v>not in ews category</v>
      </c>
    </row>
    <row r="28" spans="2:11">
      <c r="B28" s="5" t="s">
        <v>83</v>
      </c>
      <c r="C28" s="5" t="s">
        <v>84</v>
      </c>
      <c r="D28" s="5" t="s">
        <v>19</v>
      </c>
      <c r="E28" s="5" t="s">
        <v>85</v>
      </c>
      <c r="F28" s="6">
        <v>45071</v>
      </c>
      <c r="G28" s="5">
        <v>55000</v>
      </c>
      <c r="H28" s="2" t="s">
        <v>152</v>
      </c>
      <c r="I28" s="2">
        <f ca="1">MONTH(TODAY())</f>
        <v>8</v>
      </c>
      <c r="K28" s="2" t="str">
        <f t="shared" si="0"/>
        <v>not in ews category</v>
      </c>
    </row>
    <row r="29" spans="2:11">
      <c r="B29" s="5" t="s">
        <v>88</v>
      </c>
      <c r="C29" s="5" t="s">
        <v>89</v>
      </c>
      <c r="D29" s="5" t="s">
        <v>27</v>
      </c>
      <c r="E29" s="5" t="s">
        <v>90</v>
      </c>
      <c r="F29" s="6">
        <v>45214</v>
      </c>
      <c r="G29" s="5">
        <v>55000</v>
      </c>
      <c r="H29" s="2" t="s">
        <v>153</v>
      </c>
      <c r="I29" s="2">
        <f ca="1">YEAR(TODAY())</f>
        <v>2024</v>
      </c>
      <c r="K29" s="2" t="str">
        <f t="shared" si="0"/>
        <v>not in ews category</v>
      </c>
    </row>
    <row r="30" spans="2:11">
      <c r="B30" s="5" t="s">
        <v>41</v>
      </c>
      <c r="C30" s="5" t="s">
        <v>42</v>
      </c>
      <c r="D30" s="5" t="s">
        <v>43</v>
      </c>
      <c r="E30" s="5" t="s">
        <v>44</v>
      </c>
      <c r="F30" s="6">
        <v>44971</v>
      </c>
      <c r="G30" s="5">
        <v>56000</v>
      </c>
      <c r="H30" s="2" t="s">
        <v>155</v>
      </c>
      <c r="I30" s="2" t="str">
        <f>INDEX(D7:D46,7)</f>
        <v>Quality Assurance</v>
      </c>
      <c r="K30" s="2" t="str">
        <f t="shared" si="0"/>
        <v>not in ews category</v>
      </c>
    </row>
    <row r="31" spans="2:11">
      <c r="B31" s="5" t="s">
        <v>33</v>
      </c>
      <c r="C31" s="5" t="s">
        <v>34</v>
      </c>
      <c r="D31" s="5" t="s">
        <v>35</v>
      </c>
      <c r="E31" s="5" t="s">
        <v>36</v>
      </c>
      <c r="F31" s="6">
        <v>45034</v>
      </c>
      <c r="G31" s="5">
        <v>58000</v>
      </c>
      <c r="H31" s="2" t="s">
        <v>156</v>
      </c>
      <c r="I31" s="2">
        <f>MATCH(D34,D7:D46)</f>
        <v>1</v>
      </c>
      <c r="K31" s="2" t="str">
        <f t="shared" si="0"/>
        <v>not in ews category</v>
      </c>
    </row>
    <row r="32" spans="2:11">
      <c r="B32" s="5" t="s">
        <v>6</v>
      </c>
      <c r="C32" s="5" t="s">
        <v>7</v>
      </c>
      <c r="D32" s="5" t="s">
        <v>8</v>
      </c>
      <c r="E32" s="5" t="s">
        <v>9</v>
      </c>
      <c r="F32" s="6">
        <v>45061</v>
      </c>
      <c r="G32" s="5">
        <v>60000</v>
      </c>
      <c r="H32" s="2" t="s">
        <v>157</v>
      </c>
      <c r="I32" s="2">
        <f>AVERAGE(G7:G46)</f>
        <v>55150</v>
      </c>
      <c r="K32" s="2" t="str">
        <f t="shared" si="0"/>
        <v>not in ews category</v>
      </c>
    </row>
    <row r="33" spans="2:11">
      <c r="B33" s="5" t="s">
        <v>21</v>
      </c>
      <c r="C33" s="5" t="s">
        <v>22</v>
      </c>
      <c r="D33" s="5" t="s">
        <v>23</v>
      </c>
      <c r="E33" s="5" t="s">
        <v>24</v>
      </c>
      <c r="F33" s="6">
        <v>45181</v>
      </c>
      <c r="G33" s="5">
        <v>60000</v>
      </c>
      <c r="H33" s="2" t="s">
        <v>159</v>
      </c>
      <c r="I33" s="2">
        <f>MEDIAN(G7:G46)</f>
        <v>53500</v>
      </c>
      <c r="K33" s="2" t="str">
        <f t="shared" si="0"/>
        <v>not in ews category</v>
      </c>
    </row>
    <row r="34" spans="2:11">
      <c r="B34" s="5" t="s">
        <v>80</v>
      </c>
      <c r="C34" s="5" t="s">
        <v>81</v>
      </c>
      <c r="D34" s="5" t="s">
        <v>16</v>
      </c>
      <c r="E34" s="5" t="s">
        <v>82</v>
      </c>
      <c r="F34" s="6">
        <v>45242</v>
      </c>
      <c r="G34" s="5">
        <v>60000</v>
      </c>
      <c r="H34" s="2" t="s">
        <v>162</v>
      </c>
      <c r="I34" s="2">
        <f>MODE(G6:G46)</f>
        <v>48000</v>
      </c>
      <c r="K34" s="2" t="str">
        <f t="shared" si="0"/>
        <v>not in ews category</v>
      </c>
    </row>
    <row r="35" spans="2:11">
      <c r="B35" s="5" t="s">
        <v>97</v>
      </c>
      <c r="C35" s="5" t="s">
        <v>98</v>
      </c>
      <c r="D35" s="5" t="s">
        <v>39</v>
      </c>
      <c r="E35" s="5" t="s">
        <v>99</v>
      </c>
      <c r="F35" s="6">
        <v>45177</v>
      </c>
      <c r="G35" s="5">
        <v>60000</v>
      </c>
      <c r="K35" s="2" t="str">
        <f t="shared" si="0"/>
        <v>not in ews category</v>
      </c>
    </row>
    <row r="36" spans="2:11">
      <c r="B36" s="5" t="s">
        <v>100</v>
      </c>
      <c r="C36" s="5" t="s">
        <v>101</v>
      </c>
      <c r="D36" s="5" t="s">
        <v>43</v>
      </c>
      <c r="E36" s="5" t="s">
        <v>102</v>
      </c>
      <c r="F36" s="6">
        <v>44979</v>
      </c>
      <c r="G36" s="5">
        <v>62000</v>
      </c>
      <c r="K36" s="2" t="str">
        <f t="shared" si="0"/>
        <v>not in ews category</v>
      </c>
    </row>
    <row r="37" spans="2:11">
      <c r="B37" s="5" t="s">
        <v>25</v>
      </c>
      <c r="C37" s="5" t="s">
        <v>26</v>
      </c>
      <c r="D37" s="5" t="s">
        <v>27</v>
      </c>
      <c r="E37" s="5" t="s">
        <v>28</v>
      </c>
      <c r="F37" s="6">
        <v>45107</v>
      </c>
      <c r="G37" s="5">
        <v>65000</v>
      </c>
      <c r="K37" s="2" t="str">
        <f t="shared" si="0"/>
        <v>not in ews category</v>
      </c>
    </row>
    <row r="38" spans="2:11">
      <c r="B38" s="5" t="s">
        <v>48</v>
      </c>
      <c r="C38" s="5" t="s">
        <v>49</v>
      </c>
      <c r="D38" s="5" t="s">
        <v>12</v>
      </c>
      <c r="E38" s="5" t="s">
        <v>50</v>
      </c>
      <c r="F38" s="6">
        <v>45087</v>
      </c>
      <c r="G38" s="5">
        <v>65000</v>
      </c>
      <c r="K38" s="2" t="str">
        <f t="shared" si="0"/>
        <v>not in ews category</v>
      </c>
    </row>
    <row r="39" spans="2:11">
      <c r="B39" s="5" t="s">
        <v>62</v>
      </c>
      <c r="C39" s="5" t="s">
        <v>63</v>
      </c>
      <c r="D39" s="5" t="s">
        <v>31</v>
      </c>
      <c r="E39" s="5" t="s">
        <v>64</v>
      </c>
      <c r="F39" s="6">
        <v>44997</v>
      </c>
      <c r="G39" s="5">
        <v>68000</v>
      </c>
      <c r="K39" s="2" t="str">
        <f t="shared" si="0"/>
        <v>not in ews category</v>
      </c>
    </row>
    <row r="40" spans="2:11">
      <c r="B40" s="5" t="s">
        <v>51</v>
      </c>
      <c r="C40" s="5" t="s">
        <v>52</v>
      </c>
      <c r="D40" s="5" t="s">
        <v>16</v>
      </c>
      <c r="E40" s="5" t="s">
        <v>53</v>
      </c>
      <c r="F40" s="6">
        <v>45248</v>
      </c>
      <c r="G40" s="5">
        <v>70000</v>
      </c>
      <c r="K40" s="2" t="str">
        <f t="shared" si="0"/>
        <v>not in ews category</v>
      </c>
    </row>
    <row r="41" spans="2:11">
      <c r="B41" s="5" t="s">
        <v>65</v>
      </c>
      <c r="C41" s="5" t="s">
        <v>66</v>
      </c>
      <c r="D41" s="5" t="s">
        <v>35</v>
      </c>
      <c r="E41" s="5" t="s">
        <v>67</v>
      </c>
      <c r="F41" s="6">
        <v>45102</v>
      </c>
      <c r="G41" s="5">
        <v>70000</v>
      </c>
      <c r="K41" s="2" t="str">
        <f t="shared" si="0"/>
        <v>not in ews category</v>
      </c>
    </row>
    <row r="42" spans="2:11">
      <c r="B42" s="5" t="s">
        <v>86</v>
      </c>
      <c r="C42" s="5" t="s">
        <v>22</v>
      </c>
      <c r="D42" s="5" t="s">
        <v>23</v>
      </c>
      <c r="E42" s="5" t="s">
        <v>87</v>
      </c>
      <c r="F42" s="6">
        <v>45168</v>
      </c>
      <c r="G42" s="5">
        <v>70000</v>
      </c>
      <c r="K42" s="2" t="str">
        <f t="shared" si="0"/>
        <v>not in ews category</v>
      </c>
    </row>
    <row r="43" spans="2:11">
      <c r="B43" s="5" t="s">
        <v>54</v>
      </c>
      <c r="C43" s="5" t="s">
        <v>55</v>
      </c>
      <c r="D43" s="5" t="s">
        <v>19</v>
      </c>
      <c r="E43" s="5"/>
      <c r="F43" s="6">
        <v>45049</v>
      </c>
      <c r="G43" s="5">
        <v>72000</v>
      </c>
      <c r="K43" s="2" t="str">
        <f t="shared" si="0"/>
        <v>not in ews category</v>
      </c>
    </row>
    <row r="44" spans="2:11">
      <c r="B44" s="5" t="s">
        <v>68</v>
      </c>
      <c r="C44" s="5" t="s">
        <v>69</v>
      </c>
      <c r="D44" s="5" t="s">
        <v>39</v>
      </c>
      <c r="E44" s="5" t="s">
        <v>70</v>
      </c>
      <c r="F44" s="6">
        <v>45199</v>
      </c>
      <c r="G44" s="5">
        <v>72000</v>
      </c>
      <c r="K44" s="2" t="str">
        <f t="shared" si="0"/>
        <v>not in ews category</v>
      </c>
    </row>
    <row r="45" spans="2:11">
      <c r="B45" s="5" t="s">
        <v>56</v>
      </c>
      <c r="C45" s="5" t="s">
        <v>57</v>
      </c>
      <c r="D45" s="5" t="s">
        <v>23</v>
      </c>
      <c r="E45" s="5" t="s">
        <v>58</v>
      </c>
      <c r="F45" s="6">
        <v>45146</v>
      </c>
      <c r="G45" s="5">
        <v>75000</v>
      </c>
      <c r="K45" s="2" t="str">
        <f t="shared" si="0"/>
        <v>not in ews category</v>
      </c>
    </row>
    <row r="46" spans="2:11">
      <c r="B46" s="5" t="s">
        <v>71</v>
      </c>
      <c r="C46" s="5" t="s">
        <v>72</v>
      </c>
      <c r="D46" s="5" t="s">
        <v>43</v>
      </c>
      <c r="E46" s="5" t="s">
        <v>73</v>
      </c>
      <c r="F46" s="6">
        <v>44943</v>
      </c>
      <c r="G46" s="5">
        <v>75000</v>
      </c>
      <c r="K46" s="2" t="str">
        <f t="shared" si="0"/>
        <v>ews category</v>
      </c>
    </row>
  </sheetData>
  <sortState xmlns:xlrd2="http://schemas.microsoft.com/office/spreadsheetml/2017/richdata2" ref="B7:G46">
    <sortCondition ref="G7:G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avantikasingh2724@outlook.com</cp:lastModifiedBy>
  <dcterms:created xsi:type="dcterms:W3CDTF">2024-02-19T11:42:54Z</dcterms:created>
  <dcterms:modified xsi:type="dcterms:W3CDTF">2024-08-01T07:25:16Z</dcterms:modified>
</cp:coreProperties>
</file>