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B\MIS course work\Spring\MGS653 - Social Network Analytics\Dataset\"/>
    </mc:Choice>
  </mc:AlternateContent>
  <bookViews>
    <workbookView xWindow="0" yWindow="0" windowWidth="20490" windowHeight="7620"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Group Edges" sheetId="9" r:id="rId9"/>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E3" i="1" l="1"/>
  <c r="BE423" i="1"/>
  <c r="BE4" i="1"/>
  <c r="BE5" i="1"/>
  <c r="BE6" i="1"/>
  <c r="BE7" i="1"/>
  <c r="BE8" i="1"/>
  <c r="BE9" i="1"/>
  <c r="BE10" i="1"/>
  <c r="BE11" i="1"/>
  <c r="BE712" i="1"/>
  <c r="BE713" i="1"/>
  <c r="BE714" i="1"/>
  <c r="BE12" i="1"/>
  <c r="BE13" i="1"/>
  <c r="BE715" i="1"/>
  <c r="BE14" i="1"/>
  <c r="BE424" i="1"/>
  <c r="BE425" i="1"/>
  <c r="BE426" i="1"/>
  <c r="BE716" i="1"/>
  <c r="BE717" i="1"/>
  <c r="BE718" i="1"/>
  <c r="BE719" i="1"/>
  <c r="BE720" i="1"/>
  <c r="BE721" i="1"/>
  <c r="BE15" i="1"/>
  <c r="BE16" i="1"/>
  <c r="BE17" i="1"/>
  <c r="BE18" i="1"/>
  <c r="BE722" i="1"/>
  <c r="BE723" i="1"/>
  <c r="BE724" i="1"/>
  <c r="BE19" i="1"/>
  <c r="BE20" i="1"/>
  <c r="BE427" i="1"/>
  <c r="BE725" i="1"/>
  <c r="BE726" i="1"/>
  <c r="BE428" i="1"/>
  <c r="BE429" i="1"/>
  <c r="BE430" i="1"/>
  <c r="BE431" i="1"/>
  <c r="BE432" i="1"/>
  <c r="BE433" i="1"/>
  <c r="BE434" i="1"/>
  <c r="BE435" i="1"/>
  <c r="BE21" i="1"/>
  <c r="BE22" i="1"/>
  <c r="BE23" i="1"/>
  <c r="BE24" i="1"/>
  <c r="BE25" i="1"/>
  <c r="BE26" i="1"/>
  <c r="BE27" i="1"/>
  <c r="BE436" i="1"/>
  <c r="BE437" i="1"/>
  <c r="BE438" i="1"/>
  <c r="BE439" i="1"/>
  <c r="BE440" i="1"/>
  <c r="BE28" i="1"/>
  <c r="BE29" i="1"/>
  <c r="BE30" i="1"/>
  <c r="BE31" i="1"/>
  <c r="BE32" i="1"/>
  <c r="BE33" i="1"/>
  <c r="BE34" i="1"/>
  <c r="BE35" i="1"/>
  <c r="BE36" i="1"/>
  <c r="BE441" i="1"/>
  <c r="BE442"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443" i="1"/>
  <c r="BE444" i="1"/>
  <c r="BE445" i="1"/>
  <c r="BE446" i="1"/>
  <c r="BE447" i="1"/>
  <c r="BE448" i="1"/>
  <c r="BE449" i="1"/>
  <c r="BE450" i="1"/>
  <c r="BE63" i="1"/>
  <c r="BE64" i="1"/>
  <c r="BE65" i="1"/>
  <c r="BE66" i="1"/>
  <c r="BE67" i="1"/>
  <c r="BE68" i="1"/>
  <c r="BE69" i="1"/>
  <c r="BE70" i="1"/>
  <c r="BE71" i="1"/>
  <c r="BE796" i="1"/>
  <c r="BE451" i="1"/>
  <c r="BE452" i="1"/>
  <c r="BE453" i="1"/>
  <c r="BE454" i="1"/>
  <c r="BE455" i="1"/>
  <c r="BE456" i="1"/>
  <c r="BE457" i="1"/>
  <c r="BE458" i="1"/>
  <c r="BE459" i="1"/>
  <c r="BE460" i="1"/>
  <c r="BE461" i="1"/>
  <c r="BE462" i="1"/>
  <c r="BE463" i="1"/>
  <c r="BE464" i="1"/>
  <c r="BE465" i="1"/>
  <c r="BE72" i="1"/>
  <c r="BE73" i="1"/>
  <c r="BE466" i="1"/>
  <c r="BE467" i="1"/>
  <c r="BE468" i="1"/>
  <c r="BE469" i="1"/>
  <c r="BE74" i="1"/>
  <c r="BE75" i="1"/>
  <c r="BE470" i="1"/>
  <c r="BE471" i="1"/>
  <c r="BE472" i="1"/>
  <c r="BE473" i="1"/>
  <c r="BE76" i="1"/>
  <c r="BE474" i="1"/>
  <c r="BE475" i="1"/>
  <c r="BE77" i="1"/>
  <c r="BE78" i="1"/>
  <c r="BE79" i="1"/>
  <c r="BE80" i="1"/>
  <c r="BE81" i="1"/>
  <c r="BE82" i="1"/>
  <c r="BE83" i="1"/>
  <c r="BE84" i="1"/>
  <c r="BE85" i="1"/>
  <c r="BE86" i="1"/>
  <c r="BE87" i="1"/>
  <c r="BE88" i="1"/>
  <c r="BE476" i="1"/>
  <c r="BE477" i="1"/>
  <c r="BE89" i="1"/>
  <c r="BE478" i="1"/>
  <c r="BE479" i="1"/>
  <c r="BE480" i="1"/>
  <c r="BE481" i="1"/>
  <c r="BE727" i="1"/>
  <c r="BE728" i="1"/>
  <c r="BE90" i="1"/>
  <c r="BE91" i="1"/>
  <c r="BE92" i="1"/>
  <c r="BE93" i="1"/>
  <c r="BE94" i="1"/>
  <c r="BE482" i="1"/>
  <c r="BE483" i="1"/>
  <c r="BE484" i="1"/>
  <c r="BE95" i="1"/>
  <c r="BE96" i="1"/>
  <c r="BE729" i="1"/>
  <c r="BE97" i="1"/>
  <c r="BE98" i="1"/>
  <c r="BE99" i="1"/>
  <c r="BE100" i="1"/>
  <c r="BE101" i="1"/>
  <c r="BE102" i="1"/>
  <c r="BE103" i="1"/>
  <c r="BE104" i="1"/>
  <c r="BE105" i="1"/>
  <c r="BE730" i="1"/>
  <c r="BE485" i="1"/>
  <c r="BE106" i="1"/>
  <c r="BE486" i="1"/>
  <c r="BE107" i="1"/>
  <c r="BE108" i="1"/>
  <c r="BE109" i="1"/>
  <c r="BE110" i="1"/>
  <c r="BE111" i="1"/>
  <c r="BE112" i="1"/>
  <c r="BE113" i="1"/>
  <c r="BE114" i="1"/>
  <c r="BE115" i="1"/>
  <c r="BE116" i="1"/>
  <c r="BE117" i="1"/>
  <c r="BE118" i="1"/>
  <c r="BE119" i="1"/>
  <c r="BE120" i="1"/>
  <c r="BE487" i="1"/>
  <c r="BE731" i="1"/>
  <c r="BE488" i="1"/>
  <c r="BE489" i="1"/>
  <c r="BE490" i="1"/>
  <c r="BE491" i="1"/>
  <c r="BE492" i="1"/>
  <c r="BE493" i="1"/>
  <c r="BE494" i="1"/>
  <c r="BE495" i="1"/>
  <c r="BE496" i="1"/>
  <c r="BE497" i="1"/>
  <c r="BE121" i="1"/>
  <c r="BE122" i="1"/>
  <c r="BE123" i="1"/>
  <c r="BE498" i="1"/>
  <c r="BE499" i="1"/>
  <c r="BE500" i="1"/>
  <c r="BE124" i="1"/>
  <c r="BE125" i="1"/>
  <c r="BE126" i="1"/>
  <c r="BE127" i="1"/>
  <c r="BE128" i="1"/>
  <c r="BE129" i="1"/>
  <c r="BE130" i="1"/>
  <c r="BE131" i="1"/>
  <c r="BE132" i="1"/>
  <c r="BE133" i="1"/>
  <c r="BE134" i="1"/>
  <c r="BE135" i="1"/>
  <c r="BE732" i="1"/>
  <c r="BE733" i="1"/>
  <c r="BE136" i="1"/>
  <c r="BE137" i="1"/>
  <c r="BE138" i="1"/>
  <c r="BE139" i="1"/>
  <c r="BE501" i="1"/>
  <c r="BE502" i="1"/>
  <c r="BE503" i="1"/>
  <c r="BE140" i="1"/>
  <c r="BE141" i="1"/>
  <c r="BE142" i="1"/>
  <c r="BE504" i="1"/>
  <c r="BE505" i="1"/>
  <c r="BE143" i="1"/>
  <c r="BE144" i="1"/>
  <c r="BE145" i="1"/>
  <c r="BE146" i="1"/>
  <c r="BE147" i="1"/>
  <c r="BE148" i="1"/>
  <c r="BE149" i="1"/>
  <c r="BE150" i="1"/>
  <c r="BE734" i="1"/>
  <c r="BE506" i="1"/>
  <c r="BE507" i="1"/>
  <c r="BE508" i="1"/>
  <c r="BE509" i="1"/>
  <c r="BE510" i="1"/>
  <c r="BE151" i="1"/>
  <c r="BE511" i="1"/>
  <c r="BE152" i="1"/>
  <c r="BE153" i="1"/>
  <c r="BE154" i="1"/>
  <c r="BE155" i="1"/>
  <c r="BE156" i="1"/>
  <c r="BE157" i="1"/>
  <c r="BE158" i="1"/>
  <c r="BE159" i="1"/>
  <c r="BE160" i="1"/>
  <c r="BE161" i="1"/>
  <c r="BE162" i="1"/>
  <c r="BE163" i="1"/>
  <c r="BE735" i="1"/>
  <c r="BE736" i="1"/>
  <c r="BE512" i="1"/>
  <c r="BE513" i="1"/>
  <c r="BE514" i="1"/>
  <c r="BE737" i="1"/>
  <c r="BE738" i="1"/>
  <c r="BE515" i="1"/>
  <c r="BE516" i="1"/>
  <c r="BE517" i="1"/>
  <c r="BE164" i="1"/>
  <c r="BE165" i="1"/>
  <c r="BE166" i="1"/>
  <c r="BE518" i="1"/>
  <c r="BE519" i="1"/>
  <c r="BE520" i="1"/>
  <c r="BE521" i="1"/>
  <c r="BE522" i="1"/>
  <c r="BE523" i="1"/>
  <c r="BE167" i="1"/>
  <c r="BE168" i="1"/>
  <c r="BE169" i="1"/>
  <c r="BE170" i="1"/>
  <c r="BE524" i="1"/>
  <c r="BE525" i="1"/>
  <c r="BE526" i="1"/>
  <c r="BE527" i="1"/>
  <c r="BE528" i="1"/>
  <c r="BE529" i="1"/>
  <c r="BE530" i="1"/>
  <c r="BE531" i="1"/>
  <c r="BE532" i="1"/>
  <c r="BE533" i="1"/>
  <c r="BE534" i="1"/>
  <c r="BE535" i="1"/>
  <c r="BE536" i="1"/>
  <c r="BE537" i="1"/>
  <c r="BE538" i="1"/>
  <c r="BE539" i="1"/>
  <c r="BE540" i="1"/>
  <c r="BE541" i="1"/>
  <c r="BE542" i="1"/>
  <c r="BE543" i="1"/>
  <c r="BE544" i="1"/>
  <c r="BE545" i="1"/>
  <c r="BE171" i="1"/>
  <c r="BE172" i="1"/>
  <c r="BE546" i="1"/>
  <c r="BE547" i="1"/>
  <c r="BE548" i="1"/>
  <c r="BE173" i="1"/>
  <c r="BE549" i="1"/>
  <c r="BE550" i="1"/>
  <c r="BE551" i="1"/>
  <c r="BE552" i="1"/>
  <c r="BE174" i="1"/>
  <c r="BE175" i="1"/>
  <c r="BE176" i="1"/>
  <c r="BE177" i="1"/>
  <c r="BE178" i="1"/>
  <c r="BE179" i="1"/>
  <c r="BE553" i="1"/>
  <c r="BE554" i="1"/>
  <c r="BE180" i="1"/>
  <c r="BE739" i="1"/>
  <c r="BE740" i="1"/>
  <c r="BE555" i="1"/>
  <c r="BE556" i="1"/>
  <c r="BE557" i="1"/>
  <c r="BE741" i="1"/>
  <c r="BE742" i="1"/>
  <c r="BE558" i="1"/>
  <c r="BE559" i="1"/>
  <c r="BE560" i="1"/>
  <c r="BE561" i="1"/>
  <c r="BE181" i="1"/>
  <c r="BE182" i="1"/>
  <c r="BE183" i="1"/>
  <c r="BE184" i="1"/>
  <c r="BE562" i="1"/>
  <c r="BE563" i="1"/>
  <c r="BE564" i="1"/>
  <c r="BE743" i="1"/>
  <c r="BE744" i="1"/>
  <c r="BE745" i="1"/>
  <c r="BE565" i="1"/>
  <c r="BE185" i="1"/>
  <c r="BE186" i="1"/>
  <c r="BE187" i="1"/>
  <c r="BE188" i="1"/>
  <c r="BE566" i="1"/>
  <c r="BE567" i="1"/>
  <c r="BE568" i="1"/>
  <c r="BE569" i="1"/>
  <c r="BE570" i="1"/>
  <c r="BE571" i="1"/>
  <c r="BE189" i="1"/>
  <c r="BE190" i="1"/>
  <c r="BE191" i="1"/>
  <c r="BE572" i="1"/>
  <c r="BE573" i="1"/>
  <c r="BE574" i="1"/>
  <c r="BE192" i="1"/>
  <c r="BE746" i="1"/>
  <c r="BE747" i="1"/>
  <c r="BE193" i="1"/>
  <c r="BE194" i="1"/>
  <c r="BE195" i="1"/>
  <c r="BE196" i="1"/>
  <c r="BE197" i="1"/>
  <c r="BE198" i="1"/>
  <c r="BE199" i="1"/>
  <c r="BE200" i="1"/>
  <c r="BE575" i="1"/>
  <c r="BE576" i="1"/>
  <c r="BE577" i="1"/>
  <c r="BE578" i="1"/>
  <c r="BE579" i="1"/>
  <c r="BE580" i="1"/>
  <c r="BE581" i="1"/>
  <c r="BE582" i="1"/>
  <c r="BE583" i="1"/>
  <c r="BE584" i="1"/>
  <c r="BE585" i="1"/>
  <c r="BE586" i="1"/>
  <c r="BE587" i="1"/>
  <c r="BE588" i="1"/>
  <c r="BE201" i="1"/>
  <c r="BE202" i="1"/>
  <c r="BE203" i="1"/>
  <c r="BE204" i="1"/>
  <c r="BE205" i="1"/>
  <c r="BE206" i="1"/>
  <c r="BE207" i="1"/>
  <c r="BE208" i="1"/>
  <c r="BE209" i="1"/>
  <c r="BE210" i="1"/>
  <c r="BE748" i="1"/>
  <c r="BE749" i="1"/>
  <c r="BE211" i="1"/>
  <c r="BE212" i="1"/>
  <c r="BE589" i="1"/>
  <c r="BE590" i="1"/>
  <c r="BE591" i="1"/>
  <c r="BE592" i="1"/>
  <c r="BE593" i="1"/>
  <c r="BE594" i="1"/>
  <c r="BE595" i="1"/>
  <c r="BE596" i="1"/>
  <c r="BE597" i="1"/>
  <c r="BE598" i="1"/>
  <c r="BE599" i="1"/>
  <c r="BE600" i="1"/>
  <c r="BE601" i="1"/>
  <c r="BE602" i="1"/>
  <c r="BE603" i="1"/>
  <c r="BE604" i="1"/>
  <c r="BE605" i="1"/>
  <c r="BE750" i="1"/>
  <c r="BE751" i="1"/>
  <c r="BE75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606" i="1"/>
  <c r="BE607" i="1"/>
  <c r="BE608" i="1"/>
  <c r="BE609" i="1"/>
  <c r="BE261" i="1"/>
  <c r="BE610" i="1"/>
  <c r="BE262" i="1"/>
  <c r="BE263" i="1"/>
  <c r="BE264" i="1"/>
  <c r="BE611" i="1"/>
  <c r="BE612" i="1"/>
  <c r="BE265" i="1"/>
  <c r="BE266" i="1"/>
  <c r="BE267" i="1"/>
  <c r="BE268" i="1"/>
  <c r="BE269" i="1"/>
  <c r="BE270" i="1"/>
  <c r="BE271" i="1"/>
  <c r="BE272" i="1"/>
  <c r="BE273" i="1"/>
  <c r="BE613" i="1"/>
  <c r="BE274" i="1"/>
  <c r="BE275" i="1"/>
  <c r="BE276" i="1"/>
  <c r="BE277" i="1"/>
  <c r="BE614" i="1"/>
  <c r="BE615" i="1"/>
  <c r="BE616" i="1"/>
  <c r="BE617" i="1"/>
  <c r="BE618" i="1"/>
  <c r="BE619" i="1"/>
  <c r="BE278" i="1"/>
  <c r="BE279" i="1"/>
  <c r="BE280" i="1"/>
  <c r="BE281" i="1"/>
  <c r="BE282" i="1"/>
  <c r="BE283" i="1"/>
  <c r="BE284" i="1"/>
  <c r="BE620" i="1"/>
  <c r="BE621" i="1"/>
  <c r="BE622" i="1"/>
  <c r="BE623" i="1"/>
  <c r="BE624" i="1"/>
  <c r="BE625" i="1"/>
  <c r="BE285" i="1"/>
  <c r="BE626" i="1"/>
  <c r="BE627" i="1"/>
  <c r="BE628" i="1"/>
  <c r="BE629" i="1"/>
  <c r="BE630" i="1"/>
  <c r="BE631" i="1"/>
  <c r="BE632" i="1"/>
  <c r="BE286" i="1"/>
  <c r="BE753" i="1"/>
  <c r="BE754" i="1"/>
  <c r="BE755" i="1"/>
  <c r="BE287" i="1"/>
  <c r="BE288" i="1"/>
  <c r="BE289" i="1"/>
  <c r="BE290" i="1"/>
  <c r="BE291" i="1"/>
  <c r="BE292" i="1"/>
  <c r="BE293" i="1"/>
  <c r="BE633" i="1"/>
  <c r="BE294" i="1"/>
  <c r="BE634" i="1"/>
  <c r="BE635" i="1"/>
  <c r="BE295" i="1"/>
  <c r="BE296" i="1"/>
  <c r="BE297" i="1"/>
  <c r="BE298" i="1"/>
  <c r="BE299" i="1"/>
  <c r="BE300" i="1"/>
  <c r="BE636" i="1"/>
  <c r="BE637" i="1"/>
  <c r="BE301" i="1"/>
  <c r="BE638" i="1"/>
  <c r="BE639" i="1"/>
  <c r="BE302" i="1"/>
  <c r="BE303" i="1"/>
  <c r="BE640" i="1"/>
  <c r="BE304" i="1"/>
  <c r="BE305" i="1"/>
  <c r="BE306" i="1"/>
  <c r="BE307" i="1"/>
  <c r="BE308" i="1"/>
  <c r="BE309" i="1"/>
  <c r="BE756" i="1"/>
  <c r="BE757" i="1"/>
  <c r="BE641" i="1"/>
  <c r="BE310" i="1"/>
  <c r="BE311" i="1"/>
  <c r="BE312" i="1"/>
  <c r="BE642" i="1"/>
  <c r="BE643" i="1"/>
  <c r="BE644" i="1"/>
  <c r="BE645" i="1"/>
  <c r="BE646" i="1"/>
  <c r="BE647" i="1"/>
  <c r="BE648" i="1"/>
  <c r="BE649" i="1"/>
  <c r="BE650" i="1"/>
  <c r="BE758" i="1"/>
  <c r="BE759" i="1"/>
  <c r="BE651" i="1"/>
  <c r="BE652" i="1"/>
  <c r="BE313" i="1"/>
  <c r="BE314" i="1"/>
  <c r="BE315" i="1"/>
  <c r="BE316" i="1"/>
  <c r="BE760" i="1"/>
  <c r="BE761" i="1"/>
  <c r="BE762" i="1"/>
  <c r="BE317" i="1"/>
  <c r="BE318" i="1"/>
  <c r="BE763" i="1"/>
  <c r="BE319" i="1"/>
  <c r="BE320" i="1"/>
  <c r="BE321" i="1"/>
  <c r="BE653" i="1"/>
  <c r="BE654" i="1"/>
  <c r="BE764" i="1"/>
  <c r="BE655" i="1"/>
  <c r="BE656" i="1"/>
  <c r="BE657" i="1"/>
  <c r="BE658" i="1"/>
  <c r="BE322" i="1"/>
  <c r="BE323" i="1"/>
  <c r="BE324" i="1"/>
  <c r="BE325" i="1"/>
  <c r="BE326" i="1"/>
  <c r="BE327" i="1"/>
  <c r="BE328" i="1"/>
  <c r="BE329" i="1"/>
  <c r="BE330" i="1"/>
  <c r="BE331" i="1"/>
  <c r="BE332" i="1"/>
  <c r="BE333" i="1"/>
  <c r="BE334" i="1"/>
  <c r="BE335" i="1"/>
  <c r="BE336" i="1"/>
  <c r="BE337" i="1"/>
  <c r="BE338" i="1"/>
  <c r="BE339" i="1"/>
  <c r="BE340" i="1"/>
  <c r="BE341" i="1"/>
  <c r="BE342" i="1"/>
  <c r="BE343" i="1"/>
  <c r="BE344" i="1"/>
  <c r="BE345" i="1"/>
  <c r="BE346" i="1"/>
  <c r="BE347" i="1"/>
  <c r="BE348" i="1"/>
  <c r="BE349" i="1"/>
  <c r="BE350" i="1"/>
  <c r="BE351" i="1"/>
  <c r="BE352" i="1"/>
  <c r="BE353" i="1"/>
  <c r="BE354" i="1"/>
  <c r="BE355" i="1"/>
  <c r="BE356" i="1"/>
  <c r="BE357" i="1"/>
  <c r="BE659" i="1"/>
  <c r="BE660" i="1"/>
  <c r="BE358" i="1"/>
  <c r="BE359" i="1"/>
  <c r="BE360" i="1"/>
  <c r="BE361" i="1"/>
  <c r="BE362" i="1"/>
  <c r="BE363" i="1"/>
  <c r="BE364" i="1"/>
  <c r="BE365" i="1"/>
  <c r="BE366" i="1"/>
  <c r="BE765" i="1"/>
  <c r="BE766" i="1"/>
  <c r="BE661" i="1"/>
  <c r="BE767" i="1"/>
  <c r="BE768" i="1"/>
  <c r="BE769" i="1"/>
  <c r="BE770" i="1"/>
  <c r="BE771" i="1"/>
  <c r="BE772" i="1"/>
  <c r="BE367" i="1"/>
  <c r="BE368" i="1"/>
  <c r="BE773" i="1"/>
  <c r="BE774" i="1"/>
  <c r="BE775" i="1"/>
  <c r="BE369" i="1"/>
  <c r="BE662" i="1"/>
  <c r="BE663" i="1"/>
  <c r="BE664" i="1"/>
  <c r="BE665" i="1"/>
  <c r="BE370" i="1"/>
  <c r="BE371" i="1"/>
  <c r="BE666" i="1"/>
  <c r="BE667" i="1"/>
  <c r="BE668" i="1"/>
  <c r="BE669" i="1"/>
  <c r="BE372" i="1"/>
  <c r="BE373" i="1"/>
  <c r="BE776" i="1"/>
  <c r="BE374" i="1"/>
  <c r="BE375" i="1"/>
  <c r="BE376" i="1"/>
  <c r="BE670" i="1"/>
  <c r="BE671" i="1"/>
  <c r="BE672" i="1"/>
  <c r="BE377" i="1"/>
  <c r="BE378" i="1"/>
  <c r="BE379" i="1"/>
  <c r="BE673" i="1"/>
  <c r="BE380" i="1"/>
  <c r="BE674" i="1"/>
  <c r="BE675" i="1"/>
  <c r="BE676" i="1"/>
  <c r="BE677" i="1"/>
  <c r="BE678" i="1"/>
  <c r="BE381" i="1"/>
  <c r="BE382" i="1"/>
  <c r="BE679" i="1"/>
  <c r="BE680" i="1"/>
  <c r="BE681" i="1"/>
  <c r="BE682" i="1"/>
  <c r="BE683" i="1"/>
  <c r="BE684" i="1"/>
  <c r="BE383" i="1"/>
  <c r="BE384" i="1"/>
  <c r="BE385" i="1"/>
  <c r="BE386" i="1"/>
  <c r="BE387" i="1"/>
  <c r="BE388" i="1"/>
  <c r="BE389" i="1"/>
  <c r="BE390" i="1"/>
  <c r="BE391" i="1"/>
  <c r="BE392" i="1"/>
  <c r="BE685" i="1"/>
  <c r="BE393" i="1"/>
  <c r="BE394" i="1"/>
  <c r="BE395" i="1"/>
  <c r="BE686" i="1"/>
  <c r="BE687" i="1"/>
  <c r="BE396" i="1"/>
  <c r="BE397" i="1"/>
  <c r="BE398" i="1"/>
  <c r="BE399" i="1"/>
  <c r="BE688" i="1"/>
  <c r="BE689" i="1"/>
  <c r="BE690" i="1"/>
  <c r="BE691" i="1"/>
  <c r="BE692" i="1"/>
  <c r="BE693" i="1"/>
  <c r="BE694" i="1"/>
  <c r="BE695" i="1"/>
  <c r="BE696" i="1"/>
  <c r="BE697" i="1"/>
  <c r="BE698" i="1"/>
  <c r="BE400" i="1"/>
  <c r="BE699" i="1"/>
  <c r="BE700" i="1"/>
  <c r="BE777" i="1"/>
  <c r="BE778" i="1"/>
  <c r="BE779" i="1"/>
  <c r="BE780" i="1"/>
  <c r="BE701" i="1"/>
  <c r="BE702" i="1"/>
  <c r="BE401" i="1"/>
  <c r="BE402" i="1"/>
  <c r="BE403" i="1"/>
  <c r="BE404" i="1"/>
  <c r="BE781" i="1"/>
  <c r="BE782" i="1"/>
  <c r="BE783" i="1"/>
  <c r="BE784" i="1"/>
  <c r="BE785" i="1"/>
  <c r="BE786" i="1"/>
  <c r="BE787" i="1"/>
  <c r="BE788" i="1"/>
  <c r="BE789" i="1"/>
  <c r="BE790" i="1"/>
  <c r="BE791" i="1"/>
  <c r="BE792" i="1"/>
  <c r="BE405" i="1"/>
  <c r="BE703" i="1"/>
  <c r="BE704" i="1"/>
  <c r="BE705" i="1"/>
  <c r="BE706" i="1"/>
  <c r="BE406" i="1"/>
  <c r="BE407" i="1"/>
  <c r="BE408" i="1"/>
  <c r="BE409" i="1"/>
  <c r="BE707" i="1"/>
  <c r="BE708" i="1"/>
  <c r="BE709" i="1"/>
  <c r="BE410" i="1"/>
  <c r="BE411" i="1"/>
  <c r="BE793" i="1"/>
  <c r="BE794" i="1"/>
  <c r="BE795" i="1"/>
  <c r="BE412" i="1"/>
  <c r="BE413" i="1"/>
  <c r="BE414" i="1"/>
  <c r="BE710" i="1"/>
  <c r="BE711" i="1"/>
  <c r="BE415" i="1"/>
  <c r="BE416" i="1"/>
  <c r="BE417" i="1"/>
  <c r="BE418" i="1"/>
  <c r="BE419" i="1"/>
  <c r="BE420" i="1"/>
  <c r="BE421" i="1"/>
  <c r="BE422" i="1"/>
  <c r="BD3" i="1"/>
  <c r="BD423" i="1"/>
  <c r="BD4" i="1"/>
  <c r="BD5" i="1"/>
  <c r="BD6" i="1"/>
  <c r="BD7" i="1"/>
  <c r="BD8" i="1"/>
  <c r="BD9" i="1"/>
  <c r="BD10" i="1"/>
  <c r="BD11" i="1"/>
  <c r="BD712" i="1"/>
  <c r="BD713" i="1"/>
  <c r="BD714" i="1"/>
  <c r="BD12" i="1"/>
  <c r="BD13" i="1"/>
  <c r="BD715" i="1"/>
  <c r="BD14" i="1"/>
  <c r="BD424" i="1"/>
  <c r="BD425" i="1"/>
  <c r="BD426" i="1"/>
  <c r="BD716" i="1"/>
  <c r="BD717" i="1"/>
  <c r="BD718" i="1"/>
  <c r="BD719" i="1"/>
  <c r="BD720" i="1"/>
  <c r="BD721" i="1"/>
  <c r="BD15" i="1"/>
  <c r="BD16" i="1"/>
  <c r="BD17" i="1"/>
  <c r="BD18" i="1"/>
  <c r="BD722" i="1"/>
  <c r="BD723" i="1"/>
  <c r="BD724" i="1"/>
  <c r="BD19" i="1"/>
  <c r="BD20" i="1"/>
  <c r="BD427" i="1"/>
  <c r="BD725" i="1"/>
  <c r="BD726" i="1"/>
  <c r="BD428" i="1"/>
  <c r="BD429" i="1"/>
  <c r="BD430" i="1"/>
  <c r="BD431" i="1"/>
  <c r="BD432" i="1"/>
  <c r="BD433" i="1"/>
  <c r="BD434" i="1"/>
  <c r="BD435" i="1"/>
  <c r="BD21" i="1"/>
  <c r="BD22" i="1"/>
  <c r="BD23" i="1"/>
  <c r="BD24" i="1"/>
  <c r="BD25" i="1"/>
  <c r="BD26" i="1"/>
  <c r="BD27" i="1"/>
  <c r="BD436" i="1"/>
  <c r="BD437" i="1"/>
  <c r="BD438" i="1"/>
  <c r="BD439" i="1"/>
  <c r="BD440" i="1"/>
  <c r="BD28" i="1"/>
  <c r="BD29" i="1"/>
  <c r="BD30" i="1"/>
  <c r="BD31" i="1"/>
  <c r="BD32" i="1"/>
  <c r="BD33" i="1"/>
  <c r="BD34" i="1"/>
  <c r="BD35" i="1"/>
  <c r="BD36" i="1"/>
  <c r="BD441" i="1"/>
  <c r="BD442"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443" i="1"/>
  <c r="BD444" i="1"/>
  <c r="BD445" i="1"/>
  <c r="BD446" i="1"/>
  <c r="BD447" i="1"/>
  <c r="BD448" i="1"/>
  <c r="BD449" i="1"/>
  <c r="BD450" i="1"/>
  <c r="BD63" i="1"/>
  <c r="BD64" i="1"/>
  <c r="BD65" i="1"/>
  <c r="BD66" i="1"/>
  <c r="BD67" i="1"/>
  <c r="BD68" i="1"/>
  <c r="BD69" i="1"/>
  <c r="BD70" i="1"/>
  <c r="BD71" i="1"/>
  <c r="BD796" i="1"/>
  <c r="BD451" i="1"/>
  <c r="BD452" i="1"/>
  <c r="BD453" i="1"/>
  <c r="BD454" i="1"/>
  <c r="BD455" i="1"/>
  <c r="BD456" i="1"/>
  <c r="BD457" i="1"/>
  <c r="BD458" i="1"/>
  <c r="BD459" i="1"/>
  <c r="BD460" i="1"/>
  <c r="BD461" i="1"/>
  <c r="BD462" i="1"/>
  <c r="BD463" i="1"/>
  <c r="BD464" i="1"/>
  <c r="BD465" i="1"/>
  <c r="BD72" i="1"/>
  <c r="BD73" i="1"/>
  <c r="BD466" i="1"/>
  <c r="BD467" i="1"/>
  <c r="BD468" i="1"/>
  <c r="BD469" i="1"/>
  <c r="BD74" i="1"/>
  <c r="BD75" i="1"/>
  <c r="BD470" i="1"/>
  <c r="BD471" i="1"/>
  <c r="BD472" i="1"/>
  <c r="BD473" i="1"/>
  <c r="BD76" i="1"/>
  <c r="BD474" i="1"/>
  <c r="BD475" i="1"/>
  <c r="BD77" i="1"/>
  <c r="BD78" i="1"/>
  <c r="BD79" i="1"/>
  <c r="BD80" i="1"/>
  <c r="BD81" i="1"/>
  <c r="BD82" i="1"/>
  <c r="BD83" i="1"/>
  <c r="BD84" i="1"/>
  <c r="BD85" i="1"/>
  <c r="BD86" i="1"/>
  <c r="BD87" i="1"/>
  <c r="BD88" i="1"/>
  <c r="BD476" i="1"/>
  <c r="BD477" i="1"/>
  <c r="BD89" i="1"/>
  <c r="BD478" i="1"/>
  <c r="BD479" i="1"/>
  <c r="BD480" i="1"/>
  <c r="BD481" i="1"/>
  <c r="BD727" i="1"/>
  <c r="BD728" i="1"/>
  <c r="BD90" i="1"/>
  <c r="BD91" i="1"/>
  <c r="BD92" i="1"/>
  <c r="BD93" i="1"/>
  <c r="BD94" i="1"/>
  <c r="BD482" i="1"/>
  <c r="BD483" i="1"/>
  <c r="BD484" i="1"/>
  <c r="BD95" i="1"/>
  <c r="BD96" i="1"/>
  <c r="BD729" i="1"/>
  <c r="BD97" i="1"/>
  <c r="BD98" i="1"/>
  <c r="BD99" i="1"/>
  <c r="BD100" i="1"/>
  <c r="BD101" i="1"/>
  <c r="BD102" i="1"/>
  <c r="BD103" i="1"/>
  <c r="BD104" i="1"/>
  <c r="BD105" i="1"/>
  <c r="BD730" i="1"/>
  <c r="BD485" i="1"/>
  <c r="BD106" i="1"/>
  <c r="BD486" i="1"/>
  <c r="BD107" i="1"/>
  <c r="BD108" i="1"/>
  <c r="BD109" i="1"/>
  <c r="BD110" i="1"/>
  <c r="BD111" i="1"/>
  <c r="BD112" i="1"/>
  <c r="BD113" i="1"/>
  <c r="BD114" i="1"/>
  <c r="BD115" i="1"/>
  <c r="BD116" i="1"/>
  <c r="BD117" i="1"/>
  <c r="BD118" i="1"/>
  <c r="BD119" i="1"/>
  <c r="BD120" i="1"/>
  <c r="BD487" i="1"/>
  <c r="BD731" i="1"/>
  <c r="BD488" i="1"/>
  <c r="BD489" i="1"/>
  <c r="BD490" i="1"/>
  <c r="BD491" i="1"/>
  <c r="BD492" i="1"/>
  <c r="BD493" i="1"/>
  <c r="BD494" i="1"/>
  <c r="BD495" i="1"/>
  <c r="BD496" i="1"/>
  <c r="BD497" i="1"/>
  <c r="BD121" i="1"/>
  <c r="BD122" i="1"/>
  <c r="BD123" i="1"/>
  <c r="BD498" i="1"/>
  <c r="BD499" i="1"/>
  <c r="BD500" i="1"/>
  <c r="BD124" i="1"/>
  <c r="BD125" i="1"/>
  <c r="BD126" i="1"/>
  <c r="BD127" i="1"/>
  <c r="BD128" i="1"/>
  <c r="BD129" i="1"/>
  <c r="BD130" i="1"/>
  <c r="BD131" i="1"/>
  <c r="BD132" i="1"/>
  <c r="BD133" i="1"/>
  <c r="BD134" i="1"/>
  <c r="BD135" i="1"/>
  <c r="BD732" i="1"/>
  <c r="BD733" i="1"/>
  <c r="BD136" i="1"/>
  <c r="BD137" i="1"/>
  <c r="BD138" i="1"/>
  <c r="BD139" i="1"/>
  <c r="BD501" i="1"/>
  <c r="BD502" i="1"/>
  <c r="BD503" i="1"/>
  <c r="BD140" i="1"/>
  <c r="BD141" i="1"/>
  <c r="BD142" i="1"/>
  <c r="BD504" i="1"/>
  <c r="BD505" i="1"/>
  <c r="BD143" i="1"/>
  <c r="BD144" i="1"/>
  <c r="BD145" i="1"/>
  <c r="BD146" i="1"/>
  <c r="BD147" i="1"/>
  <c r="BD148" i="1"/>
  <c r="BD149" i="1"/>
  <c r="BD150" i="1"/>
  <c r="BD734" i="1"/>
  <c r="BD506" i="1"/>
  <c r="BD507" i="1"/>
  <c r="BD508" i="1"/>
  <c r="BD509" i="1"/>
  <c r="BD510" i="1"/>
  <c r="BD151" i="1"/>
  <c r="BD511" i="1"/>
  <c r="BD152" i="1"/>
  <c r="BD153" i="1"/>
  <c r="BD154" i="1"/>
  <c r="BD155" i="1"/>
  <c r="BD156" i="1"/>
  <c r="BD157" i="1"/>
  <c r="BD158" i="1"/>
  <c r="BD159" i="1"/>
  <c r="BD160" i="1"/>
  <c r="BD161" i="1"/>
  <c r="BD162" i="1"/>
  <c r="BD163" i="1"/>
  <c r="BD735" i="1"/>
  <c r="BD736" i="1"/>
  <c r="BD512" i="1"/>
  <c r="BD513" i="1"/>
  <c r="BD514" i="1"/>
  <c r="BD737" i="1"/>
  <c r="BD738" i="1"/>
  <c r="BD515" i="1"/>
  <c r="BD516" i="1"/>
  <c r="BD517" i="1"/>
  <c r="BD164" i="1"/>
  <c r="BD165" i="1"/>
  <c r="BD166" i="1"/>
  <c r="BD518" i="1"/>
  <c r="BD519" i="1"/>
  <c r="BD520" i="1"/>
  <c r="BD521" i="1"/>
  <c r="BD522" i="1"/>
  <c r="BD523" i="1"/>
  <c r="BD167" i="1"/>
  <c r="BD168" i="1"/>
  <c r="BD169" i="1"/>
  <c r="BD170" i="1"/>
  <c r="BD524" i="1"/>
  <c r="BD525" i="1"/>
  <c r="BD526" i="1"/>
  <c r="BD527" i="1"/>
  <c r="BD528" i="1"/>
  <c r="BD529" i="1"/>
  <c r="BD530" i="1"/>
  <c r="BD531" i="1"/>
  <c r="BD532" i="1"/>
  <c r="BD533" i="1"/>
  <c r="BD534" i="1"/>
  <c r="BD535" i="1"/>
  <c r="BD536" i="1"/>
  <c r="BD537" i="1"/>
  <c r="BD538" i="1"/>
  <c r="BD539" i="1"/>
  <c r="BD540" i="1"/>
  <c r="BD541" i="1"/>
  <c r="BD542" i="1"/>
  <c r="BD543" i="1"/>
  <c r="BD544" i="1"/>
  <c r="BD545" i="1"/>
  <c r="BD171" i="1"/>
  <c r="BD172" i="1"/>
  <c r="BD546" i="1"/>
  <c r="BD547" i="1"/>
  <c r="BD548" i="1"/>
  <c r="BD173" i="1"/>
  <c r="BD549" i="1"/>
  <c r="BD550" i="1"/>
  <c r="BD551" i="1"/>
  <c r="BD552" i="1"/>
  <c r="BD174" i="1"/>
  <c r="BD175" i="1"/>
  <c r="BD176" i="1"/>
  <c r="BD177" i="1"/>
  <c r="BD178" i="1"/>
  <c r="BD179" i="1"/>
  <c r="BD553" i="1"/>
  <c r="BD554" i="1"/>
  <c r="BD180" i="1"/>
  <c r="BD739" i="1"/>
  <c r="BD740" i="1"/>
  <c r="BD555" i="1"/>
  <c r="BD556" i="1"/>
  <c r="BD557" i="1"/>
  <c r="BD741" i="1"/>
  <c r="BD742" i="1"/>
  <c r="BD558" i="1"/>
  <c r="BD559" i="1"/>
  <c r="BD560" i="1"/>
  <c r="BD561" i="1"/>
  <c r="BD181" i="1"/>
  <c r="BD182" i="1"/>
  <c r="BD183" i="1"/>
  <c r="BD184" i="1"/>
  <c r="BD562" i="1"/>
  <c r="BD563" i="1"/>
  <c r="BD564" i="1"/>
  <c r="BD743" i="1"/>
  <c r="BD744" i="1"/>
  <c r="BD745" i="1"/>
  <c r="BD565" i="1"/>
  <c r="BD185" i="1"/>
  <c r="BD186" i="1"/>
  <c r="BD187" i="1"/>
  <c r="BD188" i="1"/>
  <c r="BD566" i="1"/>
  <c r="BD567" i="1"/>
  <c r="BD568" i="1"/>
  <c r="BD569" i="1"/>
  <c r="BD570" i="1"/>
  <c r="BD571" i="1"/>
  <c r="BD189" i="1"/>
  <c r="BD190" i="1"/>
  <c r="BD191" i="1"/>
  <c r="BD572" i="1"/>
  <c r="BD573" i="1"/>
  <c r="BD574" i="1"/>
  <c r="BD192" i="1"/>
  <c r="BD746" i="1"/>
  <c r="BD747" i="1"/>
  <c r="BD193" i="1"/>
  <c r="BD194" i="1"/>
  <c r="BD195" i="1"/>
  <c r="BD196" i="1"/>
  <c r="BD197" i="1"/>
  <c r="BD198" i="1"/>
  <c r="BD199" i="1"/>
  <c r="BD200" i="1"/>
  <c r="BD575" i="1"/>
  <c r="BD576" i="1"/>
  <c r="BD577" i="1"/>
  <c r="BD578" i="1"/>
  <c r="BD579" i="1"/>
  <c r="BD580" i="1"/>
  <c r="BD581" i="1"/>
  <c r="BD582" i="1"/>
  <c r="BD583" i="1"/>
  <c r="BD584" i="1"/>
  <c r="BD585" i="1"/>
  <c r="BD586" i="1"/>
  <c r="BD587" i="1"/>
  <c r="BD588" i="1"/>
  <c r="BD201" i="1"/>
  <c r="BD202" i="1"/>
  <c r="BD203" i="1"/>
  <c r="BD204" i="1"/>
  <c r="BD205" i="1"/>
  <c r="BD206" i="1"/>
  <c r="BD207" i="1"/>
  <c r="BD208" i="1"/>
  <c r="BD209" i="1"/>
  <c r="BD210" i="1"/>
  <c r="BD748" i="1"/>
  <c r="BD749" i="1"/>
  <c r="BD211" i="1"/>
  <c r="BD212" i="1"/>
  <c r="BD589" i="1"/>
  <c r="BD590" i="1"/>
  <c r="BD591" i="1"/>
  <c r="BD592" i="1"/>
  <c r="BD593" i="1"/>
  <c r="BD594" i="1"/>
  <c r="BD595" i="1"/>
  <c r="BD596" i="1"/>
  <c r="BD597" i="1"/>
  <c r="BD598" i="1"/>
  <c r="BD599" i="1"/>
  <c r="BD600" i="1"/>
  <c r="BD601" i="1"/>
  <c r="BD602" i="1"/>
  <c r="BD603" i="1"/>
  <c r="BD604" i="1"/>
  <c r="BD605" i="1"/>
  <c r="BD750" i="1"/>
  <c r="BD751" i="1"/>
  <c r="BD75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606" i="1"/>
  <c r="BD607" i="1"/>
  <c r="BD608" i="1"/>
  <c r="BD609" i="1"/>
  <c r="BD261" i="1"/>
  <c r="BD610" i="1"/>
  <c r="BD262" i="1"/>
  <c r="BD263" i="1"/>
  <c r="BD264" i="1"/>
  <c r="BD611" i="1"/>
  <c r="BD612" i="1"/>
  <c r="BD265" i="1"/>
  <c r="BD266" i="1"/>
  <c r="BD267" i="1"/>
  <c r="BD268" i="1"/>
  <c r="BD269" i="1"/>
  <c r="BD270" i="1"/>
  <c r="BD271" i="1"/>
  <c r="BD272" i="1"/>
  <c r="BD273" i="1"/>
  <c r="BD613" i="1"/>
  <c r="BD274" i="1"/>
  <c r="BD275" i="1"/>
  <c r="BD276" i="1"/>
  <c r="BD277" i="1"/>
  <c r="BD614" i="1"/>
  <c r="BD615" i="1"/>
  <c r="BD616" i="1"/>
  <c r="BD617" i="1"/>
  <c r="BD618" i="1"/>
  <c r="BD619" i="1"/>
  <c r="BD278" i="1"/>
  <c r="BD279" i="1"/>
  <c r="BD280" i="1"/>
  <c r="BD281" i="1"/>
  <c r="BD282" i="1"/>
  <c r="BD283" i="1"/>
  <c r="BD284" i="1"/>
  <c r="BD620" i="1"/>
  <c r="BD621" i="1"/>
  <c r="BD622" i="1"/>
  <c r="BD623" i="1"/>
  <c r="BD624" i="1"/>
  <c r="BD625" i="1"/>
  <c r="BD285" i="1"/>
  <c r="BD626" i="1"/>
  <c r="BD627" i="1"/>
  <c r="BD628" i="1"/>
  <c r="BD629" i="1"/>
  <c r="BD630" i="1"/>
  <c r="BD631" i="1"/>
  <c r="BD632" i="1"/>
  <c r="BD286" i="1"/>
  <c r="BD753" i="1"/>
  <c r="BD754" i="1"/>
  <c r="BD755" i="1"/>
  <c r="BD287" i="1"/>
  <c r="BD288" i="1"/>
  <c r="BD289" i="1"/>
  <c r="BD290" i="1"/>
  <c r="BD291" i="1"/>
  <c r="BD292" i="1"/>
  <c r="BD293" i="1"/>
  <c r="BD633" i="1"/>
  <c r="BD294" i="1"/>
  <c r="BD634" i="1"/>
  <c r="BD635" i="1"/>
  <c r="BD295" i="1"/>
  <c r="BD296" i="1"/>
  <c r="BD297" i="1"/>
  <c r="BD298" i="1"/>
  <c r="BD299" i="1"/>
  <c r="BD300" i="1"/>
  <c r="BD636" i="1"/>
  <c r="BD637" i="1"/>
  <c r="BD301" i="1"/>
  <c r="BD638" i="1"/>
  <c r="BD639" i="1"/>
  <c r="BD302" i="1"/>
  <c r="BD303" i="1"/>
  <c r="BD640" i="1"/>
  <c r="BD304" i="1"/>
  <c r="BD305" i="1"/>
  <c r="BD306" i="1"/>
  <c r="BD307" i="1"/>
  <c r="BD308" i="1"/>
  <c r="BD309" i="1"/>
  <c r="BD756" i="1"/>
  <c r="BD757" i="1"/>
  <c r="BD641" i="1"/>
  <c r="BD310" i="1"/>
  <c r="BD311" i="1"/>
  <c r="BD312" i="1"/>
  <c r="BD642" i="1"/>
  <c r="BD643" i="1"/>
  <c r="BD644" i="1"/>
  <c r="BD645" i="1"/>
  <c r="BD646" i="1"/>
  <c r="BD647" i="1"/>
  <c r="BD648" i="1"/>
  <c r="BD649" i="1"/>
  <c r="BD650" i="1"/>
  <c r="BD758" i="1"/>
  <c r="BD759" i="1"/>
  <c r="BD651" i="1"/>
  <c r="BD652" i="1"/>
  <c r="BD313" i="1"/>
  <c r="BD314" i="1"/>
  <c r="BD315" i="1"/>
  <c r="BD316" i="1"/>
  <c r="BD760" i="1"/>
  <c r="BD761" i="1"/>
  <c r="BD762" i="1"/>
  <c r="BD317" i="1"/>
  <c r="BD318" i="1"/>
  <c r="BD763" i="1"/>
  <c r="BD319" i="1"/>
  <c r="BD320" i="1"/>
  <c r="BD321" i="1"/>
  <c r="BD653" i="1"/>
  <c r="BD654" i="1"/>
  <c r="BD764" i="1"/>
  <c r="BD655" i="1"/>
  <c r="BD656" i="1"/>
  <c r="BD657" i="1"/>
  <c r="BD658"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659" i="1"/>
  <c r="BD660" i="1"/>
  <c r="BD358" i="1"/>
  <c r="BD359" i="1"/>
  <c r="BD360" i="1"/>
  <c r="BD361" i="1"/>
  <c r="BD362" i="1"/>
  <c r="BD363" i="1"/>
  <c r="BD364" i="1"/>
  <c r="BD365" i="1"/>
  <c r="BD366" i="1"/>
  <c r="BD765" i="1"/>
  <c r="BD766" i="1"/>
  <c r="BD661" i="1"/>
  <c r="BD767" i="1"/>
  <c r="BD768" i="1"/>
  <c r="BD769" i="1"/>
  <c r="BD770" i="1"/>
  <c r="BD771" i="1"/>
  <c r="BD772" i="1"/>
  <c r="BD367" i="1"/>
  <c r="BD368" i="1"/>
  <c r="BD773" i="1"/>
  <c r="BD774" i="1"/>
  <c r="BD775" i="1"/>
  <c r="BD369" i="1"/>
  <c r="BD662" i="1"/>
  <c r="BD663" i="1"/>
  <c r="BD664" i="1"/>
  <c r="BD665" i="1"/>
  <c r="BD370" i="1"/>
  <c r="BD371" i="1"/>
  <c r="BD666" i="1"/>
  <c r="BD667" i="1"/>
  <c r="BD668" i="1"/>
  <c r="BD669" i="1"/>
  <c r="BD372" i="1"/>
  <c r="BD373" i="1"/>
  <c r="BD776" i="1"/>
  <c r="BD374" i="1"/>
  <c r="BD375" i="1"/>
  <c r="BD376" i="1"/>
  <c r="BD670" i="1"/>
  <c r="BD671" i="1"/>
  <c r="BD672" i="1"/>
  <c r="BD377" i="1"/>
  <c r="BD378" i="1"/>
  <c r="BD379" i="1"/>
  <c r="BD673" i="1"/>
  <c r="BD380" i="1"/>
  <c r="BD674" i="1"/>
  <c r="BD675" i="1"/>
  <c r="BD676" i="1"/>
  <c r="BD677" i="1"/>
  <c r="BD678" i="1"/>
  <c r="BD381" i="1"/>
  <c r="BD382" i="1"/>
  <c r="BD679" i="1"/>
  <c r="BD680" i="1"/>
  <c r="BD681" i="1"/>
  <c r="BD682" i="1"/>
  <c r="BD683" i="1"/>
  <c r="BD684" i="1"/>
  <c r="BD383" i="1"/>
  <c r="BD384" i="1"/>
  <c r="BD385" i="1"/>
  <c r="BD386" i="1"/>
  <c r="BD387" i="1"/>
  <c r="BD388" i="1"/>
  <c r="BD389" i="1"/>
  <c r="BD390" i="1"/>
  <c r="BD391" i="1"/>
  <c r="BD392" i="1"/>
  <c r="BD685" i="1"/>
  <c r="BD393" i="1"/>
  <c r="BD394" i="1"/>
  <c r="BD395" i="1"/>
  <c r="BD686" i="1"/>
  <c r="BD687" i="1"/>
  <c r="BD396" i="1"/>
  <c r="BD397" i="1"/>
  <c r="BD398" i="1"/>
  <c r="BD399" i="1"/>
  <c r="BD688" i="1"/>
  <c r="BD689" i="1"/>
  <c r="BD690" i="1"/>
  <c r="BD691" i="1"/>
  <c r="BD692" i="1"/>
  <c r="BD693" i="1"/>
  <c r="BD694" i="1"/>
  <c r="BD695" i="1"/>
  <c r="BD696" i="1"/>
  <c r="BD697" i="1"/>
  <c r="BD698" i="1"/>
  <c r="BD400" i="1"/>
  <c r="BD699" i="1"/>
  <c r="BD700" i="1"/>
  <c r="BD777" i="1"/>
  <c r="BD778" i="1"/>
  <c r="BD779" i="1"/>
  <c r="BD780" i="1"/>
  <c r="BD701" i="1"/>
  <c r="BD702" i="1"/>
  <c r="BD401" i="1"/>
  <c r="BD402" i="1"/>
  <c r="BD403" i="1"/>
  <c r="BD404" i="1"/>
  <c r="BD781" i="1"/>
  <c r="BD782" i="1"/>
  <c r="BD783" i="1"/>
  <c r="BD784" i="1"/>
  <c r="BD785" i="1"/>
  <c r="BD786" i="1"/>
  <c r="BD787" i="1"/>
  <c r="BD788" i="1"/>
  <c r="BD789" i="1"/>
  <c r="BD790" i="1"/>
  <c r="BD791" i="1"/>
  <c r="BD792" i="1"/>
  <c r="BD405" i="1"/>
  <c r="BD703" i="1"/>
  <c r="BD704" i="1"/>
  <c r="BD705" i="1"/>
  <c r="BD706" i="1"/>
  <c r="BD406" i="1"/>
  <c r="BD407" i="1"/>
  <c r="BD408" i="1"/>
  <c r="BD409" i="1"/>
  <c r="BD707" i="1"/>
  <c r="BD708" i="1"/>
  <c r="BD709" i="1"/>
  <c r="BD410" i="1"/>
  <c r="BD411" i="1"/>
  <c r="BD793" i="1"/>
  <c r="BD794" i="1"/>
  <c r="BD795" i="1"/>
  <c r="BD412" i="1"/>
  <c r="BD413" i="1"/>
  <c r="BD414" i="1"/>
  <c r="BD710" i="1"/>
  <c r="BD711" i="1"/>
  <c r="BD415" i="1"/>
  <c r="BD416" i="1"/>
  <c r="BD417" i="1"/>
  <c r="BD418" i="1"/>
  <c r="BD419" i="1"/>
  <c r="BD420" i="1"/>
  <c r="BD421" i="1"/>
  <c r="BD422" i="1"/>
  <c r="BG186" i="3"/>
  <c r="BG182" i="3"/>
  <c r="BG363" i="3"/>
  <c r="BG43" i="3"/>
  <c r="BG193" i="3"/>
  <c r="BG194" i="3"/>
  <c r="BG26" i="3"/>
  <c r="BG165" i="3"/>
  <c r="BG166" i="3"/>
  <c r="BG345" i="3"/>
  <c r="BG346" i="3"/>
  <c r="BG347" i="3"/>
  <c r="BG6" i="3"/>
  <c r="BG331" i="3"/>
  <c r="BG195" i="3"/>
  <c r="BG196" i="3"/>
  <c r="BG187" i="3"/>
  <c r="BG365" i="3"/>
  <c r="BG11" i="3"/>
  <c r="BG188" i="3"/>
  <c r="BG366" i="3"/>
  <c r="BG40" i="3"/>
  <c r="BG338" i="3"/>
  <c r="BG197" i="3"/>
  <c r="BG198" i="3"/>
  <c r="BG35" i="3"/>
  <c r="BG149" i="3"/>
  <c r="BG150" i="3"/>
  <c r="BG44" i="3"/>
  <c r="BG45" i="3"/>
  <c r="BG106" i="3"/>
  <c r="BG110" i="3"/>
  <c r="BG199" i="3"/>
  <c r="BG200" i="3"/>
  <c r="BG175" i="3"/>
  <c r="BG201" i="3"/>
  <c r="BG183" i="3"/>
  <c r="BG330" i="3"/>
  <c r="BG184" i="3"/>
  <c r="BG46" i="3"/>
  <c r="BG202" i="3"/>
  <c r="BG203" i="3"/>
  <c r="BG129" i="3"/>
  <c r="BG27" i="3"/>
  <c r="BG47" i="3"/>
  <c r="BG112" i="3"/>
  <c r="BG113" i="3"/>
  <c r="BG204" i="3"/>
  <c r="BG48" i="3"/>
  <c r="BG205" i="3"/>
  <c r="BG206" i="3"/>
  <c r="BG207" i="3"/>
  <c r="BG49" i="3"/>
  <c r="BG208" i="3"/>
  <c r="BG50" i="3"/>
  <c r="BG209" i="3"/>
  <c r="BG210" i="3"/>
  <c r="BG51" i="3"/>
  <c r="BG52" i="3"/>
  <c r="BG211" i="3"/>
  <c r="BG53" i="3"/>
  <c r="BG212" i="3"/>
  <c r="BG24" i="3"/>
  <c r="BG143" i="3"/>
  <c r="BG28" i="3"/>
  <c r="BG54" i="3"/>
  <c r="BG18" i="3"/>
  <c r="BG213" i="3"/>
  <c r="BG214" i="3"/>
  <c r="BG215" i="3"/>
  <c r="BG16" i="3"/>
  <c r="BG17" i="3"/>
  <c r="BG216" i="3"/>
  <c r="BG217" i="3"/>
  <c r="BG120" i="3"/>
  <c r="BG55" i="3"/>
  <c r="BG134" i="3"/>
  <c r="BG56" i="3"/>
  <c r="BG57" i="3"/>
  <c r="BG218" i="3"/>
  <c r="BG219" i="3"/>
  <c r="BG220" i="3"/>
  <c r="BG58" i="3"/>
  <c r="BG221" i="3"/>
  <c r="BG222" i="3"/>
  <c r="BG223" i="3"/>
  <c r="BG59" i="3"/>
  <c r="BG60" i="3"/>
  <c r="BG61" i="3"/>
  <c r="BG224" i="3"/>
  <c r="BG225" i="3"/>
  <c r="BG123" i="3"/>
  <c r="BG159" i="3"/>
  <c r="BG148" i="3"/>
  <c r="BG343" i="3"/>
  <c r="BG135" i="3"/>
  <c r="BG167" i="3"/>
  <c r="BG168" i="3"/>
  <c r="BG62" i="3"/>
  <c r="BG116" i="3"/>
  <c r="BG226" i="3"/>
  <c r="BG33" i="3"/>
  <c r="BG320" i="3"/>
  <c r="BG127" i="3"/>
  <c r="BG161" i="3"/>
  <c r="BG63" i="3"/>
  <c r="BG227" i="3"/>
  <c r="BG228" i="3"/>
  <c r="BG136" i="3"/>
  <c r="BG64" i="3"/>
  <c r="BG179" i="3"/>
  <c r="BG65" i="3"/>
  <c r="BG66" i="3"/>
  <c r="BG229" i="3"/>
  <c r="BG230" i="3"/>
  <c r="BG67" i="3"/>
  <c r="BG68" i="3"/>
  <c r="BG231" i="3"/>
  <c r="BG232" i="3"/>
  <c r="BG69" i="3"/>
  <c r="BG151" i="3"/>
  <c r="BG114" i="3"/>
  <c r="BG162" i="3"/>
  <c r="BG152" i="3"/>
  <c r="BG153" i="3"/>
  <c r="BG154" i="3"/>
  <c r="BG8" i="3"/>
  <c r="BG7" i="3"/>
  <c r="BG122" i="3"/>
  <c r="BG105" i="3"/>
  <c r="BG107" i="3"/>
  <c r="BG321" i="3"/>
  <c r="BG341" i="3"/>
  <c r="BG325" i="3"/>
  <c r="BG324" i="3"/>
  <c r="BG323" i="3"/>
  <c r="BG352" i="3"/>
  <c r="BG353" i="3"/>
  <c r="BG351" i="3"/>
  <c r="BG326" i="3"/>
  <c r="BG329" i="3"/>
  <c r="BG327" i="3"/>
  <c r="BG367" i="3"/>
  <c r="BG233" i="3"/>
  <c r="BG130" i="3"/>
  <c r="BG70" i="3"/>
  <c r="BG234" i="3"/>
  <c r="BG235" i="3"/>
  <c r="BG144" i="3"/>
  <c r="BG15" i="3"/>
  <c r="BG332" i="3"/>
  <c r="BG37" i="3"/>
  <c r="BG20" i="3"/>
  <c r="BG21" i="3"/>
  <c r="BG358" i="3"/>
  <c r="BG333" i="3"/>
  <c r="BG181" i="3"/>
  <c r="BG118" i="3"/>
  <c r="BG236" i="3"/>
  <c r="BG237" i="3"/>
  <c r="BG238" i="3"/>
  <c r="BG239" i="3"/>
  <c r="BG71" i="3"/>
  <c r="BG72" i="3"/>
  <c r="BG240" i="3"/>
  <c r="BG241" i="3"/>
  <c r="BG10" i="3"/>
  <c r="BG73" i="3"/>
  <c r="BG242" i="3"/>
  <c r="BG243" i="3"/>
  <c r="BG145" i="3"/>
  <c r="BG244" i="3"/>
  <c r="BG245" i="3"/>
  <c r="BG74" i="3"/>
  <c r="BG34" i="3"/>
  <c r="BG246" i="3"/>
  <c r="BG247" i="3"/>
  <c r="BG248" i="3"/>
  <c r="BG75" i="3"/>
  <c r="BG147" i="3"/>
  <c r="BG342" i="3"/>
  <c r="BG25" i="3"/>
  <c r="BG76" i="3"/>
  <c r="BG77" i="3"/>
  <c r="BG173" i="3"/>
  <c r="BG29" i="3"/>
  <c r="BG249" i="3"/>
  <c r="BG169" i="3"/>
  <c r="BG250" i="3"/>
  <c r="BG78" i="3"/>
  <c r="BG121" i="3"/>
  <c r="BG30" i="3"/>
  <c r="BG251" i="3"/>
  <c r="BG252" i="3"/>
  <c r="BG253" i="3"/>
  <c r="BG79" i="3"/>
  <c r="BG322" i="3"/>
  <c r="BG254" i="3"/>
  <c r="BG255" i="3"/>
  <c r="BG256" i="3"/>
  <c r="BG137" i="3"/>
  <c r="BG125" i="3"/>
  <c r="BG348" i="3"/>
  <c r="BG349" i="3"/>
  <c r="BG350" i="3"/>
  <c r="BG80" i="3"/>
  <c r="BG81" i="3"/>
  <c r="BG257" i="3"/>
  <c r="BG258" i="3"/>
  <c r="BG259" i="3"/>
  <c r="BG178" i="3"/>
  <c r="BG359" i="3"/>
  <c r="BG185" i="3"/>
  <c r="BG260" i="3"/>
  <c r="BG261" i="3"/>
  <c r="BG117" i="3"/>
  <c r="BG189" i="3"/>
  <c r="BG368" i="3"/>
  <c r="BG180" i="3"/>
  <c r="BG360" i="3"/>
  <c r="BG361" i="3"/>
  <c r="BG362" i="3"/>
  <c r="BG262" i="3"/>
  <c r="BG82" i="3"/>
  <c r="BG9" i="3"/>
  <c r="BG83" i="3"/>
  <c r="BG111" i="3"/>
  <c r="BG12" i="3"/>
  <c r="BG13" i="3"/>
  <c r="BG84" i="3"/>
  <c r="BG263" i="3"/>
  <c r="BG264" i="3"/>
  <c r="BG85" i="3"/>
  <c r="BG86" i="3"/>
  <c r="BG38" i="3"/>
  <c r="BG334" i="3"/>
  <c r="BG335" i="3"/>
  <c r="BG87" i="3"/>
  <c r="BG88" i="3"/>
  <c r="BG265" i="3"/>
  <c r="BG266" i="3"/>
  <c r="BG267" i="3"/>
  <c r="BG89" i="3"/>
  <c r="BG19" i="3"/>
  <c r="BG268" i="3"/>
  <c r="BG269" i="3"/>
  <c r="BG108" i="3"/>
  <c r="BG31" i="3"/>
  <c r="BG14" i="3"/>
  <c r="BG142" i="3"/>
  <c r="BG328" i="3"/>
  <c r="BG174" i="3"/>
  <c r="BG270" i="3"/>
  <c r="BG271" i="3"/>
  <c r="BG272" i="3"/>
  <c r="BG90" i="3"/>
  <c r="BG273" i="3"/>
  <c r="BG274" i="3"/>
  <c r="BG160" i="3"/>
  <c r="BG41" i="3"/>
  <c r="BG339" i="3"/>
  <c r="BG91" i="3"/>
  <c r="BG275" i="3"/>
  <c r="BG92" i="3"/>
  <c r="BG276" i="3"/>
  <c r="BG93" i="3"/>
  <c r="BG155" i="3"/>
  <c r="BG115" i="3"/>
  <c r="BG156" i="3"/>
  <c r="BG157" i="3"/>
  <c r="BG177" i="3"/>
  <c r="BG354" i="3"/>
  <c r="BG355" i="3"/>
  <c r="BG356" i="3"/>
  <c r="BG357" i="3"/>
  <c r="BG94" i="3"/>
  <c r="BG158" i="3"/>
  <c r="BG277" i="3"/>
  <c r="BG278" i="3"/>
  <c r="BG32" i="3"/>
  <c r="BG126" i="3"/>
  <c r="BG279" i="3"/>
  <c r="BG190" i="3"/>
  <c r="BG369" i="3"/>
  <c r="BG280" i="3"/>
  <c r="BG95" i="3"/>
  <c r="BG344" i="3"/>
  <c r="BG191" i="3"/>
  <c r="BG131" i="3"/>
  <c r="BG281" i="3"/>
  <c r="BG282" i="3"/>
  <c r="BG283" i="3"/>
  <c r="BG138" i="3"/>
  <c r="BG132" i="3"/>
  <c r="BG284" i="3"/>
  <c r="BG119" i="3"/>
  <c r="BG364" i="3"/>
  <c r="BG317" i="3"/>
  <c r="BG319" i="3"/>
  <c r="BG318" i="3"/>
  <c r="BG315" i="3"/>
  <c r="BG316" i="3"/>
  <c r="BG314" i="3"/>
  <c r="BG285" i="3"/>
  <c r="BG286" i="3"/>
  <c r="BG287" i="3"/>
  <c r="BG288" i="3"/>
  <c r="BG289" i="3"/>
  <c r="BG163" i="3"/>
  <c r="BG128" i="3"/>
  <c r="BG164" i="3"/>
  <c r="BG290" i="3"/>
  <c r="BG291" i="3"/>
  <c r="BG96" i="3"/>
  <c r="BG22" i="3"/>
  <c r="BG23" i="3"/>
  <c r="BG292" i="3"/>
  <c r="BG42" i="3"/>
  <c r="BG340" i="3"/>
  <c r="BG139" i="3"/>
  <c r="BG293" i="3"/>
  <c r="BG97" i="3"/>
  <c r="BG294" i="3"/>
  <c r="BG98" i="3"/>
  <c r="BG295" i="3"/>
  <c r="BG170" i="3"/>
  <c r="BG296" i="3"/>
  <c r="BG192" i="3"/>
  <c r="BG370" i="3"/>
  <c r="BG99" i="3"/>
  <c r="BG133" i="3"/>
  <c r="BG297" i="3"/>
  <c r="BG298" i="3"/>
  <c r="BG299" i="3"/>
  <c r="BG39" i="3"/>
  <c r="BG336" i="3"/>
  <c r="BG176" i="3"/>
  <c r="BG100" i="3"/>
  <c r="BG36" i="3"/>
  <c r="BG300" i="3"/>
  <c r="BG301" i="3"/>
  <c r="BG302" i="3"/>
  <c r="BG303" i="3"/>
  <c r="BG304" i="3"/>
  <c r="BG305" i="3"/>
  <c r="BG306" i="3"/>
  <c r="BG307" i="3"/>
  <c r="BG308" i="3"/>
  <c r="BG109" i="3"/>
  <c r="BG309" i="3"/>
  <c r="BG310" i="3"/>
  <c r="BG101" i="3"/>
  <c r="BG311" i="3"/>
  <c r="BG102" i="3"/>
  <c r="BG171" i="3"/>
  <c r="BG172" i="3"/>
  <c r="BG5" i="3"/>
  <c r="BG3" i="3"/>
  <c r="BG337" i="3"/>
  <c r="BG4" i="3"/>
  <c r="BG146" i="3"/>
  <c r="BG312" i="3"/>
  <c r="BG103" i="3"/>
  <c r="BG140" i="3"/>
  <c r="BG313" i="3"/>
  <c r="BG124" i="3"/>
  <c r="BG141" i="3"/>
  <c r="BG104"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2" i="7" l="1"/>
  <c r="B141" i="7"/>
  <c r="P57" i="7"/>
  <c r="Q57" i="7" s="1"/>
  <c r="P2" i="7"/>
  <c r="B139" i="7" s="1"/>
  <c r="B156" i="7"/>
  <c r="B155" i="7"/>
  <c r="R57" i="7"/>
  <c r="S57" i="7" s="1"/>
  <c r="R2" i="7"/>
  <c r="B153" i="7" s="1"/>
  <c r="B128" i="7"/>
  <c r="B127" i="7"/>
  <c r="N57" i="7"/>
  <c r="O57" i="7" s="1"/>
  <c r="N2" i="7"/>
  <c r="B125" i="7" s="1"/>
  <c r="B114" i="7"/>
  <c r="B113" i="7"/>
  <c r="L57" i="7"/>
  <c r="M57" i="7" s="1"/>
  <c r="L2" i="7"/>
  <c r="B111" i="7" s="1"/>
  <c r="B100" i="7"/>
  <c r="B99" i="7"/>
  <c r="J57" i="7"/>
  <c r="K57" i="7" s="1"/>
  <c r="J2" i="7"/>
  <c r="B97" i="7" s="1"/>
  <c r="B86" i="7"/>
  <c r="B85" i="7"/>
  <c r="H57" i="7"/>
  <c r="I57" i="7" s="1"/>
  <c r="H2" i="7"/>
  <c r="B83" i="7" s="1"/>
  <c r="B72" i="7"/>
  <c r="B71" i="7"/>
  <c r="F57" i="7"/>
  <c r="G57" i="7" s="1"/>
  <c r="F2" i="7"/>
  <c r="B69" i="7" s="1"/>
  <c r="B58" i="7"/>
  <c r="B57" i="7"/>
  <c r="T2" i="7"/>
  <c r="T57" i="7"/>
  <c r="B126" i="7" l="1"/>
  <c r="B112" i="7"/>
  <c r="B98" i="7"/>
  <c r="B154" i="7"/>
  <c r="B140"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D2" i="7"/>
  <c r="B55" i="7" s="1"/>
  <c r="U57" i="7"/>
  <c r="E57" i="7" l="1"/>
  <c r="B56" i="7"/>
  <c r="P40" i="7"/>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C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D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F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G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H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I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J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K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L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M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P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Q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R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S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T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X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Y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Z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AA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B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D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<sst xmlns="http://schemas.openxmlformats.org/spreadsheetml/2006/main" count="24153" uniqueCount="5286">
  <si>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</si>
  <si>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</si>
  <si>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</si>
  <si>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</si>
  <si>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</si>
  <si>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</si>
  <si>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</si>
  <si>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</si>
  <si>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</si>
  <si>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</si>
  <si>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</si>
  <si>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</si>
  <si>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</si>
  <si>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</si>
  <si>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</si>
  <si>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</si>
  <si>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</si>
  <si>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</si>
  <si>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</si>
  <si>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</si>
  <si>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</si>
  <si>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</si>
  <si>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</si>
  <si>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</si>
  <si>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</si>
  <si>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</si>
  <si>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</si>
  <si>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</si>
  <si>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</si>
  <si>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</si>
  <si>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</si>
  <si>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</si>
  <si>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</si>
  <si>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</si>
  <si>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</si>
  <si>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</si>
  <si>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</si>
  <si>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</si>
  <si>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</si>
  <si>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</si>
  <si>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</si>
  <si>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</si>
  <si>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</si>
  <si>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</si>
  <si>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</si>
  <si>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</si>
  <si>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</si>
  <si>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</si>
  <si>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</si>
  <si>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</si>
  <si>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</si>
  <si>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</si>
  <si>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</si>
  <si>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</si>
  <si>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</si>
  <si>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</si>
  <si>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</si>
  <si>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</si>
  <si>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</si>
  <si>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</si>
  <si>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</si>
  <si>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</si>
  <si>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</si>
  <si>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</si>
  <si>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</si>
  <si>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</si>
  <si>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</si>
  <si>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</si>
  <si>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</si>
  <si>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</si>
  <si>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</si>
  <si>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</si>
  <si>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</si>
  <si>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</si>
  <si>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</si>
  <si>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</si>
  <si>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</si>
  <si>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</si>
  <si>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</si>
  <si>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</si>
  <si>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</si>
  <si>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</si>
  <si>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</si>
  <si>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</si>
  <si>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</si>
  <si>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</si>
  <si>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</si>
  <si>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</si>
  <si>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</si>
  <si>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</si>
  <si>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</si>
  <si>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</si>
  <si>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</si>
  <si>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</si>
  <si>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</si>
  <si>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</si>
  <si>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</si>
  <si>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</si>
  <si>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</si>
  <si>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</si>
  <si>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</si>
  <si>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</si>
  <si>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</si>
  <si>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</si>
  <si>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</si>
  <si>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</si>
  <si>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</si>
  <si>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</si>
  <si>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</si>
  <si>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</si>
  <si>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</si>
  <si>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</si>
  <si>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</si>
  <si>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</si>
  <si>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</si>
  <si>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</si>
  <si>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</si>
  <si>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</si>
  <si>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</si>
  <si>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</si>
  <si>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</si>
  <si>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</si>
  <si>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</si>
  <si>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</si>
  <si>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</si>
  <si>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</si>
  <si>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</si>
  <si>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</si>
  <si>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</si>
  <si>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</si>
  <si>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</si>
  <si>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</si>
  <si>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</si>
  <si>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</si>
  <si>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</si>
  <si>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</si>
  <si>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</si>
  <si>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</si>
  <si>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</si>
  <si>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</si>
  <si>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</si>
  <si>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</si>
  <si>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</si>
  <si>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</si>
  <si>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</si>
  <si>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</si>
  <si>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</si>
  <si>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</si>
  <si>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</si>
  <si>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</si>
  <si>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</si>
  <si>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</si>
  <si>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</si>
  <si>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</si>
  <si>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</si>
  <si>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</si>
  <si>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</si>
  <si>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</si>
  <si>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</si>
  <si>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</si>
  <si>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</si>
  <si>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</si>
  <si>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</si>
  <si>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</si>
  <si>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</si>
  <si>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</si>
  <si>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</si>
  <si>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</si>
  <si>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</si>
  <si>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</si>
  <si>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</si>
  <si>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</si>
  <si>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</si>
  <si>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</si>
  <si>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</si>
  <si>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</si>
  <si>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</si>
  <si>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</si>
  <si>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</si>
  <si>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</si>
  <si>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</si>
  <si>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</si>
  <si>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</si>
  <si>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</si>
  <si>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</si>
  <si>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</si>
  <si>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</si>
  <si>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</si>
  <si>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</si>
  <si>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</si>
  <si>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</si>
  <si>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</si>
  <si>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</si>
  <si>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</si>
  <si>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</si>
  <si>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</si>
  <si>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</si>
  <si>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</si>
  <si>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</si>
  <si>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</si>
  <si>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</si>
  <si>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</si>
  <si>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</si>
  <si>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</si>
  <si>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</si>
  <si>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</si>
  <si>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</si>
  <si>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</si>
  <si>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</si>
  <si>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</si>
  <si>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</si>
  <si>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</si>
  <si>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</si>
  <si>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</si>
  <si>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santoshshinde23</t>
  </si>
  <si>
    <t>saikumar_vsms</t>
  </si>
  <si>
    <t>zakariaahmed3</t>
  </si>
  <si>
    <t>urs_jessy</t>
  </si>
  <si>
    <t>reliancejio</t>
  </si>
  <si>
    <t>bsnl_ap_circle</t>
  </si>
  <si>
    <t>telenorindia</t>
  </si>
  <si>
    <t>jiocare</t>
  </si>
  <si>
    <t>Replies to</t>
  </si>
  <si>
    <t>Mentions</t>
  </si>
  <si>
    <t>@reliancejio mere area me jio ka weak network hai agar ap problem solve kr sakte hai to achhaa hoga</t>
  </si>
  <si>
    <t>Why is it so difficult to port my number to jio in chennai with ap aadhar @reliancejio</t>
  </si>
  <si>
    <t>@reliancejio  ye kaisa 4G k naare lagate ho ap log. 2G Jaisa bi speed nehi hai. Desh bhar me 4 G ko badnam karke rakh diya....</t>
  </si>
  <si>
    <t>@JioCare @reliancejio without 2-5am unlimited data #jioprime is useless. I will choose @TelenorIndia or @BSNL_AP_Circle they offer 2GB/day</t>
  </si>
  <si>
    <t>jioprime</t>
  </si>
  <si>
    <t>http://pbs.twimg.com/profile_images/781794973347897344/VKVjQPXc_normal.jpg</t>
  </si>
  <si>
    <t>http://pbs.twimg.com/profile_images/3471134604/254116a7dae8f7bf3bf05618084b03d7_normal.jpeg</t>
  </si>
  <si>
    <t>http://pbs.twimg.com/profile_images/823219413448937473/kxRaGMm2_normal.jpg</t>
  </si>
  <si>
    <t>http://pbs.twimg.com/profile_images/840267070843584512/L7CGhc7d_normal.jpg</t>
  </si>
  <si>
    <t>https://twitter.com/#!/santoshshinde23/status/840973824384475136</t>
  </si>
  <si>
    <t>https://twitter.com/#!/saikumar_vsms/status/840996313030316032</t>
  </si>
  <si>
    <t>https://twitter.com/#!/zakariaahmed3/status/842799821773852674</t>
  </si>
  <si>
    <t>https://twitter.com/#!/urs_jessy/status/843438912697712641</t>
  </si>
  <si>
    <t>840973824384475136</t>
  </si>
  <si>
    <t>840996313030316032</t>
  </si>
  <si>
    <t>842799821773852674</t>
  </si>
  <si>
    <t>843438912697712641</t>
  </si>
  <si>
    <t>843432628535595008</t>
  </si>
  <si>
    <t>929129743</t>
  </si>
  <si>
    <t/>
  </si>
  <si>
    <t>1373901961</t>
  </si>
  <si>
    <t>hi</t>
  </si>
  <si>
    <t>en</t>
  </si>
  <si>
    <t>Twitter for Android</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</si>
  <si>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</si>
  <si>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</si>
  <si>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</si>
  <si>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</si>
  <si>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</si>
  <si>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</si>
  <si>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</si>
  <si>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</si>
  <si>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</si>
  <si>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</si>
  <si>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</si>
  <si>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</si>
  <si>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</si>
  <si>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</si>
  <si>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</si>
  <si>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</si>
  <si>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</si>
  <si>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</si>
  <si>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</si>
  <si>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</si>
  <si>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</si>
  <si>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santosh shinde</t>
  </si>
  <si>
    <t>Reliance Jio</t>
  </si>
  <si>
    <t xml:space="preserve">Sri Mani Sankar Sai </t>
  </si>
  <si>
    <t>Zakaria ahmed</t>
  </si>
  <si>
    <t>Jessy™</t>
  </si>
  <si>
    <t>BSNL_Andhrapradesh</t>
  </si>
  <si>
    <t>Telenor India</t>
  </si>
  <si>
    <t>JioCare</t>
  </si>
  <si>
    <t>Official handle of Jio. For any kind of assistance, please contact @JioCare.</t>
  </si>
  <si>
    <t>Happy World... :)</t>
  </si>
  <si>
    <t>happy</t>
  </si>
  <si>
    <t>Official Twitter Handle for Bharat Sanchar Nigam Ltd Andhra Pradesh Circle (A Govt of India Enterprise). RTs are not endorsements.</t>
  </si>
  <si>
    <t>Welcome to the official handle of Telenor India.We love to connect with you and serve you better.</t>
  </si>
  <si>
    <t>Official customer support handle of @reliancejio.</t>
  </si>
  <si>
    <t>Chennai</t>
  </si>
  <si>
    <t>Guwahati</t>
  </si>
  <si>
    <t>Andhra Pradesh, India</t>
  </si>
  <si>
    <t>India</t>
  </si>
  <si>
    <t>https://t.co/I7PgzhaHqu</t>
  </si>
  <si>
    <t>https://t.co/nrSJWjIRSG</t>
  </si>
  <si>
    <t>http://t.co/Lcp6QbpycG</t>
  </si>
  <si>
    <t>https://t.co/UfUMFFV9Yp</t>
  </si>
  <si>
    <t>New Delhi</t>
  </si>
  <si>
    <t>Pacific Time (US &amp; Canada)</t>
  </si>
  <si>
    <t>Mumbai</t>
  </si>
  <si>
    <t>https://pbs.twimg.com/profile_banners/929129743/1488523852</t>
  </si>
  <si>
    <t>https://pbs.twimg.com/profile_banners/974714204/1354050546</t>
  </si>
  <si>
    <t>https://pbs.twimg.com/profile_banners/151762886/1485267556</t>
  </si>
  <si>
    <t>https://pbs.twimg.com/profile_banners/756760385395515392/1470997935</t>
  </si>
  <si>
    <t>https://pbs.twimg.com/profile_banners/75640254/1489555230</t>
  </si>
  <si>
    <t>https://pbs.twimg.com/profile_banners/1373901961/1488548207</t>
  </si>
  <si>
    <t>http://abs.twimg.com/images/themes/theme1/bg.png</t>
  </si>
  <si>
    <t>http://pbs.twimg.com/profile_background_images/832722377/50ad8e160856e05e133402560c345066.jpeg</t>
  </si>
  <si>
    <t>http://abs.twimg.com/images/themes/theme15/bg.png</t>
  </si>
  <si>
    <t>http://pbs.twimg.com/profile_background_images/378800000111137041/1a4587397db81f4dc95ab78d6d6f4cc8.jpeg</t>
  </si>
  <si>
    <t>http://pbs.twimg.com/profile_images/778230818003034113/2CwJJaWl_normal.jpg</t>
  </si>
  <si>
    <t>http://pbs.twimg.com/profile_images/764044940120772610/Xfo2jsxe_normal.jpg</t>
  </si>
  <si>
    <t>http://pbs.twimg.com/profile_images/646640184629395456/--iMYPTN_normal.png</t>
  </si>
  <si>
    <t>http://pbs.twimg.com/profile_images/738739258899505152/CAgJm9BC_normal.jpg</t>
  </si>
  <si>
    <t>Open Twitter Page for This Person</t>
  </si>
  <si>
    <t>https://twitter.com/santoshshinde23</t>
  </si>
  <si>
    <t>https://twitter.com/reliancejio</t>
  </si>
  <si>
    <t>https://twitter.com/saikumar_vsms</t>
  </si>
  <si>
    <t>https://twitter.com/zakariaahmed3</t>
  </si>
  <si>
    <t>https://twitter.com/urs_jessy</t>
  </si>
  <si>
    <t>https://twitter.com/bsnl_ap_circle</t>
  </si>
  <si>
    <t>https://twitter.com/telenorindia</t>
  </si>
  <si>
    <t>https://twitter.com/jiocare</t>
  </si>
  <si>
    <t>santoshshinde23
@reliancejio mere area me jio ka
weak network hai agar ap problem
solve kr sakte hai to achhaa hoga</t>
  </si>
  <si>
    <t xml:space="preserve">reliancejio
</t>
  </si>
  <si>
    <t>saikumar_vsms
Why is it so difficult to port
my number to jio in chennai with
ap aadhar @reliancejio</t>
  </si>
  <si>
    <t>zakariaahmed3
@reliancejio ye kaisa 4G k naare
lagate ho ap log. 2G Jaisa bi speed
nehi hai. Desh bhar me 4 G ko badnam
karke rakh diya....</t>
  </si>
  <si>
    <t>urs_jessy
@JioCare @reliancejio without 2-5am
unlimited data #jioprime is useless.
I will choose @TelenorIndia or
@BSNL_AP_Circle they offer 2GB/day</t>
  </si>
  <si>
    <t xml:space="preserve">bsnl_ap_circle
</t>
  </si>
  <si>
    <t xml:space="preserve">telenorindia
</t>
  </si>
  <si>
    <t xml:space="preserve">jiocare
</t>
  </si>
  <si>
    <t>State</t>
  </si>
  <si>
    <t>Andhra Pradesh</t>
  </si>
  <si>
    <t>s_srikant</t>
  </si>
  <si>
    <t>sankarsakhinala</t>
  </si>
  <si>
    <t>surendraknaidu</t>
  </si>
  <si>
    <t>rpawankumar12</t>
  </si>
  <si>
    <t>sudheerkumr</t>
  </si>
  <si>
    <t>kilaruness</t>
  </si>
  <si>
    <t>jiotaxiservices</t>
  </si>
  <si>
    <t>ynakg</t>
  </si>
  <si>
    <t>@reliancejio today only took the prime membership . Not getting signal in Hyderabad motinagar https://t.co/Cc929PVyAj</t>
  </si>
  <si>
    <t>@JioCare @reliancejio in  #ameerpet (one of the area in Hyderabad) jio 4g speed is poor could you please slove this problem</t>
  </si>
  <si>
    <t>@ynakg don't worry @Jiotaxiservices  is on the way to hyderabad.
Tappakunda free @reliancejio WiFi tho mimalni entertain chestharu ☺</t>
  </si>
  <si>
    <t>@JioCare worst network connectivity in madhapur, Hyderabad. Complained several times since 40+ days but no improvement. @reliancejio</t>
  </si>
  <si>
    <t>Amazing download speed of 32 Mbps in Hyderabad. Keep it up @reliancejio ! 
Thank you for mobile data revolution… https://t.co/cSzEmdmLn3</t>
  </si>
  <si>
    <t>@reliancejio Bad or No network of Jio in Kavuri Hills, Madhapur, Hyderabad. I got Jio Prime, but without signal, what's the use of any plan?</t>
  </si>
  <si>
    <t>https://twitter.com/i/web/status/843341955790716928</t>
  </si>
  <si>
    <t>twitter.com</t>
  </si>
  <si>
    <t>ameerpet</t>
  </si>
  <si>
    <t>https://pbs.twimg.com/media/C60FtybU0AA81Dy.jpg</t>
  </si>
  <si>
    <t>http://pbs.twimg.com/profile_images/771891514020626432/8kQyGBml_normal.jpg</t>
  </si>
  <si>
    <t>http://pbs.twimg.com/profile_images/774084874265210882/xgP60ubS_normal.jpg</t>
  </si>
  <si>
    <t>http://pbs.twimg.com/profile_images/841703277494329344/FpQGedi5_normal.jpg</t>
  </si>
  <si>
    <t>http://pbs.twimg.com/profile_images/757975226663645184/u_7456tp_normal.jpg</t>
  </si>
  <si>
    <t>http://pbs.twimg.com/profile_images/809362099918884865/FjsHUGsX_normal.jpg</t>
  </si>
  <si>
    <t>https://twitter.com/#!/s_srikant/status/841335006882541568</t>
  </si>
  <si>
    <t>https://twitter.com/#!/sankarsakhinala/status/841637215297982464</t>
  </si>
  <si>
    <t>https://twitter.com/#!/surendraknaidu/status/841703424550944769</t>
  </si>
  <si>
    <t>https://twitter.com/#!/rpawankumar12/status/842218216369750016</t>
  </si>
  <si>
    <t>https://twitter.com/#!/sudheerkumr/status/843341955790716928</t>
  </si>
  <si>
    <t>https://twitter.com/#!/kilaruness/status/843440847098134529</t>
  </si>
  <si>
    <t>841335006882541568</t>
  </si>
  <si>
    <t>841637215297982464</t>
  </si>
  <si>
    <t>841703424550944769</t>
  </si>
  <si>
    <t>842218216369750016</t>
  </si>
  <si>
    <t>843341955790716928</t>
  </si>
  <si>
    <t>843440847098134529</t>
  </si>
  <si>
    <t>60347505</t>
  </si>
  <si>
    <t>#Mahesh23</t>
  </si>
  <si>
    <t>sankar sakhinala</t>
  </si>
  <si>
    <t>Naidu Surendra Kumar</t>
  </si>
  <si>
    <t>JioTAXI</t>
  </si>
  <si>
    <t>....</t>
  </si>
  <si>
    <t>R.PAWAN KUMAR</t>
  </si>
  <si>
    <t>Sudheer</t>
  </si>
  <si>
    <t>Meher Kilaru</t>
  </si>
  <si>
    <t>student</t>
  </si>
  <si>
    <t>In charge for https://t.co/Mq3fxpp1Po (Telugu) &amp; PR of Anjana Productions, Prasad Productions Pvt.Ltd.</t>
  </si>
  <si>
    <t>Avadhaani from agrahaaram...</t>
  </si>
  <si>
    <t>EVERY MOMENT_x000D_
I EXCEL_x000D_
MAKING MY LIFE IN_x000D_
ENCHANTING_x000D_
BLESSFUL_x000D_
AND PURPOSEFULL...'</t>
  </si>
  <si>
    <t>Producer - @RadioMirchi Hyderabad.  Writer, Entertainer, Wannabe Traveller, Pathetic Singer but can sing 'Channa Mereya' better than Chris Martin.</t>
  </si>
  <si>
    <t>తెలంగాణ</t>
  </si>
  <si>
    <t>Hyderabad, India</t>
  </si>
  <si>
    <t>Hyderabad</t>
  </si>
  <si>
    <t>world</t>
  </si>
  <si>
    <t>Hyderabad, Telangana, India</t>
  </si>
  <si>
    <t>https://t.co/GRPTIfSCju</t>
  </si>
  <si>
    <t>https://t.co/m5ZxHTJqhj</t>
  </si>
  <si>
    <t>https://t.co/AVysrhYceS</t>
  </si>
  <si>
    <t>https://pbs.twimg.com/profile_banners/173422891/1432888873</t>
  </si>
  <si>
    <t>https://pbs.twimg.com/profile_banners/2955903595/1441696853</t>
  </si>
  <si>
    <t>https://pbs.twimg.com/profile_banners/37910415/1485150450</t>
  </si>
  <si>
    <t>https://pbs.twimg.com/profile_banners/60347505/1348107276</t>
  </si>
  <si>
    <t>https://pbs.twimg.com/profile_banners/260275029/1377962423</t>
  </si>
  <si>
    <t>https://pbs.twimg.com/profile_banners/1621869758/1469550386</t>
  </si>
  <si>
    <t>https://pbs.twimg.com/profile_banners/70048368/1419927587</t>
  </si>
  <si>
    <t>http://abs.twimg.com/images/themes/theme16/bg.gif</t>
  </si>
  <si>
    <t>http://pbs.twimg.com/profile_background_images/378800000013739452/ea0843ce542b09892da766e19c947bf7.jpeg</t>
  </si>
  <si>
    <t>http://pbs.twimg.com/profile_background_images/609619878/cxtndzlgz0d42hqsclt6.jpeg</t>
  </si>
  <si>
    <t>http://pbs.twimg.com/profile_background_images/378800000063774152/9bbd981de57260445ba9ac3f920a7740.jpeg</t>
  </si>
  <si>
    <t>http://pbs.twimg.com/profile_background_images/457965141493964800/ePadn8QX.png</t>
  </si>
  <si>
    <t>http://pbs.twimg.com/profile_images/840175818210983936/WDghK8Fl_normal.jpg</t>
  </si>
  <si>
    <t>http://pbs.twimg.com/profile_images/780272424961110016/2a1S20iu_normal.jpg</t>
  </si>
  <si>
    <t>http://pbs.twimg.com/profile_images/634010631331430400/QFdeob8Y_normal.jpg</t>
  </si>
  <si>
    <t>https://twitter.com/s_srikant</t>
  </si>
  <si>
    <t>https://twitter.com/sankarsakhinala</t>
  </si>
  <si>
    <t>https://twitter.com/surendraknaidu</t>
  </si>
  <si>
    <t>https://twitter.com/jiotaxiservices</t>
  </si>
  <si>
    <t>https://twitter.com/ynakg</t>
  </si>
  <si>
    <t>https://twitter.com/rpawankumar12</t>
  </si>
  <si>
    <t>https://twitter.com/sudheerkumr</t>
  </si>
  <si>
    <t>https://twitter.com/kilaruness</t>
  </si>
  <si>
    <t>s_srikant
@reliancejio today only took the
prime membership . Not getting
signal in Hyderabad motinagar https://t.co/Cc929PVyAj</t>
  </si>
  <si>
    <t>sankarsakhinala
@JioCare @reliancejio in #ameerpet
(one of the area in Hyderabad)
jio 4g speed is poor could you
please slove this problem</t>
  </si>
  <si>
    <t>surendraknaidu
@ynakg don't worry @Jiotaxiservices
is on the way to hyderabad. Tappakunda
free @reliancejio WiFi tho mimalni
entertain chestharu ☺</t>
  </si>
  <si>
    <t xml:space="preserve">jiotaxiservices
</t>
  </si>
  <si>
    <t xml:space="preserve">ynakg
</t>
  </si>
  <si>
    <t>rpawankumar12
@JioCare worst network connectivity
in madhapur, Hyderabad. Complained
several times since 40+ days but
no improvement. @reliancejio</t>
  </si>
  <si>
    <t>sudheerkumr
Amazing download speed of 32 Mbps
in Hyderabad. Keep it up @reliancejio
! Thank you for mobile data revolution…
https://t.co/cSzEmdmLn3</t>
  </si>
  <si>
    <t>kilaruness
@reliancejio Bad or No network
of Jio in Kavuri Hills, Madhapur,
Hyderabad. I got Jio Prime, but
without signal, what's the use
of any plan?</t>
  </si>
  <si>
    <t>jayanth_rinkoo</t>
  </si>
  <si>
    <t>jiochat</t>
  </si>
  <si>
    <t>@JioCare @reliancejio @JioChat my sim is not working pls verify it team #Jio my number +917780385922 from andhrapradesh vijayawada !</t>
  </si>
  <si>
    <t>jio</t>
  </si>
  <si>
    <t>http://pbs.twimg.com/profile_images/815154452885708800/NU8L-Rx9_normal.jpg</t>
  </si>
  <si>
    <t>https://twitter.com/#!/jayanth_rinkoo/status/842395023123595264</t>
  </si>
  <si>
    <t>842395023123595264</t>
  </si>
  <si>
    <t>80.397161,16.283456 
80.843816,16.283456 
80.843816,16.938274 
80.397161,16.938274</t>
  </si>
  <si>
    <t>IN</t>
  </si>
  <si>
    <t>Vijayawada, India</t>
  </si>
  <si>
    <t>25360dd906b4b627</t>
  </si>
  <si>
    <t>Vijayawada</t>
  </si>
  <si>
    <t>city</t>
  </si>
  <si>
    <t>https://api.twitter.com/1.1/geo/id/25360dd906b4b627.json</t>
  </si>
  <si>
    <t>jayanthrinkoo</t>
  </si>
  <si>
    <t>JioChat</t>
  </si>
  <si>
    <t>I am jayanth and,  I am a music freak gud keyboard player and studying inter2ndyear now. like my page jayanth rinkoo official ' in face book !</t>
  </si>
  <si>
    <t>JioChat re-imagines the way you communicate with your friends and family. With JioChat, enhanced messaging, voice, and video calling are just one-click away.</t>
  </si>
  <si>
    <t xml:space="preserve">vijayawada and vizag (india) </t>
  </si>
  <si>
    <t>Mumbai, India</t>
  </si>
  <si>
    <t>https://t.co/oRMM5H3EGB</t>
  </si>
  <si>
    <t>http://t.co/UpmgtypKCP</t>
  </si>
  <si>
    <t>https://pbs.twimg.com/profile_banners/1914362258/1481304488</t>
  </si>
  <si>
    <t>https://pbs.twimg.com/profile_banners/3133013868/1487666003</t>
  </si>
  <si>
    <t>http://pbs.twimg.com/profile_images/776007028091346945/LFvy5P9n_normal.jpg</t>
  </si>
  <si>
    <t>https://twitter.com/jayanth_rinkoo</t>
  </si>
  <si>
    <t>https://twitter.com/jiochat</t>
  </si>
  <si>
    <t>jayanth_rinkoo
@JioCare @reliancejio @JioChat
my sim is not working pls verify
it team #Jio my number +917780385922
from andhrapradesh vijayawada !</t>
  </si>
  <si>
    <t xml:space="preserve">jiochat
</t>
  </si>
  <si>
    <t>vijaytarak9999</t>
  </si>
  <si>
    <t>nellore_reviews</t>
  </si>
  <si>
    <t>. @reliancejio users from April 1st will be like 😂😂😂 https://t.co/b9v5C4ekWO</t>
  </si>
  <si>
    <t>RT @vijaytarak9999: . @reliancejio users from April 1st will be like 😂😂😂 https://t.co/b9v5C4ekWO</t>
  </si>
  <si>
    <t>https://pbs.twimg.com/media/C7HfR4WW4AAUUgT.jpg</t>
  </si>
  <si>
    <t>https://twitter.com/#!/vijaytarak9999/status/842700124241477632</t>
  </si>
  <si>
    <t>https://twitter.com/#!/nellore_reviews/status/842703166126800896</t>
  </si>
  <si>
    <t>842700124241477632</t>
  </si>
  <si>
    <t>842703166126800896</t>
  </si>
  <si>
    <t>Twitter for iPhone</t>
  </si>
  <si>
    <t>Retweet</t>
  </si>
  <si>
    <t>ViJaY™🎧🚴</t>
  </si>
  <si>
    <t>NelloreReviews</t>
  </si>
  <si>
    <t>O +Ve Blood Donor #Sagittarius 🏹 TAMIL CINEMA fan , @superstarrajini @tarak9999 @actorvijay @dhanushkraja music : @arrahman @anirudhofficial @musicthaman 🎶</t>
  </si>
  <si>
    <t>naaku telisindi chepta.</t>
  </si>
  <si>
    <t>MADe iN cHeNnAi</t>
  </si>
  <si>
    <t>Nellore, India</t>
  </si>
  <si>
    <t>https://t.co/TPktxegrMY</t>
  </si>
  <si>
    <t>https://pbs.twimg.com/profile_banners/310087505/1489985565</t>
  </si>
  <si>
    <t>https://pbs.twimg.com/profile_banners/4635961694/1450876339</t>
  </si>
  <si>
    <t>http://pbs.twimg.com/profile_background_images/655943852914704386/0Ff8foBC.jpg</t>
  </si>
  <si>
    <t>http://pbs.twimg.com/profile_images/843698746366091264/pGPMvtFl_normal.jpg</t>
  </si>
  <si>
    <t>http://pbs.twimg.com/profile_images/679566407713984512/6rHpZ0iB_normal.jpg</t>
  </si>
  <si>
    <t>https://twitter.com/vijaytarak9999</t>
  </si>
  <si>
    <t>https://twitter.com/nellore_reviews</t>
  </si>
  <si>
    <t>vijaytarak9999
. @reliancejio users from April
1st will be like 😂😂😂 https://t.co/b9v5C4ekWO</t>
  </si>
  <si>
    <t>nellore_reviews
RT @vijaytarak9999: . @reliancejio
users from April 1st will be like
😂😂😂 https://t.co/b9v5C4ekWO</t>
  </si>
  <si>
    <t>ankushk63017170</t>
  </si>
  <si>
    <t>indiatoday</t>
  </si>
  <si>
    <t>suhelseth</t>
  </si>
  <si>
    <t>@reliancejio @suhelseth @IndiaToday please come Jio sim in daporijo in  (arunachal Pradesh)</t>
  </si>
  <si>
    <t>http://pbs.twimg.com/profile_images/819923781250490368/5igpxsMD_normal.jpg</t>
  </si>
  <si>
    <t>https://twitter.com/#!/ankushk63017170/status/843027065859276800</t>
  </si>
  <si>
    <t>843027065859276800</t>
  </si>
  <si>
    <t>843008326111760384</t>
  </si>
  <si>
    <t>ANKUSH KUMAR</t>
  </si>
  <si>
    <t>India Today</t>
  </si>
  <si>
    <t>SUHEL SETH</t>
  </si>
  <si>
    <t>Brings you news breaks:Exclusive political, entertainment, sports insight, unbiased-nonaligned
Follow us @IndiaToday
Official URL: http://t.co/ICyUpGKpTg</t>
  </si>
  <si>
    <t>bon vivant, traveller, author, marketing maven...</t>
  </si>
  <si>
    <t>INDIA Arunachal pradesh</t>
  </si>
  <si>
    <t>ÜT: 28.59669,77.191123</t>
  </si>
  <si>
    <t>http://t.co/ICyUpGKpTg</t>
  </si>
  <si>
    <t>http://t.co/sfSJXU7kG7</t>
  </si>
  <si>
    <t>https://pbs.twimg.com/profile_banners/19897138/1490000809</t>
  </si>
  <si>
    <t>https://pbs.twimg.com/profile_banners/37168231/1401193209</t>
  </si>
  <si>
    <t>en-gb</t>
  </si>
  <si>
    <t>http://pbs.twimg.com/profile_background_images/98341899/twitterbgsuhel.jpg</t>
  </si>
  <si>
    <t>http://pbs.twimg.com/profile_images/787569535880531968/3FtQQHyA_normal.jpg</t>
  </si>
  <si>
    <t>http://pbs.twimg.com/profile_images/3271633610/3dce6613c7ec66f27662f822950f3590_normal.jpeg</t>
  </si>
  <si>
    <t>https://twitter.com/ankushk63017170</t>
  </si>
  <si>
    <t>https://twitter.com/indiatoday</t>
  </si>
  <si>
    <t>https://twitter.com/suhelseth</t>
  </si>
  <si>
    <t>ankushk63017170
@reliancejio @suhelseth @IndiaToday
please come Jio sim in daporijo
in (arunachal Pradesh)</t>
  </si>
  <si>
    <t xml:space="preserve">indiatoday
</t>
  </si>
  <si>
    <t xml:space="preserve">suhelseth
</t>
  </si>
  <si>
    <t>Arunachal Pradesh</t>
  </si>
  <si>
    <t>sinhanava</t>
  </si>
  <si>
    <t>isghograpar</t>
  </si>
  <si>
    <t>bharati09334466</t>
  </si>
  <si>
    <t>jalanvikas10</t>
  </si>
  <si>
    <t>axom_putro</t>
  </si>
  <si>
    <t>faruque_m</t>
  </si>
  <si>
    <t>hiranyajyoti</t>
  </si>
  <si>
    <t>trai</t>
  </si>
  <si>
    <t>vodafonein</t>
  </si>
  <si>
    <t>airtelindia</t>
  </si>
  <si>
    <t>bsnl_as</t>
  </si>
  <si>
    <t>northeast8india</t>
  </si>
  <si>
    <t>assam_news</t>
  </si>
  <si>
    <t>unexploreda</t>
  </si>
  <si>
    <t>guwahatiplus</t>
  </si>
  <si>
    <t>guwahaticity</t>
  </si>
  <si>
    <t>@reliancejio @JioCare please provide network in areas of PO TINOKHAL, DIST KARIMGANJ, ASSAM, PIN 788724.... otherwise we the jio have....</t>
  </si>
  <si>
    <t>RT @SinhaNava: @reliancejio @JioCare please provide network in areas of PO TINOKHAL, DIST KARIMGANJ, ASSAM, PIN 788724.... otherwise we the…</t>
  </si>
  <si>
    <t>I really like it. Bt we need more in paid service. Location assam, nalbari. @JioCare @reliancejio @TRAI @ https://t.co/IpswHKym3O</t>
  </si>
  <si>
    <t>@reliancejio Terrible speed in Assam</t>
  </si>
  <si>
    <t>@reliancejio Sim applied on 24/2/17, ## sweety Jalan,## not activated ## complaints ## jio office  nalbari, Assam.poor service..</t>
  </si>
  <si>
    <t>@reliancejio Jio Roadshow hits Assam https://t.co/PhoCCOnT9h</t>
  </si>
  <si>
    <t>No network of @VodafoneIN  today from 5PM till now at Tezpur town of Assam , Thank God I have an alternate @reliancejio  No.</t>
  </si>
  <si>
    <t>@guwahaticity @guwahatiplus @UnexploredA @Assam_News @NorthEast8India @BSNL_AS @reliancejio @airtelindia… https://t.co/eb9muRwrec</t>
  </si>
  <si>
    <t>https://twitter.com/i/web/status/843293330029101056</t>
  </si>
  <si>
    <t>https://pbs.twimg.com/media/C6z4EHzXUAASinS.jpg</t>
  </si>
  <si>
    <t>https://pbs.twimg.com/media/C7Dje3TXAAE8jsB.jpg</t>
  </si>
  <si>
    <t>http://pbs.twimg.com/profile_images/840618125527724033/eBj7HvKa_normal.jpg</t>
  </si>
  <si>
    <t>http://pbs.twimg.com/profile_images/720309628764946434/mZGyOXe6_normal.jpg</t>
  </si>
  <si>
    <t>http://pbs.twimg.com/profile_images/687118652135489536/V5hUBEhy_normal.jpg</t>
  </si>
  <si>
    <t>http://pbs.twimg.com/profile_images/378800000506032531/836200b6a538c4cc5082d1ccd85ca2a2_normal.jpeg</t>
  </si>
  <si>
    <t>http://pbs.twimg.com/profile_images/756166859322433536/jmeOvn4V_normal.jpg</t>
  </si>
  <si>
    <t>https://twitter.com/#!/sinhanava/status/840786691157770240</t>
  </si>
  <si>
    <t>https://twitter.com/#!/sinhanava/status/840787631512338433</t>
  </si>
  <si>
    <t>https://twitter.com/#!/isghograpar/status/841320001659371521</t>
  </si>
  <si>
    <t>https://twitter.com/#!/bharati09334466/status/841521621085114368</t>
  </si>
  <si>
    <t>https://twitter.com/#!/jalanvikas10/status/841961213584109568</t>
  </si>
  <si>
    <t>https://twitter.com/#!/axom_putro/status/842423321631330384</t>
  </si>
  <si>
    <t>https://twitter.com/#!/faruque_m/status/842788829387984896</t>
  </si>
  <si>
    <t>https://twitter.com/#!/hiranyajyoti/status/843293330029101056</t>
  </si>
  <si>
    <t>840786691157770240</t>
  </si>
  <si>
    <t>840787631512338433</t>
  </si>
  <si>
    <t>841320001659371521</t>
  </si>
  <si>
    <t>841521621085114368</t>
  </si>
  <si>
    <t>841961213584109568</t>
  </si>
  <si>
    <t>842423321631330384</t>
  </si>
  <si>
    <t>842788829387984896</t>
  </si>
  <si>
    <t>843293330029101056</t>
  </si>
  <si>
    <t>16604514</t>
  </si>
  <si>
    <t>und</t>
  </si>
  <si>
    <t>843111973034319873</t>
  </si>
  <si>
    <t>Mobile Web (M5)</t>
  </si>
  <si>
    <t>67.997691,6.622513 
97.170672,6.622513 
97.170672,33.254896 
67.997691,33.254896</t>
  </si>
  <si>
    <t>b850c1bfd38f30e0</t>
  </si>
  <si>
    <t>country</t>
  </si>
  <si>
    <t>https://api.twitter.com/1.1/geo/id/b850c1bfd38f30e0.json</t>
  </si>
  <si>
    <t>nava sinha</t>
  </si>
  <si>
    <t>Isfaqur rahman</t>
  </si>
  <si>
    <t>TRAI</t>
  </si>
  <si>
    <t>Bharati</t>
  </si>
  <si>
    <t>prranjit phukan</t>
  </si>
  <si>
    <t>M  faruque</t>
  </si>
  <si>
    <t>Vodafone India</t>
  </si>
  <si>
    <t>Hiranya Jyoti Das</t>
  </si>
  <si>
    <t>airtel India</t>
  </si>
  <si>
    <t>BSNL Assam</t>
  </si>
  <si>
    <t>North East India🇮🇳</t>
  </si>
  <si>
    <t>Assam News</t>
  </si>
  <si>
    <t>Unexplored Assam</t>
  </si>
  <si>
    <t>G PLUS</t>
  </si>
  <si>
    <t>Guwahati City.com</t>
  </si>
  <si>
    <t>I love my Hindustan...</t>
  </si>
  <si>
    <t>Simply I am me. .</t>
  </si>
  <si>
    <t>This is the official Twitter handle of the Telecom Regulatory Authority of India , TRAI
TRAI does not handle individual consumer complaints</t>
  </si>
  <si>
    <t>The mind is one's own enemy and friend( verse 6:5)       A proud Indian</t>
  </si>
  <si>
    <t>Civil Service aspirant * Analyst * Motivator * 
Assam my motherland # I love my state # Joi Aai Axom# Axom Bhumi Putro *</t>
  </si>
  <si>
    <t>I just do n say  what I want.Its better to be hated for what you are than to be loved for what you are not.</t>
  </si>
  <si>
    <t>Welcome to the official Twitter account of Vodafone India. Tweet us if you have queries on your Vodafone connection and we'd be happy to help.</t>
  </si>
  <si>
    <t>Co-Founder, Photographer &amp; Editor @ NEW VISION and a Technoholic :)</t>
  </si>
  <si>
    <t>India's leading telecom company airtel offers mobile, fixed line, broadband, DTH &amp; enterprise services solutions.</t>
  </si>
  <si>
    <t>Official Twitter Handle for Bharat Sanchar Nigam Ltd Assam Circle (A Govt of India Enterprise). RTs are not endorsements.</t>
  </si>
  <si>
    <t>All About North East India !! Guwahati Imphal Kohima Agartala Gangtok Itanagar Aizawl Shillong অসমী আইৰ বাতৰি https://t.co/0EmUwxgZaY</t>
  </si>
  <si>
    <t>i tweet news related to assam and northeast</t>
  </si>
  <si>
    <t>The Land of Red Rivers &amp; Blue Hills !!ASSAM!! Tag/Mention us in #Assam related tweets(nature,culture etc)&amp; join us exploring ASSAM,we'll help u explore better.</t>
  </si>
  <si>
    <t>An English weekly tabloid for an evolved and informed Guwahati. Follow us and stay updated about the gateway to Northeast India.
RT's are not endorsements</t>
  </si>
  <si>
    <t>latest news and views of Guwahati city, assam. On G+ https://t.co/DfjLgX3HsF and on Instagram http://t.co/B6MQD5TnSU</t>
  </si>
  <si>
    <t>Silchar, India</t>
  </si>
  <si>
    <t>Nalbari, India</t>
  </si>
  <si>
    <t>New Delhi, Delhi</t>
  </si>
  <si>
    <t>guwahati</t>
  </si>
  <si>
    <t>Guwahati, Assam</t>
  </si>
  <si>
    <t>ÜT: 26.346437,92.68584</t>
  </si>
  <si>
    <t>Guwahati, Assam, India</t>
  </si>
  <si>
    <t>Guwahati, India</t>
  </si>
  <si>
    <t>Guwahati গুৱাহাটী</t>
  </si>
  <si>
    <t>Guwahati,Assam</t>
  </si>
  <si>
    <t>http://t.co/NDnOFkhNKQ</t>
  </si>
  <si>
    <t>http://t.co/eBlPEMlkv9</t>
  </si>
  <si>
    <t>http://t.co/PM0CAqkfVj</t>
  </si>
  <si>
    <t>https://t.co/8O65PDShC1</t>
  </si>
  <si>
    <t>http://t.co/zHapvz0XiF</t>
  </si>
  <si>
    <t>https://t.co/O7xelyk4Rt</t>
  </si>
  <si>
    <t>https://t.co/gICdQq0p4a</t>
  </si>
  <si>
    <t>https://t.co/QkY7C47qJc</t>
  </si>
  <si>
    <t>http://t.co/NyYVCphLZP</t>
  </si>
  <si>
    <t>Kolkata</t>
  </si>
  <si>
    <t>Hawaii</t>
  </si>
  <si>
    <t>https://pbs.twimg.com/profile_banners/1853323754/1489254095</t>
  </si>
  <si>
    <t>https://pbs.twimg.com/profile_banners/740658373209784320/1480646088</t>
  </si>
  <si>
    <t>https://pbs.twimg.com/profile_banners/3321203251/1441886260</t>
  </si>
  <si>
    <t>https://pbs.twimg.com/profile_banners/3878759532/1484494722</t>
  </si>
  <si>
    <t>https://pbs.twimg.com/profile_banners/3561615199/1443713232</t>
  </si>
  <si>
    <t>https://pbs.twimg.com/profile_banners/61180382/1489739870</t>
  </si>
  <si>
    <t>https://pbs.twimg.com/profile_banners/76635017/1469119295</t>
  </si>
  <si>
    <t>https://pbs.twimg.com/profile_banners/176355348/1489592751</t>
  </si>
  <si>
    <t>https://pbs.twimg.com/profile_banners/714342951434866688/1471681026</t>
  </si>
  <si>
    <t>https://pbs.twimg.com/profile_banners/286527302/1488135481</t>
  </si>
  <si>
    <t>https://pbs.twimg.com/profile_banners/3073159226/1489978506</t>
  </si>
  <si>
    <t>https://pbs.twimg.com/profile_banners/1509442818/1489993098</t>
  </si>
  <si>
    <t>https://pbs.twimg.com/profile_banners/16604514/1398232143</t>
  </si>
  <si>
    <t>http://pbs.twimg.com/profile_background_images/101456397/P-0024.jpg</t>
  </si>
  <si>
    <t>http://pbs.twimg.com/profile_background_images/378800000106552225/53834643af9ed9df08712827fd452a6a.png</t>
  </si>
  <si>
    <t>http://abs.twimg.com/images/themes/theme14/bg.gif</t>
  </si>
  <si>
    <t>http://pbs.twimg.com/profile_background_images/458933422845476864/xxAkWs-r.jpeg</t>
  </si>
  <si>
    <t>http://abs.twimg.com/images/themes/theme12/bg.gif</t>
  </si>
  <si>
    <t>http://abs.twimg.com/images/themes/theme9/bg.gif</t>
  </si>
  <si>
    <t>http://pbs.twimg.com/profile_images/804514105407184896/1LDaNXO5_normal.jpg</t>
  </si>
  <si>
    <t>http://pbs.twimg.com/profile_images/634606906296799237/zQ2_8k33_normal.jpg</t>
  </si>
  <si>
    <t>http://pbs.twimg.com/profile_images/649606529692229633/YEcMHdXZ_normal.jpg</t>
  </si>
  <si>
    <t>http://pbs.twimg.com/profile_images/687143380258705408/RU41lmft_normal.png</t>
  </si>
  <si>
    <t>http://pbs.twimg.com/profile_images/709713764388442112/evLMdiy__normal.jpg</t>
  </si>
  <si>
    <t>http://pbs.twimg.com/profile_images/766911779267936256/2W7v-1qs_normal.jpg</t>
  </si>
  <si>
    <t>http://pbs.twimg.com/profile_images/841014551017472000/dUuYk8m2_normal.jpg</t>
  </si>
  <si>
    <t>http://pbs.twimg.com/profile_images/998225371/ASSAM_NEWS-1_normal.gif</t>
  </si>
  <si>
    <t>http://pbs.twimg.com/profile_images/687299042053730304/5PvKRTua_normal.jpg</t>
  </si>
  <si>
    <t>http://pbs.twimg.com/profile_images/813204393365557248/aRMOg0Lo_normal.jpg</t>
  </si>
  <si>
    <t>http://pbs.twimg.com/profile_images/977031921/logo_normal.jpg</t>
  </si>
  <si>
    <t>https://twitter.com/sinhanava</t>
  </si>
  <si>
    <t>https://twitter.com/isghograpar</t>
  </si>
  <si>
    <t>https://twitter.com/trai</t>
  </si>
  <si>
    <t>https://twitter.com/bharati09334466</t>
  </si>
  <si>
    <t>https://twitter.com/jalanvikas10</t>
  </si>
  <si>
    <t>https://twitter.com/axom_putro</t>
  </si>
  <si>
    <t>https://twitter.com/faruque_m</t>
  </si>
  <si>
    <t>https://twitter.com/vodafonein</t>
  </si>
  <si>
    <t>https://twitter.com/hiranyajyoti</t>
  </si>
  <si>
    <t>https://twitter.com/airtelindia</t>
  </si>
  <si>
    <t>https://twitter.com/bsnl_as</t>
  </si>
  <si>
    <t>https://twitter.com/northeast8india</t>
  </si>
  <si>
    <t>https://twitter.com/assam_news</t>
  </si>
  <si>
    <t>https://twitter.com/unexploreda</t>
  </si>
  <si>
    <t>https://twitter.com/guwahatiplus</t>
  </si>
  <si>
    <t>https://twitter.com/guwahaticity</t>
  </si>
  <si>
    <t>sinhanava
RT @SinhaNava: @reliancejio @JioCare
please provide network in areas
of PO TINOKHAL, DIST KARIMGANJ,
ASSAM, PIN 788724.... otherwise
we the…</t>
  </si>
  <si>
    <t>isghograpar
I really like it. Bt we need more
in paid service. Location assam,
nalbari. @JioCare @reliancejio
@TRAI @ https://t.co/IpswHKym3O</t>
  </si>
  <si>
    <t xml:space="preserve">trai
</t>
  </si>
  <si>
    <t>bharati09334466
@reliancejio Terrible speed in
Assam</t>
  </si>
  <si>
    <t>jalanvikas10
@reliancejio Sim applied on 24/2/17,
## sweety Jalan,## not activated
## complaints ## jio office nalbari,
Assam.poor service..</t>
  </si>
  <si>
    <t>axom_putro
@reliancejio Jio Roadshow hits
Assam https://t.co/PhoCCOnT9h</t>
  </si>
  <si>
    <t>faruque_m
No network of @VodafoneIN today
from 5PM till now at Tezpur town
of Assam , Thank God I have an
alternate @reliancejio No.</t>
  </si>
  <si>
    <t xml:space="preserve">vodafonein
</t>
  </si>
  <si>
    <t>hiranyajyoti
@guwahaticity @guwahatiplus @UnexploredA
@Assam_News @NorthEast8India @BSNL_AS
@reliancejio @airtelindia… https://t.co/eb9muRwrec</t>
  </si>
  <si>
    <t xml:space="preserve">airtelindia
</t>
  </si>
  <si>
    <t xml:space="preserve">bsnl_as
</t>
  </si>
  <si>
    <t xml:space="preserve">northeast8india
</t>
  </si>
  <si>
    <t xml:space="preserve">assam_news
</t>
  </si>
  <si>
    <t xml:space="preserve">unexploreda
</t>
  </si>
  <si>
    <t xml:space="preserve">guwahatiplus
</t>
  </si>
  <si>
    <t xml:space="preserve">guwahaticity
</t>
  </si>
  <si>
    <t>Assam</t>
  </si>
  <si>
    <t>sumitbajoria</t>
  </si>
  <si>
    <t>voiceofaxom</t>
  </si>
  <si>
    <t>jagdishgouda1</t>
  </si>
  <si>
    <t>airtel_presence</t>
  </si>
  <si>
    <t>voi</t>
  </si>
  <si>
    <t>Seriously @Airtel_Presence, your network is 16 times faster in Shillong than @reliancejio using Jio's own server at… https://t.co/MbLzQ2tJgW</t>
  </si>
  <si>
    <t>RT @SumitBajoria: Can it get worse for @reliancejio in Shillong? This is as of right now. I wonder what's the position in Guwahati? Cc @Voi…</t>
  </si>
  <si>
    <t>Can it get worse for @reliancejio in Shillong? This is as of right now. I wonder what's the position in Guwahati? C… https://t.co/N57iFMK0Vf</t>
  </si>
  <si>
    <t>@reliancejio slow speed in maligaon nambari area in guwahati</t>
  </si>
  <si>
    <t>https://twitter.com/i/web/status/842183615656087552</t>
  </si>
  <si>
    <t>https://twitter.com/i/web/status/842407271216869376</t>
  </si>
  <si>
    <t>http://pbs.twimg.com/profile_images/841162958671626241/shiVEZgg_normal.jpg</t>
  </si>
  <si>
    <t>http://pbs.twimg.com/profile_images/782065432433917952/ZNTdRD69_normal.jpg</t>
  </si>
  <si>
    <t>http://pbs.twimg.com/profile_images/480318339730771968/gpnII7ZK_normal.jpeg</t>
  </si>
  <si>
    <t>https://twitter.com/#!/sumitbajoria/status/842183615656087552</t>
  </si>
  <si>
    <t>https://twitter.com/#!/voiceofaxom/status/842420352244371456</t>
  </si>
  <si>
    <t>https://twitter.com/#!/sumitbajoria/status/842407271216869376</t>
  </si>
  <si>
    <t>https://twitter.com/#!/jagdishgouda1/status/842737684145733632</t>
  </si>
  <si>
    <t>842183615656087552</t>
  </si>
  <si>
    <t>842420352244371456</t>
  </si>
  <si>
    <t>842407271216869376</t>
  </si>
  <si>
    <t>842737684145733632</t>
  </si>
  <si>
    <t>837912813188202497</t>
  </si>
  <si>
    <t>tl</t>
  </si>
  <si>
    <t>Sumit Bajoria</t>
  </si>
  <si>
    <t>Bharti Airtel India</t>
  </si>
  <si>
    <t>Voice of Assam</t>
  </si>
  <si>
    <t>TAN!</t>
  </si>
  <si>
    <t>JagdishGouda</t>
  </si>
  <si>
    <t>I block AAPTards. I am intolerant.</t>
  </si>
  <si>
    <t>The official customer support page for Airtel India.</t>
  </si>
  <si>
    <t>We Speak for Assam. We Speak for Development. We Speak for Progress. We are #WithAssam | Honoured to be followed by PM @narendramodi | Retweets ≠ Endorsement</t>
  </si>
  <si>
    <t>hi my name is tan, and sometimes i like to draw some animango.</t>
  </si>
  <si>
    <t>Aviator,photographer,sharemarket investor,railway emloyee,traveller,foodie,thinker,bathroom singer,techno,animal lover,</t>
  </si>
  <si>
    <t>Shillong, India</t>
  </si>
  <si>
    <t>INDIA</t>
  </si>
  <si>
    <t>Assam, India</t>
  </si>
  <si>
    <t>guwahati,</t>
  </si>
  <si>
    <t>https://t.co/vvWfcdvkDd</t>
  </si>
  <si>
    <t>http://t.co/ATGqCTVzPN</t>
  </si>
  <si>
    <t>http://t.co/ZkY8I0tzvk</t>
  </si>
  <si>
    <t>Bangkok</t>
  </si>
  <si>
    <t>https://pbs.twimg.com/profile_banners/50924832/1489301204</t>
  </si>
  <si>
    <t>https://pbs.twimg.com/profile_banners/103323813/1487957009</t>
  </si>
  <si>
    <t>https://pbs.twimg.com/profile_banners/3304912322/1478848279</t>
  </si>
  <si>
    <t>https://pbs.twimg.com/profile_banners/997005350/1408073655</t>
  </si>
  <si>
    <t>id</t>
  </si>
  <si>
    <t>http://pbs.twimg.com/profile_background_images/172851118/airtel-twitterpage-new-logo-2.jpg</t>
  </si>
  <si>
    <t>http://pbs.twimg.com/profile_background_images/676325303/0ad380101ec1270d13c371d32ca9fe90.png</t>
  </si>
  <si>
    <t>http://abs.twimg.com/images/themes/theme7/bg.gif</t>
  </si>
  <si>
    <t>http://pbs.twimg.com/profile_images/644805995705692160/hByAwFLY_normal.png</t>
  </si>
  <si>
    <t>http://pbs.twimg.com/profile_images/2679580651/2fb17957914c81720ba97fbb2896df98_normal.png</t>
  </si>
  <si>
    <t>https://twitter.com/sumitbajoria</t>
  </si>
  <si>
    <t>https://twitter.com/airtel_presence</t>
  </si>
  <si>
    <t>https://twitter.com/voiceofaxom</t>
  </si>
  <si>
    <t>https://twitter.com/voi</t>
  </si>
  <si>
    <t>https://twitter.com/jagdishgouda1</t>
  </si>
  <si>
    <t xml:space="preserve">airtel_presence
</t>
  </si>
  <si>
    <t xml:space="preserve">voi
</t>
  </si>
  <si>
    <t>jagdishgouda1
@reliancejio slow speed in maligaon
nambari area in guwahati</t>
  </si>
  <si>
    <t>kumar_santosh08</t>
  </si>
  <si>
    <t>viewofarun</t>
  </si>
  <si>
    <t>pranavkumar53</t>
  </si>
  <si>
    <t>adamraj30122000</t>
  </si>
  <si>
    <t>aqibonnet</t>
  </si>
  <si>
    <t>vedantsj</t>
  </si>
  <si>
    <t>grvsnh</t>
  </si>
  <si>
    <t>786nishan</t>
  </si>
  <si>
    <t>mrpiiyush</t>
  </si>
  <si>
    <t>abhineetdares</t>
  </si>
  <si>
    <t>vpo</t>
  </si>
  <si>
    <t>anirban1akshay</t>
  </si>
  <si>
    <t>barun_kunwar</t>
  </si>
  <si>
    <t>@JioCare @reliancejio #JioPrime I have already shared you a PinCode. H.No-13,Ward No-5,Phulprash,Dist.-Madhubani Bihar.Near Jhanjharpur</t>
  </si>
  <si>
    <t>@reliancejio @JioCare Location:
near Chhapra - Gopalganj Road, Mirganj, Bihar 841438
https://t.co/ZXsYfgtBoS</t>
  </si>
  <si>
    <t>@reliancejio My sim got tempered. It's of Bihar circle, now I am in Delhi for a couple of days. Store is refusing to replace. Help! Urgent.</t>
  </si>
  <si>
    <t>@reliancejio 
 Jio ka network bihar(samastipur) me 10 march se bilkul bhi nhi rahta hai..</t>
  </si>
  <si>
    <t>@reliancejio Still Jio has no presence in most part of the Jamalpur, Bhojpur, Bihar, 802163.
They promised to provide coverage here by 1 Apr</t>
  </si>
  <si>
    <t>#poorconnection
Facing problem while using @reliancejio services.
Net connection too slow to browse any stuffs.
Area-bhagalpur bihar</t>
  </si>
  <si>
    <t>@reliancejio 6 month passed but network has not been started @Vpo-Atimi pas nasriganj dist rohtas bihar pin-821310 regarding 8986422222</t>
  </si>
  <si>
    <t>Call drop is history, jio new problem is network drop at Patna, Bihar.😂😁
@reliancejio
@JioCare
@airtelindia
@VodafoneIN</t>
  </si>
  <si>
    <t>Bihar Mein :)
@anirban1akshay @reliancejio</t>
  </si>
  <si>
    <t>@Barun_kunwar @reliancejio @JioCare agree with u. Worst network now day's in #fatuha bihar</t>
  </si>
  <si>
    <t>http://maps.google.com/?q=26.361612,84.336578&amp;hl=en&amp;gl=in&amp;shorturl=1</t>
  </si>
  <si>
    <t>google.com</t>
  </si>
  <si>
    <t>poorconnection</t>
  </si>
  <si>
    <t>fatuha</t>
  </si>
  <si>
    <t>http://pbs.twimg.com/profile_images/832054467105320960/yCfu2IGX_normal.jpg</t>
  </si>
  <si>
    <t>http://abs.twimg.com/sticky/default_profile_images/default_profile_1_normal.png</t>
  </si>
  <si>
    <t>http://pbs.twimg.com/profile_images/711903672263835648/VWp0sUwg_normal.jpg</t>
  </si>
  <si>
    <t>http://pbs.twimg.com/profile_images/693086327512784897/r718M91X_normal.jpg</t>
  </si>
  <si>
    <t>http://pbs.twimg.com/profile_images/719452721577730048/mBhH7frl_normal.jpg</t>
  </si>
  <si>
    <t>http://pbs.twimg.com/profile_images/842636703311441921/In8fACP5_normal.jpg</t>
  </si>
  <si>
    <t>http://pbs.twimg.com/profile_images/700113152407527424/W5RfUHrJ_normal.jpg</t>
  </si>
  <si>
    <t>http://pbs.twimg.com/profile_images/784629584008507392/7rQSiBVF_normal.jpg</t>
  </si>
  <si>
    <t>http://pbs.twimg.com/profile_images/844035891500732418/67MeElvo_normal.jpg</t>
  </si>
  <si>
    <t>http://pbs.twimg.com/profile_images/774615097838895105/5uzBsF32_normal.jpg</t>
  </si>
  <si>
    <t>https://twitter.com/#!/kumar_santosh08/status/840742077432496128</t>
  </si>
  <si>
    <t>https://twitter.com/#!/viewofarun/status/841500915240706050</t>
  </si>
  <si>
    <t>https://twitter.com/#!/pranavkumar53/status/841638352134819844</t>
  </si>
  <si>
    <t>https://twitter.com/#!/adamraj30122000/status/841884695570849793</t>
  </si>
  <si>
    <t>https://twitter.com/#!/aqibonnet/status/842445945048600580</t>
  </si>
  <si>
    <t>https://twitter.com/#!/vedantsj/status/842639776750624768</t>
  </si>
  <si>
    <t>https://twitter.com/#!/grvsnh/status/842900464148631552</t>
  </si>
  <si>
    <t>https://twitter.com/#!/786nishan/status/843268408300978176</t>
  </si>
  <si>
    <t>https://twitter.com/#!/mrpiiyush/status/843392279695904768</t>
  </si>
  <si>
    <t>https://twitter.com/#!/abhineetdares/status/843481826995838977</t>
  </si>
  <si>
    <t>840742077432496128</t>
  </si>
  <si>
    <t>841500915240706050</t>
  </si>
  <si>
    <t>841638352134819844</t>
  </si>
  <si>
    <t>841884695570849793</t>
  </si>
  <si>
    <t>842445945048600580</t>
  </si>
  <si>
    <t>842639776750624768</t>
  </si>
  <si>
    <t>842900464148631552</t>
  </si>
  <si>
    <t>843268408300978176</t>
  </si>
  <si>
    <t>843392279695904768</t>
  </si>
  <si>
    <t>843481826995838977</t>
  </si>
  <si>
    <t>840581449506013185</t>
  </si>
  <si>
    <t>841499979290152961</t>
  </si>
  <si>
    <t>843361177727991808</t>
  </si>
  <si>
    <t>821296631568072704</t>
  </si>
  <si>
    <t>841497346001231872</t>
  </si>
  <si>
    <t>723080958954496000</t>
  </si>
  <si>
    <t>71787832</t>
  </si>
  <si>
    <t>in</t>
  </si>
  <si>
    <t>85.766396,25.850659 
85.791388,25.850659 
85.791388,25.866697 
85.766396,25.866697</t>
  </si>
  <si>
    <t>85.173231,25.39133 
85.412309,25.39133 
85.412309,25.625183 
85.173231,25.625183</t>
  </si>
  <si>
    <t>Samastipur, India</t>
  </si>
  <si>
    <t>Patna City Outer, India</t>
  </si>
  <si>
    <t>225060eaa5fe8c49</t>
  </si>
  <si>
    <t>3fc8d86eb228a23d</t>
  </si>
  <si>
    <t>Samastipur</t>
  </si>
  <si>
    <t>Patna City Outer</t>
  </si>
  <si>
    <t>https://api.twitter.com/1.1/geo/id/225060eaa5fe8c49.json</t>
  </si>
  <si>
    <t>https://api.twitter.com/1.1/geo/id/3fc8d86eb228a23d.json</t>
  </si>
  <si>
    <t>Santosh Kumar Jha</t>
  </si>
  <si>
    <t>Arun</t>
  </si>
  <si>
    <t>Pranav Kumar Jha</t>
  </si>
  <si>
    <t>adam raj</t>
  </si>
  <si>
    <t>Aqib Murtaza</t>
  </si>
  <si>
    <t>SJ VEDANT</t>
  </si>
  <si>
    <t>gauravsinha</t>
  </si>
  <si>
    <t>V_Po</t>
  </si>
  <si>
    <t>Nishan</t>
  </si>
  <si>
    <t>Piyush Tiwari 🇮🇳</t>
  </si>
  <si>
    <t>JOLLY ANIRBAN</t>
  </si>
  <si>
    <t>abhineet anand</t>
  </si>
  <si>
    <t>Mr. Barun 🇮🇳</t>
  </si>
  <si>
    <t>Am Educationist #EkBharatShresthBharat# 👉Started loving Politics Due to Our Honourable PM Mr. MoDi 👈</t>
  </si>
  <si>
    <t>Tweets will tell you better</t>
  </si>
  <si>
    <t>I am a professional cricketer</t>
  </si>
  <si>
    <t>Student, Learner and strongly adhere with Indian Telecom Industry. 
Pioneer of World Internet, technology,
Indian Armed forces and defence .</t>
  </si>
  <si>
    <t>appropriately inappropriate! 😎</t>
  </si>
  <si>
    <t>Mahagathbandhan.Lalu nitish Rahul jindabad</t>
  </si>
  <si>
    <t>B2B marketing pro, business &amp; web marketing geek, LifeHackerphile, 4HWWphile, Sci-Fi geek &amp; Nucks fan. My life in all its Twitter glory. I am a writing Panda.</t>
  </si>
  <si>
    <t>TRUE INDIAN</t>
  </si>
  <si>
    <t>9Teen* Student, Fan Of || @NarendraModi || || @AkshayKumar ||
|| @SudhirChaudhary || @SardanaRohit || || @RjRaunac || 
RTs को दिल पे न ले। 😉</t>
  </si>
  <si>
    <t>RELIGION- INDIAN</t>
  </si>
  <si>
    <t>wish me on 22 nd July...
@abhineetanand. insta profile</t>
  </si>
  <si>
    <t>🇮🇳 हिंदी हैं हम 
वतन है हिन्दुस्तानाँ हमारा। 🇮🇳</t>
  </si>
  <si>
    <t>Gorakhpur, India</t>
  </si>
  <si>
    <t>Mirganj, India</t>
  </si>
  <si>
    <t>Koilwar, India</t>
  </si>
  <si>
    <t>भागलपुर, भारत</t>
  </si>
  <si>
    <t>patna</t>
  </si>
  <si>
    <t>Hong Kong</t>
  </si>
  <si>
    <t>भारत</t>
  </si>
  <si>
    <t>Akkistan</t>
  </si>
  <si>
    <t>patna,bihar,india..</t>
  </si>
  <si>
    <t>PATNA</t>
  </si>
  <si>
    <t>https://t.co/flLAbYIqmS</t>
  </si>
  <si>
    <t>Asia/Calcutta</t>
  </si>
  <si>
    <t>https://pbs.twimg.com/profile_banners/1100171024/1479141676</t>
  </si>
  <si>
    <t>https://pbs.twimg.com/profile_banners/425699506/1413106630</t>
  </si>
  <si>
    <t>https://pbs.twimg.com/profile_banners/4830616710/1454081026</t>
  </si>
  <si>
    <t>https://pbs.twimg.com/profile_banners/508933005/1471533606</t>
  </si>
  <si>
    <t>https://pbs.twimg.com/profile_banners/14539557/1489106138</t>
  </si>
  <si>
    <t>https://pbs.twimg.com/profile_banners/112592263/1389409655</t>
  </si>
  <si>
    <t>https://pbs.twimg.com/profile_banners/1535932128/1488631568</t>
  </si>
  <si>
    <t>https://pbs.twimg.com/profile_banners/723080958954496000/1473655949</t>
  </si>
  <si>
    <t>https://pbs.twimg.com/profile_banners/1462531608/1410700026</t>
  </si>
  <si>
    <t>https://pbs.twimg.com/profile_banners/71787832/1437963246</t>
  </si>
  <si>
    <t>http://abs.twimg.com/images/themes/theme11/bg.gif</t>
  </si>
  <si>
    <t>http://pbs.twimg.com/profile_background_images/378800000169106279/aDKeTV5g.jpeg</t>
  </si>
  <si>
    <t>http://pbs.twimg.com/profile_background_images/677591505/47f815d39576a80c1855aa81adf2d220.jpeg</t>
  </si>
  <si>
    <t>http://pbs.twimg.com/profile_images/1628512271/2008_kung_fu_panda_002_normal.jpg</t>
  </si>
  <si>
    <t>http://pbs.twimg.com/profile_images/834324592265195520/qyCyNCUX_normal.jpg</t>
  </si>
  <si>
    <t>http://pbs.twimg.com/profile_images/841647390738305025/jkJfjAd9_normal.jpg</t>
  </si>
  <si>
    <t>https://twitter.com/kumar_santosh08</t>
  </si>
  <si>
    <t>https://twitter.com/viewofarun</t>
  </si>
  <si>
    <t>https://twitter.com/pranavkumar53</t>
  </si>
  <si>
    <t>https://twitter.com/adamraj30122000</t>
  </si>
  <si>
    <t>https://twitter.com/aqibonnet</t>
  </si>
  <si>
    <t>https://twitter.com/vedantsj</t>
  </si>
  <si>
    <t>https://twitter.com/grvsnh</t>
  </si>
  <si>
    <t>https://twitter.com/vpo</t>
  </si>
  <si>
    <t>https://twitter.com/786nishan</t>
  </si>
  <si>
    <t>https://twitter.com/mrpiiyush</t>
  </si>
  <si>
    <t>https://twitter.com/anirban1akshay</t>
  </si>
  <si>
    <t>https://twitter.com/abhineetdares</t>
  </si>
  <si>
    <t>https://twitter.com/barun_kunwar</t>
  </si>
  <si>
    <t>kumar_santosh08
@JioCare @reliancejio #JioPrime
I have already shared you a PinCode.
H.No-13,Ward No-5,Phulprash,Dist.-Madhubani
Bihar.Near Jhanjharpur</t>
  </si>
  <si>
    <t>viewofarun
@reliancejio @JioCare Location:
near Chhapra - Gopalganj Road,
Mirganj, Bihar 841438 https://t.co/ZXsYfgtBoS</t>
  </si>
  <si>
    <t>pranavkumar53
@reliancejio My sim got tempered.
It's of Bihar circle, now I am
in Delhi for a couple of days.
Store is refusing to replace. Help!
Urgent.</t>
  </si>
  <si>
    <t>adamraj30122000
@reliancejio Jio ka network bihar(samastipur)
me 10 march se bilkul bhi nhi rahta
hai..</t>
  </si>
  <si>
    <t>aqibonnet
@reliancejio Still Jio has no presence
in most part of the Jamalpur, Bhojpur,
Bihar, 802163. They promised to
provide coverage here by 1 Apr</t>
  </si>
  <si>
    <t>vedantsj
#poorconnection Facing problem
while using @reliancejio services.
Net connection too slow to browse
any stuffs. Area-bhagalpur bihar</t>
  </si>
  <si>
    <t>grvsnh
@reliancejio 6 month passed but
network has not been started @Vpo-Atimi
pas nasriganj dist rohtas bihar
pin-821310 regarding 8986422222</t>
  </si>
  <si>
    <t xml:space="preserve">vpo
</t>
  </si>
  <si>
    <t>786nishan
Call drop is history, jio new problem
is network drop at Patna, Bihar.😂😁
@reliancejio @JioCare @airtelindia
@VodafoneIN</t>
  </si>
  <si>
    <t>mrpiiyush
Bihar Mein :) @anirban1akshay @reliancejio</t>
  </si>
  <si>
    <t xml:space="preserve">anirban1akshay
</t>
  </si>
  <si>
    <t>abhineetdares
@Barun_kunwar @reliancejio @JioCare
agree with u. Worst network now
day's in #fatuha bihar</t>
  </si>
  <si>
    <t xml:space="preserve">barun_kunwar
</t>
  </si>
  <si>
    <t>Bihar</t>
  </si>
  <si>
    <t>raj_sng</t>
  </si>
  <si>
    <t>coolamitsrivast</t>
  </si>
  <si>
    <t>@reliancejio 1.25 k/s speed in patna https://t.co/ty1MZVqytC</t>
  </si>
  <si>
    <t>@reliancejio @reliancejio Very weak indoor coverage in Anisabad area of Patna. Speed of aircel 3g or airtel 3g is far better than jio 4g.</t>
  </si>
  <si>
    <t>RT @Coolamitsrivast: @reliancejio @reliancejio Very weak indoor coverage in Anisabad area of Patna. Speed of aircel 3g or airtel 3g is far…</t>
  </si>
  <si>
    <t>https://pbs.twimg.com/media/C7SrK8oWwAEtJBH.jpg</t>
  </si>
  <si>
    <t>http://abs.twimg.com/sticky/default_profile_images/default_profile_0_normal.png</t>
  </si>
  <si>
    <t>https://twitter.com/#!/raj_sng/status/843487252491722754</t>
  </si>
  <si>
    <t>https://twitter.com/#!/coolamitsrivast/status/843397284415131648</t>
  </si>
  <si>
    <t>https://twitter.com/#!/coolamitsrivast/status/843831263580606464</t>
  </si>
  <si>
    <t>843487252491722754</t>
  </si>
  <si>
    <t>843397284415131648</t>
  </si>
  <si>
    <t>843831263580606464</t>
  </si>
  <si>
    <t>843327903052038144</t>
  </si>
  <si>
    <t>Ravi chauhan</t>
  </si>
  <si>
    <t>Amit Srivastava</t>
  </si>
  <si>
    <t>Proud Indian Nationalist,S/w developer,RTs not endorsements.#NamoFan, ,#MissionUP2017 for #Target265 !! #BeingIndian. Working for Hindu Unity</t>
  </si>
  <si>
    <t>Bengaluru South,HT-Begusarai</t>
  </si>
  <si>
    <t>https://pbs.twimg.com/profile_banners/3177623262/1473748402</t>
  </si>
  <si>
    <t>http://pbs.twimg.com/profile_images/790127725642027008/L0GIPP81_normal.jpg</t>
  </si>
  <si>
    <t>https://twitter.com/raj_sng</t>
  </si>
  <si>
    <t>https://twitter.com/coolamitsrivast</t>
  </si>
  <si>
    <t>raj_sng
@reliancejio 1.25 k/s speed in
patna https://t.co/ty1MZVqytC</t>
  </si>
  <si>
    <t>coolamitsrivast
RT @Coolamitsrivast: @reliancejio
@reliancejio Very weak indoor coverage
in Anisabad area of Patna. Speed
of aircel 3g or airtel 3g is far…</t>
  </si>
  <si>
    <t>saurabhgkapoor</t>
  </si>
  <si>
    <t>raipur_bsnl</t>
  </si>
  <si>
    <t>bsnlcorporate</t>
  </si>
  <si>
    <t>@reliancejio leaving your stupid network.Moving on to the oldest network @BSNLCorporate for better network and plans.
#JioFailiure</t>
  </si>
  <si>
    <t>RT @SaurabhgKapoor: @reliancejio leaving your stupid network.Moving on to the oldest network @BSNLCorporate for better network and plans.
#…</t>
  </si>
  <si>
    <t>jiofailiure</t>
  </si>
  <si>
    <t>http://pbs.twimg.com/profile_images/525893345596305411/rW9yBAmc_normal.jpeg</t>
  </si>
  <si>
    <t>http://pbs.twimg.com/profile_images/776682081560633344/N5wMm4XO_normal.jpg</t>
  </si>
  <si>
    <t>https://twitter.com/#!/saurabhgkapoor/status/842722044282355713</t>
  </si>
  <si>
    <t>https://twitter.com/#!/raipur_bsnl/status/843156183502413824</t>
  </si>
  <si>
    <t>842722044282355713</t>
  </si>
  <si>
    <t>843156183502413824</t>
  </si>
  <si>
    <t>सौरभ कपूर</t>
  </si>
  <si>
    <t>BSNL India</t>
  </si>
  <si>
    <t>Sandeep Sonwani</t>
  </si>
  <si>
    <t>मै फिल्मी हूँ</t>
  </si>
  <si>
    <t>Official Twitter Handle for  Bharat Sanchar Nigam Ltd  (A Govt of India Enterprise). RTs are not endorsements.</t>
  </si>
  <si>
    <t>Raipur, India</t>
  </si>
  <si>
    <t>https://t.co/YyjIlts49b</t>
  </si>
  <si>
    <t>https://pbs.twimg.com/profile_banners/2856981384/1436253185</t>
  </si>
  <si>
    <t>https://pbs.twimg.com/profile_banners/2251461926/1452680989</t>
  </si>
  <si>
    <t>https://pbs.twimg.com/profile_banners/775730965649895425/1483165804</t>
  </si>
  <si>
    <t>http://abs.twimg.com/images/themes/theme4/bg.gif</t>
  </si>
  <si>
    <t>http://pbs.twimg.com/profile_background_images/537178406819868674/cGlueSYi.jpeg</t>
  </si>
  <si>
    <t>http://pbs.twimg.com/profile_images/481317873881595904/AbKPHiqT_normal.jpeg</t>
  </si>
  <si>
    <t>https://twitter.com/saurabhgkapoor</t>
  </si>
  <si>
    <t>https://twitter.com/bsnlcorporate</t>
  </si>
  <si>
    <t>https://twitter.com/raipur_bsnl</t>
  </si>
  <si>
    <t>saurabhgkapoor
@reliancejio leaving your stupid
network.Moving on to the oldest
network @BSNLCorporate for better
network and plans. #JioFailiure</t>
  </si>
  <si>
    <t xml:space="preserve">bsnlcorporate
</t>
  </si>
  <si>
    <t>raipur_bsnl
RT @SaurabhgKapoor: @reliancejio
leaving your stupid network.Moving
on to the oldest network @BSNLCorporate
for better network and plans. #…</t>
  </si>
  <si>
    <t>Chhattisgarh</t>
  </si>
  <si>
    <t>ik77866</t>
  </si>
  <si>
    <t>@reliancejio  no network coverages in villages near bastar, pin - 494001.
first setup towers in these areas</t>
  </si>
  <si>
    <t>@JioCare @reliancejio  no network coverages in villages near bastar, pin - 494001.
first setup towers in these areas</t>
  </si>
  <si>
    <t>http://pbs.twimg.com/profile_images/842425014666313728/ByqzVJ1d_normal.jpg</t>
  </si>
  <si>
    <t>https://twitter.com/#!/ik77866/status/843351469587910656</t>
  </si>
  <si>
    <t>https://twitter.com/#!/ik77866/status/843352000666484737</t>
  </si>
  <si>
    <t>843351469587910656</t>
  </si>
  <si>
    <t>843352000666484737</t>
  </si>
  <si>
    <t>Imran Khan</t>
  </si>
  <si>
    <t>https://twitter.com/ik77866</t>
  </si>
  <si>
    <t>ik77866
@JioCare @reliancejio no network
coverages in villages near bastar,
pin - 494001. first setup towers
in these areas</t>
  </si>
  <si>
    <t>arabicaah</t>
  </si>
  <si>
    <t>koodafone</t>
  </si>
  <si>
    <t>kunalone</t>
  </si>
  <si>
    <t>vikantsahay</t>
  </si>
  <si>
    <t>joedevadiga</t>
  </si>
  <si>
    <t>abhigattya</t>
  </si>
  <si>
    <t>ideacellu</t>
  </si>
  <si>
    <t>Screenshot 1: @Airtel_Presence 3G.
Screenshot 2 &amp;amp; 3: @reliancejio #FAIL 4G. 
#Goa @JioCare https://t.co/Nz9dFAAfdz</t>
  </si>
  <si>
    <t>RT @arabicaah: Screenshot 1: @Airtel_Presence 3G.
Screenshot 2 &amp;amp; 3: @reliancejio #FAIL 4G. 
#Goa @JioCare https://t.co/Nz9dFAAfdz</t>
  </si>
  <si>
    <t>RT @vikantsahay: #telecom #war #4g #customerservice #mobile #data #bill #service #Goa #jio @reliancejio @VodafoneIN @airtelindia @ideacellu…</t>
  </si>
  <si>
    <t>#telecom #war #4g #customerservice #mobile #data #bill #service #Goa #jio @reliancejio @VodafoneIN @airtelindia… https://t.co/lRPF90kwKN</t>
  </si>
  <si>
    <t>@reliancejio Any update Navin... i am travelling to Goa tomorrow... Either solve my issue or help me port my number to Airtel...</t>
  </si>
  <si>
    <t>@reliancejio Dear Navin... i am on my way to Goa... with your service where my call is disabled since a month... Pls tell me how do i call?</t>
  </si>
  <si>
    <t>No coverage in Vasai or Alibaag or Goa for my Jio card.
@reliancejio @JioCare. Do even I get a new card delivered to me like Mr. Bachchan.</t>
  </si>
  <si>
    <t>https://twitter.com/i/web/status/841230579819520002</t>
  </si>
  <si>
    <t>fail goa</t>
  </si>
  <si>
    <t>telecom war 4g customerservice mobile data bill service goa jio</t>
  </si>
  <si>
    <t>https://pbs.twimg.com/media/C6dEZYsU8AE-voA.jpg</t>
  </si>
  <si>
    <t>http://pbs.twimg.com/profile_images/844016196148125696/v8-8_Gbw_normal.jpg</t>
  </si>
  <si>
    <t>http://pbs.twimg.com/profile_images/716617748701437952/3EGXyjZ-_normal.jpg</t>
  </si>
  <si>
    <t>http://pbs.twimg.com/profile_images/3110881878/41b9a91e22904934e419cb30a05fb961_normal.jpeg</t>
  </si>
  <si>
    <t>https://twitter.com/#!/arabicaah/status/839715081965326336</t>
  </si>
  <si>
    <t>https://twitter.com/#!/koodafone/status/840886274659627009</t>
  </si>
  <si>
    <t>https://twitter.com/#!/kunalone/status/841243973100290048</t>
  </si>
  <si>
    <t>https://twitter.com/#!/vikantsahay/status/841230579819520002</t>
  </si>
  <si>
    <t>https://twitter.com/#!/joedevadiga/status/841734350328610817</t>
  </si>
  <si>
    <t>https://twitter.com/#!/joedevadiga/status/842239967921356801</t>
  </si>
  <si>
    <t>https://twitter.com/#!/abhigattya/status/842294436193284096</t>
  </si>
  <si>
    <t>839715081965326336</t>
  </si>
  <si>
    <t>840886274659627009</t>
  </si>
  <si>
    <t>841243973100290048</t>
  </si>
  <si>
    <t>841230579819520002</t>
  </si>
  <si>
    <t>841734350328610817</t>
  </si>
  <si>
    <t>842239967921356801</t>
  </si>
  <si>
    <t>842294436193284096</t>
  </si>
  <si>
    <t>Flamingo for Android</t>
  </si>
  <si>
    <t>Twitter Web Client</t>
  </si>
  <si>
    <t>™</t>
  </si>
  <si>
    <t>Koodafone</t>
  </si>
  <si>
    <t>Kunal 🇮🇳</t>
  </si>
  <si>
    <t>I I N</t>
  </si>
  <si>
    <t>Vikant Sahay</t>
  </si>
  <si>
    <t>Joe Devadiga</t>
  </si>
  <si>
    <t>Jeet</t>
  </si>
  <si>
    <t>Weekday driver, weekend cyclist. Baking, music, bonsai, in between. All this in Goa. 
Find me on Instagram &amp; Tumblr</t>
  </si>
  <si>
    <t>If your phone manufacturer or service provider is irritating you, and not resolving your issues. Feel free to use the hashtag #Koodafone and tag us to talk.</t>
  </si>
  <si>
    <t>IAS Officer, Presently CEO #GoaElections https://t.co/Ojmpe4aHCS | बिहार, नेतरहाट, DU | Views personal. RT ≠ endorsement| Bon Vivant,Explorer | Cogito ergo sum</t>
  </si>
  <si>
    <t>Journalist in #Goa,Ex-TOI,HT,TV18,FE.8yr as Sr.Pol.Advisor #US Consulate;3yr Head CorpComm #Tata Steel,#IVLP 1999. Cricket fan.Twts r prsnl #fearlessIndian</t>
  </si>
  <si>
    <t>easy goin and a traveller... _x000D_
I WANNA BE N ASTRONAUT !!! LOLZ.</t>
  </si>
  <si>
    <t>Goa, India</t>
  </si>
  <si>
    <t>Panaji, Goa</t>
  </si>
  <si>
    <t>goa</t>
  </si>
  <si>
    <t>https://t.co/3ftongJ4DU</t>
  </si>
  <si>
    <t>https://t.co/LEzJGlRJVW</t>
  </si>
  <si>
    <t>https://t.co/HrAl7mibma</t>
  </si>
  <si>
    <t>https://pbs.twimg.com/profile_banners/9640792/1418825600</t>
  </si>
  <si>
    <t>https://pbs.twimg.com/profile_banners/840318300059926528/1489187870</t>
  </si>
  <si>
    <t>https://pbs.twimg.com/profile_banners/56113952/1490016514</t>
  </si>
  <si>
    <t>https://pbs.twimg.com/profile_banners/297962045/1408066880</t>
  </si>
  <si>
    <t>https://pbs.twimg.com/profile_banners/46827806/1358223293</t>
  </si>
  <si>
    <t>http://pbs.twimg.com/profile_background_images/546770682432868352/1rILr4wt.jpeg</t>
  </si>
  <si>
    <t>http://abs.twimg.com/images/themes/theme5/bg.gif</t>
  </si>
  <si>
    <t>http://pbs.twimg.com/profile_images/787440133/profile-sepia_normal.JPG</t>
  </si>
  <si>
    <t>http://pbs.twimg.com/profile_images/840335865167642625/KZDqNsME_normal.jpg</t>
  </si>
  <si>
    <t>http://pbs.twimg.com/profile_images/597323495664582656/HJmiMzoa_normal.jpg</t>
  </si>
  <si>
    <t>https://twitter.com/arabicaah</t>
  </si>
  <si>
    <t>https://twitter.com/koodafone</t>
  </si>
  <si>
    <t>https://twitter.com/kunalone</t>
  </si>
  <si>
    <t>https://twitter.com/ideacellu</t>
  </si>
  <si>
    <t>https://twitter.com/vikantsahay</t>
  </si>
  <si>
    <t>https://twitter.com/joedevadiga</t>
  </si>
  <si>
    <t>https://twitter.com/abhigattya</t>
  </si>
  <si>
    <t>arabicaah
Screenshot 1: @Airtel_Presence
3G. Screenshot 2 &amp;amp; 3: @reliancejio
#FAIL 4G. #Goa @JioCare https://t.co/Nz9dFAAfdz</t>
  </si>
  <si>
    <t>koodafone
RT @arabicaah: Screenshot 1: @Airtel_Presence
3G. Screenshot 2 &amp;amp; 3: @reliancejio
#FAIL 4G. #Goa @JioCare https://t.co/Nz9dFAAfdz</t>
  </si>
  <si>
    <t>kunalone
RT @vikantsahay: #telecom #war
#4g #customerservice #mobile #data
#bill #service #Goa #jio @reliancejio
@VodafoneIN @airtelindia @ideacellu…</t>
  </si>
  <si>
    <t xml:space="preserve">ideacellu
</t>
  </si>
  <si>
    <t>vikantsahay
#telecom #war #4g #customerservice
#mobile #data #bill #service #Goa
#jio @reliancejio @VodafoneIN @airtelindia…
https://t.co/lRPF90kwKN</t>
  </si>
  <si>
    <t>abhigattya
No coverage in Vasai or Alibaag
or Goa for my Jio card. @reliancejio
@JioCare. Do even I get a new card
delivered to me like Mr. Bachchan.</t>
  </si>
  <si>
    <t>Goa</t>
  </si>
  <si>
    <t>vipinkumar0247</t>
  </si>
  <si>
    <t>purab1884</t>
  </si>
  <si>
    <t>bhaviktweets</t>
  </si>
  <si>
    <t>maunikpatel88</t>
  </si>
  <si>
    <t>tejendramakwana</t>
  </si>
  <si>
    <t>drnilaymodi</t>
  </si>
  <si>
    <t>caajayraj</t>
  </si>
  <si>
    <t>vsrconnect</t>
  </si>
  <si>
    <t>rajivagarwal7</t>
  </si>
  <si>
    <t>priyankaadesai</t>
  </si>
  <si>
    <t>patelv847</t>
  </si>
  <si>
    <t>narendramodi</t>
  </si>
  <si>
    <t>rsprasad</t>
  </si>
  <si>
    <t>@reliancejio @JioCare jio4voice app when will work in gujarat..???</t>
  </si>
  <si>
    <t>@reliancejio @JioCare jio4voice app in iphone 5S when will work in gujarat..???</t>
  </si>
  <si>
    <t>@reliancejio dear Jio there are network issues on highway and speed issue in cities. And this problem is almost everywhere in Gujarat so</t>
  </si>
  <si>
    <t>Most important advantage of @reliancejio is that you get very good 4g even in remote villages,had personal experience yesterday in #Gujarat</t>
  </si>
  <si>
    <t>NetVelocity Test Result for Gandhinagar, Gujarat @JioCare @reliancejio https://t.co/KU5Vswrrgr</t>
  </si>
  <si>
    <t>when we get #jio network in ford india sanad,gujarat??@reliancejio @JioCare  🙂</t>
  </si>
  <si>
    <t>@JioCare @rsprasad @reliancejio @narendramodi 103, iscon elegance, next to hotel crown plaza, prahladnagar, Ahmedabad 380015, Gujarat</t>
  </si>
  <si>
    <t>@reliancejio @JioCare want to switch up JIO but here the say NO as I don't have adhar card of gujarat. Have outstation id card. Can u help</t>
  </si>
  <si>
    <t>@JioCare To report any telemarketer's details who has not followed DND rules, what is format of SMS to be send to @reliancejio gujarat 1909?</t>
  </si>
  <si>
    <t>@reliancejio .Should I subscribe for prime as you are not present in Ambaji Gujarat where I live. If there is possibility in future...I can</t>
  </si>
  <si>
    <t>@reliancejio Getting no service in Sasan Gir, Gujarat, India.. please work on it</t>
  </si>
  <si>
    <t>@reliancejio in himmatnagar Gujarat  it's wrost speed.. Less then 2G SPEED..THAT'S NOT FAIR</t>
  </si>
  <si>
    <t>gujarat</t>
  </si>
  <si>
    <t>https://pbs.twimg.com/media/C6z-kSMWoAEpN6a.jpg</t>
  </si>
  <si>
    <t>http://pbs.twimg.com/profile_images/829227776624427013/AhoZEPr3_normal.jpg</t>
  </si>
  <si>
    <t>http://pbs.twimg.com/profile_images/3365436998/f0e743b6246202dda71dcf296f4b81ea_normal.jpeg</t>
  </si>
  <si>
    <t>http://pbs.twimg.com/profile_images/791680543867834369/Sm9TL4Xt_normal.jpg</t>
  </si>
  <si>
    <t>http://pbs.twimg.com/profile_images/691109853004075008/FiGpGiJf_normal.jpg</t>
  </si>
  <si>
    <t>http://pbs.twimg.com/profile_images/505398936723390464/Otcy48HU_normal.png</t>
  </si>
  <si>
    <t>http://pbs.twimg.com/profile_images/725532591118413824/rbTkpPdq_normal.jpg</t>
  </si>
  <si>
    <t>http://pbs.twimg.com/profile_images/825754094832906242/yVI_-7WW_normal.jpg</t>
  </si>
  <si>
    <t>http://pbs.twimg.com/profile_images/700650640003854336/tJ9vD4MT_normal.jpg</t>
  </si>
  <si>
    <t>https://twitter.com/#!/vipinkumar0247/status/840618003058307072</t>
  </si>
  <si>
    <t>https://twitter.com/#!/vipinkumar0247/status/840618189721616387</t>
  </si>
  <si>
    <t>https://twitter.com/#!/purab1884/status/841131412660998147</t>
  </si>
  <si>
    <t>https://twitter.com/#!/bhaviktweets/status/841185907134742528</t>
  </si>
  <si>
    <t>https://twitter.com/#!/maunikpatel88/status/841327624047775744</t>
  </si>
  <si>
    <t>https://twitter.com/#!/tejendramakwana/status/841872434747854848</t>
  </si>
  <si>
    <t>https://twitter.com/#!/drnilaymodi/status/842620598354427904</t>
  </si>
  <si>
    <t>https://twitter.com/#!/caajayraj/status/842678344361496576</t>
  </si>
  <si>
    <t>https://twitter.com/#!/vsrconnect/status/842337357907021825</t>
  </si>
  <si>
    <t>https://twitter.com/#!/vsrconnect/status/843305298110676998</t>
  </si>
  <si>
    <t>https://twitter.com/#!/rajivagarwal7/status/843348322484150272</t>
  </si>
  <si>
    <t>https://twitter.com/#!/priyankaadesai/status/843809033719103488</t>
  </si>
  <si>
    <t>https://twitter.com/#!/patelv847/status/843860012887932928</t>
  </si>
  <si>
    <t>840618003058307072</t>
  </si>
  <si>
    <t>840618189721616387</t>
  </si>
  <si>
    <t>841131412660998147</t>
  </si>
  <si>
    <t>841185907134742528</t>
  </si>
  <si>
    <t>841327624047775744</t>
  </si>
  <si>
    <t>841872434747854848</t>
  </si>
  <si>
    <t>842620598354427904</t>
  </si>
  <si>
    <t>842678344361496576</t>
  </si>
  <si>
    <t>842337357907021825</t>
  </si>
  <si>
    <t>843305298110676998</t>
  </si>
  <si>
    <t>843348322484150272</t>
  </si>
  <si>
    <t>843809033719103488</t>
  </si>
  <si>
    <t>843860012887932928</t>
  </si>
  <si>
    <t>835798588450029568</t>
  </si>
  <si>
    <t>840960109442285568</t>
  </si>
  <si>
    <t>842618992888090625</t>
  </si>
  <si>
    <t>843744651509202944</t>
  </si>
  <si>
    <t>135629889</t>
  </si>
  <si>
    <t>768840597830459393</t>
  </si>
  <si>
    <t>Mobile Web (M2)</t>
  </si>
  <si>
    <t>Vipin Kumar</t>
  </si>
  <si>
    <t>purab herma</t>
  </si>
  <si>
    <t>Bhavik Kansara</t>
  </si>
  <si>
    <t>Maunik Patel</t>
  </si>
  <si>
    <t>TEJENDRA MAKAWANA</t>
  </si>
  <si>
    <t>Dr. Nilay Modi</t>
  </si>
  <si>
    <t>Narendra Modi</t>
  </si>
  <si>
    <t>Ravi Shankar Prasad</t>
  </si>
  <si>
    <t>Ajayraj</t>
  </si>
  <si>
    <t>VSR Connect</t>
  </si>
  <si>
    <t>Rajiv agarwal</t>
  </si>
  <si>
    <t>Priyanka Desai</t>
  </si>
  <si>
    <t>Patel Viral S.</t>
  </si>
  <si>
    <t>hii</t>
  </si>
  <si>
    <t>dcs operation engineer at sanghicement</t>
  </si>
  <si>
    <t>Biker, Pharmacists,Gamer, Amateur Photographer, Mumbaikar, Avid Traveller, Research Scholar @ NIPER-AHMEDABAD tweets personal...</t>
  </si>
  <si>
    <t>Sr. Associate - Assurance at Price Waterhouse
Views expressed are of my own and do not represent views of my organisation.</t>
  </si>
  <si>
    <t>Psycho</t>
  </si>
  <si>
    <t>Prime Minister of India</t>
  </si>
  <si>
    <t>Law &amp; Justice, Information Technology Minister of India
#DigitalIndia</t>
  </si>
  <si>
    <t>#LearninLife #MusicMelody #Laziest cant follow routine!</t>
  </si>
  <si>
    <t>TRYING TO BE A BANKER..</t>
  </si>
  <si>
    <t>Humanist.Political Junkie.I tweet politics and world affairs.</t>
  </si>
  <si>
    <t>Surat</t>
  </si>
  <si>
    <t>Gujarat, India</t>
  </si>
  <si>
    <t>ahmedabad</t>
  </si>
  <si>
    <t>Ahmedabad</t>
  </si>
  <si>
    <t xml:space="preserve">Gandhidham </t>
  </si>
  <si>
    <t>Mumbai,India</t>
  </si>
  <si>
    <t>http://t.co/i7NW4Bof2G</t>
  </si>
  <si>
    <t>https://t.co/i7NXOy8deG</t>
  </si>
  <si>
    <t>https://t.co/CpxM10ctIS</t>
  </si>
  <si>
    <t>https://pbs.twimg.com/profile_banners/135629889/1481349883</t>
  </si>
  <si>
    <t>https://pbs.twimg.com/profile_banners/356309202/1477586372</t>
  </si>
  <si>
    <t>https://pbs.twimg.com/profile_banners/155488119/1413984337</t>
  </si>
  <si>
    <t>https://pbs.twimg.com/profile_banners/72482234/1409331438</t>
  </si>
  <si>
    <t>https://pbs.twimg.com/profile_banners/18839785/1471243839</t>
  </si>
  <si>
    <t>https://pbs.twimg.com/profile_banners/2222673457/1483683845</t>
  </si>
  <si>
    <t>https://pbs.twimg.com/profile_banners/44865177/1458133108</t>
  </si>
  <si>
    <t>https://pbs.twimg.com/profile_banners/1612388714/1402667559</t>
  </si>
  <si>
    <t>https://pbs.twimg.com/profile_banners/582770845/1455883158</t>
  </si>
  <si>
    <t>http://pbs.twimg.com/profile_background_images/450263913/x34a8753ad2bc87d1029dd387c75486f.jpg</t>
  </si>
  <si>
    <t>http://abs.twimg.com/images/themes/theme18/bg.gif</t>
  </si>
  <si>
    <t>http://pbs.twimg.com/profile_background_images/562185004696875009/DiiHx54g.jpeg</t>
  </si>
  <si>
    <t>http://pbs.twimg.com/profile_background_images/618058918804099072/cvwL4thC.jpg</t>
  </si>
  <si>
    <t>http://pbs.twimg.com/profile_background_images/451293729932857344/-PHga9yu.jpeg</t>
  </si>
  <si>
    <t>http://pbs.twimg.com/profile_images/650268979303288832/-WHmPmN6_normal.jpg</t>
  </si>
  <si>
    <t>http://pbs.twimg.com/profile_images/718314968102367232/ypY1GPCQ_normal.jpg</t>
  </si>
  <si>
    <t>http://pbs.twimg.com/profile_images/727848709518675968/xebahww0_normal.jpg</t>
  </si>
  <si>
    <t>https://twitter.com/vipinkumar0247</t>
  </si>
  <si>
    <t>https://twitter.com/purab1884</t>
  </si>
  <si>
    <t>https://twitter.com/bhaviktweets</t>
  </si>
  <si>
    <t>https://twitter.com/maunikpatel88</t>
  </si>
  <si>
    <t>https://twitter.com/tejendramakwana</t>
  </si>
  <si>
    <t>https://twitter.com/drnilaymodi</t>
  </si>
  <si>
    <t>https://twitter.com/narendramodi</t>
  </si>
  <si>
    <t>https://twitter.com/rsprasad</t>
  </si>
  <si>
    <t>https://twitter.com/caajayraj</t>
  </si>
  <si>
    <t>https://twitter.com/vsrconnect</t>
  </si>
  <si>
    <t>https://twitter.com/rajivagarwal7</t>
  </si>
  <si>
    <t>https://twitter.com/priyankaadesai</t>
  </si>
  <si>
    <t>https://twitter.com/patelv847</t>
  </si>
  <si>
    <t>vipinkumar0247
@reliancejio @JioCare jio4voice
app in iphone 5S when will work
in gujarat..???</t>
  </si>
  <si>
    <t>purab1884
@reliancejio dear Jio there are
network issues on highway and speed
issue in cities. And this problem
is almost everywhere in Gujarat
so</t>
  </si>
  <si>
    <t>bhaviktweets
Most important advantage of @reliancejio
is that you get very good 4g even
in remote villages,had personal
experience yesterday in #Gujarat</t>
  </si>
  <si>
    <t>maunikpatel88
NetVelocity Test Result for Gandhinagar,
Gujarat @JioCare @reliancejio https://t.co/KU5Vswrrgr</t>
  </si>
  <si>
    <t>tejendramakwana
when we get #jio network in ford
india sanad,gujarat??@reliancejio
@JioCare 🙂</t>
  </si>
  <si>
    <t>drnilaymodi
@JioCare @rsprasad @reliancejio
@narendramodi 103, iscon elegance,
next to hotel crown plaza, prahladnagar,
Ahmedabad 380015, Gujarat</t>
  </si>
  <si>
    <t xml:space="preserve">narendramodi
</t>
  </si>
  <si>
    <t xml:space="preserve">rsprasad
</t>
  </si>
  <si>
    <t>caajayraj
@reliancejio @JioCare want to switch
up JIO but here the say NO as I
don't have adhar card of gujarat.
Have outstation id card. Can u
help</t>
  </si>
  <si>
    <t>vsrconnect
@JioCare To report any telemarketer's
details who has not followed DND
rules, what is format of SMS to
be send to @reliancejio gujarat
1909?</t>
  </si>
  <si>
    <t>rajivagarwal7
@reliancejio .Should I subscribe
for prime as you are not present
in Ambaji Gujarat where I live.
If there is possibility in future...I
can</t>
  </si>
  <si>
    <t>priyankaadesai
@reliancejio Getting no service
in Sasan Gir, Gujarat, India..
please work on it</t>
  </si>
  <si>
    <t>patelv847
@reliancejio in himmatnagar Gujarat
it's wrost speed.. Less then 2G
SPEED..THAT'S NOT FAIR</t>
  </si>
  <si>
    <t>Gujarat</t>
  </si>
  <si>
    <t>karan666612</t>
  </si>
  <si>
    <t>kpatel_143</t>
  </si>
  <si>
    <t>shriraje9</t>
  </si>
  <si>
    <t>@reliancejio i did not get link for jio sim home delivery at ahmedabad</t>
  </si>
  <si>
    <t>@reliancejio how can i get jio sim at home delivery in ahmedabad... I did not found any link to book it</t>
  </si>
  <si>
    <t>@JioCare @reliancejio can't access internet continue at my home #Ahmedabad</t>
  </si>
  <si>
    <t>@reliancejio internet not working at Paldi Ahmedabad, center location of city. First time disappointed from this network..</t>
  </si>
  <si>
    <t>http://pbs.twimg.com/profile_images/837591364086956032/fYSMt3DI_normal.jpg</t>
  </si>
  <si>
    <t>http://pbs.twimg.com/profile_images/776339327668350983/shRIybLf_normal.jpg</t>
  </si>
  <si>
    <t>https://twitter.com/#!/karan666612/status/841662788103753732</t>
  </si>
  <si>
    <t>https://twitter.com/#!/karan666612/status/841666698222665728</t>
  </si>
  <si>
    <t>https://twitter.com/#!/kpatel_143/status/841866128179757056</t>
  </si>
  <si>
    <t>https://twitter.com/#!/shriraje9/status/843506783394004992</t>
  </si>
  <si>
    <t>841662788103753732</t>
  </si>
  <si>
    <t>841666698222665728</t>
  </si>
  <si>
    <t>841866128179757056</t>
  </si>
  <si>
    <t>843506783394004992</t>
  </si>
  <si>
    <t>Karan shah</t>
  </si>
  <si>
    <t>Patel Krunal</t>
  </si>
  <si>
    <t>SHRI SHINDE'</t>
  </si>
  <si>
    <t>Crazy For @NarendraModi</t>
  </si>
  <si>
    <t>Electrical Engg.</t>
  </si>
  <si>
    <t>Vododara, India</t>
  </si>
  <si>
    <t>https://t.co/GIh5Z2AjZQ</t>
  </si>
  <si>
    <t>https://pbs.twimg.com/profile_banners/180297473/1488359073</t>
  </si>
  <si>
    <t>https://twitter.com/karan666612</t>
  </si>
  <si>
    <t>https://twitter.com/kpatel_143</t>
  </si>
  <si>
    <t>https://twitter.com/shriraje9</t>
  </si>
  <si>
    <t>karan666612
@reliancejio how can i get jio
sim at home delivery in ahmedabad...
I did not found any link to book
it</t>
  </si>
  <si>
    <t>kpatel_143
@JioCare @reliancejio can't access
internet continue at my home #Ahmedabad</t>
  </si>
  <si>
    <t>shriraje9
@reliancejio internet not working
at Paldi Ahmedabad, center location
of city. First time disappointed
from this network..</t>
  </si>
  <si>
    <t>jay005us</t>
  </si>
  <si>
    <t>princesanghani1</t>
  </si>
  <si>
    <t>malay_15</t>
  </si>
  <si>
    <t>@JioCare @reliancejio 
Address : A1,  janta nagar society, bhatar road, surat
Mobile no :7016933796 https://t.co/eiDkHz8Khw</t>
  </si>
  <si>
    <t>@reliancejio my office is at anath ashram area,bambaa vadi,katargam,surat:39500.i m not able to use jio(no network).y to recharge for prime?</t>
  </si>
  <si>
    <t>@reliancejio 
Hello jio#my number #7003731993 
There was can't connected easily with Bsnl network # surat internet not working properly</t>
  </si>
  <si>
    <t>https://pbs.twimg.com/media/C6tqGA7XAAApoEz.jpg</t>
  </si>
  <si>
    <t>http://pbs.twimg.com/profile_images/1413716158/11988423_normal.JPG</t>
  </si>
  <si>
    <t>https://twitter.com/#!/jay005us/status/840882425068675072</t>
  </si>
  <si>
    <t>https://twitter.com/#!/princesanghani1/status/841954883842523137</t>
  </si>
  <si>
    <t>https://twitter.com/#!/malay_15/status/842693413095071744</t>
  </si>
  <si>
    <t>840882425068675072</t>
  </si>
  <si>
    <t>841954883842523137</t>
  </si>
  <si>
    <t>842693413095071744</t>
  </si>
  <si>
    <t>Jay Arora</t>
  </si>
  <si>
    <t>prince sanghani</t>
  </si>
  <si>
    <t>Malay</t>
  </si>
  <si>
    <t>Exeter</t>
  </si>
  <si>
    <t>https://twitter.com/jay005us</t>
  </si>
  <si>
    <t>https://twitter.com/princesanghani1</t>
  </si>
  <si>
    <t>https://twitter.com/malay_15</t>
  </si>
  <si>
    <t>jay005us
@JioCare @reliancejio Address :
A1, janta nagar society, bhatar
road, surat Mobile no :7016933796
https://t.co/eiDkHz8Khw</t>
  </si>
  <si>
    <t>princesanghani1
@reliancejio my office is at anath
ashram area,bambaa vadi,katargam,surat:39500.i
m not able to use jio(no network).y
to recharge for prime?</t>
  </si>
  <si>
    <t>shekhutanwar</t>
  </si>
  <si>
    <t>vishal1344</t>
  </si>
  <si>
    <t>rinku121913</t>
  </si>
  <si>
    <t>riturajjabbal32</t>
  </si>
  <si>
    <t>vipul_rustgi</t>
  </si>
  <si>
    <t>ravvs4u</t>
  </si>
  <si>
    <t>@reliancejio Network connectivity outside main cities are very poor. Please install jio tower in my village, Haluwas, Dist.Bhiwani, Haryana.</t>
  </si>
  <si>
    <t>@reliancejio happy holi JIO. Can I have better network in my village. Barona Sonipat Haryana. Please look into this matter soon</t>
  </si>
  <si>
    <t>@reliancejio  location village kutail dist karnal haryana 132037
Preview offer, Welcome offer, Happy new year all of this offer useless 4 us</t>
  </si>
  <si>
    <t>@JioCare @reliancejio Jio internet not working in sec 4 mdc Panchkula Haryana</t>
  </si>
  <si>
    <t>@reliancejio @JioCare NC MEDICAL COLLEGE, Israna, Panipat, Haryana. Pls make quick repairs.</t>
  </si>
  <si>
    <t>@reliancejio please provide network support at NC Medical College, Israna,Panipat,Haryana. Very poor network coverage, m Jio prime member.</t>
  </si>
  <si>
    <t>@reliancejio Bad customer experience at Rjio Yamunanagar, Haryana, will not use Jio ever again</t>
  </si>
  <si>
    <t>RT @ravvs4u: @reliancejio Bad customer experience at Rjio Yamunanagar, Haryana, will not use Jio ever again</t>
  </si>
  <si>
    <t>http://pbs.twimg.com/profile_images/840508140479229952/mn_MC__4_normal.jpg</t>
  </si>
  <si>
    <t>http://pbs.twimg.com/profile_images/774425894354116608/qiKIsyF8_normal.jpg</t>
  </si>
  <si>
    <t>http://pbs.twimg.com/profile_images/838733188847501312/wPCFSKT__normal.jpg</t>
  </si>
  <si>
    <t>http://pbs.twimg.com/profile_images/775736098005786628/eLuCtYe0_normal.jpg</t>
  </si>
  <si>
    <t>http://pbs.twimg.com/profile_images/842289194844086272/7dOuuoi1_normal.jpg</t>
  </si>
  <si>
    <t>http://pbs.twimg.com/profile_images/842695854137917440/DIwjVKBm_normal.jpg</t>
  </si>
  <si>
    <t>https://twitter.com/#!/shekhutanwar/status/840760271450734593</t>
  </si>
  <si>
    <t>https://twitter.com/#!/vishal1344/status/840814970547900417</t>
  </si>
  <si>
    <t>https://twitter.com/#!/rinku121913/status/840967239184596992</t>
  </si>
  <si>
    <t>https://twitter.com/#!/riturajjabbal32/status/842042956521607168</t>
  </si>
  <si>
    <t>https://twitter.com/#!/vipul_rustgi/status/843436104426708992</t>
  </si>
  <si>
    <t>https://twitter.com/#!/vipul_rustgi/status/842202368989048832</t>
  </si>
  <si>
    <t>https://twitter.com/#!/ravvs4u/status/843782488195395584</t>
  </si>
  <si>
    <t>https://twitter.com/#!/ravvs4u/status/843783650105733121</t>
  </si>
  <si>
    <t>840760271450734593</t>
  </si>
  <si>
    <t>840814970547900417</t>
  </si>
  <si>
    <t>840967239184596992</t>
  </si>
  <si>
    <t>842042956521607168</t>
  </si>
  <si>
    <t>843436104426708992</t>
  </si>
  <si>
    <t>842202368989048832</t>
  </si>
  <si>
    <t>843782488195395584</t>
  </si>
  <si>
    <t>843783650105733121</t>
  </si>
  <si>
    <t>840965673249624064</t>
  </si>
  <si>
    <t>811235684019306496</t>
  </si>
  <si>
    <t>Shekhar Tanwar</t>
  </si>
  <si>
    <t>Vishal</t>
  </si>
  <si>
    <t>Rinku Kumar</t>
  </si>
  <si>
    <t>Rituraj singh</t>
  </si>
  <si>
    <t>Vipul Rustgi</t>
  </si>
  <si>
    <t>#Ravi chalhotra</t>
  </si>
  <si>
    <t>Tech, Software, Gadgets geek.</t>
  </si>
  <si>
    <t>Doctor. Dreamer. Husband. Indian.</t>
  </si>
  <si>
    <t>INQUILAB ZINDABAD .... fan of only Legend ...... Bhagat Singh.....</t>
  </si>
  <si>
    <t>New Delhi, India</t>
  </si>
  <si>
    <t>Haryana, India</t>
  </si>
  <si>
    <t>https://pbs.twimg.com/profile_banners/774423447153803264/1473472494</t>
  </si>
  <si>
    <t>https://pbs.twimg.com/profile_banners/811235684019306496/1488804682</t>
  </si>
  <si>
    <t>https://pbs.twimg.com/profile_banners/775723791901044736/1473784907</t>
  </si>
  <si>
    <t>https://pbs.twimg.com/profile_banners/606205702/1489749324</t>
  </si>
  <si>
    <t>http://abs.twimg.com/images/themes/theme10/bg.gif</t>
  </si>
  <si>
    <t>https://twitter.com/shekhutanwar</t>
  </si>
  <si>
    <t>https://twitter.com/vishal1344</t>
  </si>
  <si>
    <t>https://twitter.com/rinku121913</t>
  </si>
  <si>
    <t>https://twitter.com/riturajjabbal32</t>
  </si>
  <si>
    <t>https://twitter.com/vipul_rustgi</t>
  </si>
  <si>
    <t>https://twitter.com/ravvs4u</t>
  </si>
  <si>
    <t>shekhutanwar
@reliancejio Network connectivity
outside main cities are very poor.
Please install jio tower in my
village, Haluwas, Dist.Bhiwani,
Haryana.</t>
  </si>
  <si>
    <t>vishal1344
@reliancejio happy holi JIO. Can
I have better network in my village.
Barona Sonipat Haryana. Please
look into this matter soon</t>
  </si>
  <si>
    <t>rinku121913
@reliancejio location village kutail
dist karnal haryana 132037 Preview
offer, Welcome offer, Happy new
year all of this offer useless
4 us</t>
  </si>
  <si>
    <t>riturajjabbal32
@JioCare @reliancejio Jio internet
not working in sec 4 mdc Panchkula
Haryana</t>
  </si>
  <si>
    <t>vipul_rustgi
@reliancejio @JioCare NC MEDICAL
COLLEGE, Israna, Panipat, Haryana.
Pls make quick repairs.</t>
  </si>
  <si>
    <t>ravvs4u
RT @ravvs4u: @reliancejio Bad customer
experience at Rjio Yamunanagar,
Haryana, will not use Jio ever
again</t>
  </si>
  <si>
    <t>Haryana</t>
  </si>
  <si>
    <t>kapilismm</t>
  </si>
  <si>
    <t>@JioCare Do you have broadband services in faridabad. PIN-121001?
@reliancejio</t>
  </si>
  <si>
    <t>http://pbs.twimg.com/profile_images/770694506278744068/4F7SDNGF_normal.jpg</t>
  </si>
  <si>
    <t>https://twitter.com/#!/kapilismm/status/842692150538125313</t>
  </si>
  <si>
    <t>842692150538125313</t>
  </si>
  <si>
    <t>KD</t>
  </si>
  <si>
    <t>Faridabad,India</t>
  </si>
  <si>
    <t>https://pbs.twimg.com/profile_banners/105449714/1434647852</t>
  </si>
  <si>
    <t>https://twitter.com/kapilismm</t>
  </si>
  <si>
    <t>kapilismm
@JioCare Do you have broadband
services in faridabad. PIN-121001?
@reliancejio</t>
  </si>
  <si>
    <t>neonitwit</t>
  </si>
  <si>
    <t>neerajnarwal4</t>
  </si>
  <si>
    <t>pransingchou</t>
  </si>
  <si>
    <t>ashutosh3thakur</t>
  </si>
  <si>
    <t>reljio4g</t>
  </si>
  <si>
    <t>Right under his nose at @reliancejio office udyog vihar, gurgaon, their employees greet you with bahenchod sec 30 c… https://t.co/7NBrzoYARO</t>
  </si>
  <si>
    <t>Pathetic Jio Network_ NetVelocity Test Result _ Sector 83 Gurgaon @JioCare @reliancejio @RelJio4g @JioChat https://t.co/onBkvD3Zgs</t>
  </si>
  <si>
    <t>Airtel u hav jio on full throttle. Make ur internet work atleast 3G on the Rajiv chowk to Gurgaon Metro Route. @airtelindia  @reliancejio</t>
  </si>
  <si>
    <t>@JioCare @reliancejio @JioChat plz do something to ur network as its been bery bad network experience at my office Sec-18,Gurgaon. 122015</t>
  </si>
  <si>
    <t>https://twitter.com/i/web/status/841907968471883776</t>
  </si>
  <si>
    <t>https://pbs.twimg.com/media/C7AGv9pWkAA-x0-.jpg</t>
  </si>
  <si>
    <t>http://pbs.twimg.com/profile_images/813351471307599878/yDwJOjLM_normal.jpg</t>
  </si>
  <si>
    <t>http://pbs.twimg.com/profile_images/516177597584007168/MUSB__VI_normal.jpeg</t>
  </si>
  <si>
    <t>http://pbs.twimg.com/profile_images/839250199432179714/NMMPYJMP_normal.jpg</t>
  </si>
  <si>
    <t>https://twitter.com/#!/neonitwit/status/841907968471883776</t>
  </si>
  <si>
    <t>https://twitter.com/#!/neerajnarwal4/status/842180610634457089</t>
  </si>
  <si>
    <t>https://twitter.com/#!/pransingchou/status/842225664862248960</t>
  </si>
  <si>
    <t>https://twitter.com/#!/ashutosh3thakur/status/843406744101437440</t>
  </si>
  <si>
    <t>841907968471883776</t>
  </si>
  <si>
    <t>842180610634457089</t>
  </si>
  <si>
    <t>842225664862248960</t>
  </si>
  <si>
    <t>843406744101437440</t>
  </si>
  <si>
    <t>ro</t>
  </si>
  <si>
    <t>76.84252,28.397657 
77.347652,28.397657 
77.347652,28.879322 
76.84252,28.879322</t>
  </si>
  <si>
    <t>317fcc4b21a604d5</t>
  </si>
  <si>
    <t>https://api.twitter.com/1.1/geo/id/317fcc4b21a604d5.json</t>
  </si>
  <si>
    <t>~~FooFaa~~</t>
  </si>
  <si>
    <t>Neeraj Narwal</t>
  </si>
  <si>
    <t>BaKLOL</t>
  </si>
  <si>
    <t>Ashutosh Thakur</t>
  </si>
  <si>
    <t>loves your aunt to the moon &amp; back...</t>
  </si>
  <si>
    <t>Reliance Jio Infocomm.  Unofficial as of now.</t>
  </si>
  <si>
    <t>Need a disclaimer apprarently!
I RT about everything n anything.</t>
  </si>
  <si>
    <t>#funloving #lovetotravel #sufimusic #softwareengineer #techlover #techy #gadget #bikelover #lovesql #punjabimusic</t>
  </si>
  <si>
    <t>https://t.co/iMygaYypmR</t>
  </si>
  <si>
    <t>https://pbs.twimg.com/profile_banners/7728782/1474360518</t>
  </si>
  <si>
    <t>https://pbs.twimg.com/profile_banners/730416295603134464/1462980003</t>
  </si>
  <si>
    <t>https://pbs.twimg.com/profile_banners/264550973/1411901444</t>
  </si>
  <si>
    <t>https://pbs.twimg.com/profile_banners/124757703/1469436066</t>
  </si>
  <si>
    <t>http://pbs.twimg.com/profile_background_images/414908120/images.jpg</t>
  </si>
  <si>
    <t>http://pbs.twimg.com/profile_background_images/516177426338955264/pL63liDF.jpeg</t>
  </si>
  <si>
    <t>http://pbs.twimg.com/profile_images/730417060698689539/ZeYarsIl_normal.jpg</t>
  </si>
  <si>
    <t>https://twitter.com/neonitwit</t>
  </si>
  <si>
    <t>https://twitter.com/neerajnarwal4</t>
  </si>
  <si>
    <t>https://twitter.com/reljio4g</t>
  </si>
  <si>
    <t>https://twitter.com/pransingchou</t>
  </si>
  <si>
    <t>https://twitter.com/ashutosh3thakur</t>
  </si>
  <si>
    <t>neonitwit
Right under his nose at @reliancejio
office udyog vihar, gurgaon, their
employees greet you with bahenchod
sec 30 c… https://t.co/7NBrzoYARO</t>
  </si>
  <si>
    <t>neerajnarwal4
Pathetic Jio Network_ NetVelocity
Test Result _ Sector 83 Gurgaon
@JioCare @reliancejio @RelJio4g
@JioChat https://t.co/onBkvD3Zgs</t>
  </si>
  <si>
    <t xml:space="preserve">reljio4g
</t>
  </si>
  <si>
    <t>pransingchou
Airtel u hav jio on full throttle.
Make ur internet work atleast 3G
on the Rajiv chowk to Gurgaon Metro
Route. @airtelindia @reliancejio</t>
  </si>
  <si>
    <t>ashutosh3thakur
@JioCare @reliancejio @JioChat
plz do something to ur network
as its been bery bad network experience
at my office Sec-18,Gurgaon. 122015</t>
  </si>
  <si>
    <t>yoyobigfan</t>
  </si>
  <si>
    <t>chaitanya9838</t>
  </si>
  <si>
    <t>@JioCare Please start Jio4GVoice in Himachal Pradesh on iOS devices @reliancejio</t>
  </si>
  <si>
    <t>@JioCare @reliancejio too many problems in calling from Jio network at Himachal Pradesh. .
Only internet is working. .</t>
  </si>
  <si>
    <t>http://pbs.twimg.com/profile_images/803673744220815360/5hKMdjz6_normal.jpg</t>
  </si>
  <si>
    <t>http://pbs.twimg.com/profile_images/815587956027256832/h8xEg4ZX_normal.jpg</t>
  </si>
  <si>
    <t>https://twitter.com/#!/yoyobigfan/status/841171288047656961</t>
  </si>
  <si>
    <t>https://twitter.com/#!/chaitanya9838/status/841883042042007553</t>
  </si>
  <si>
    <t>841171288047656961</t>
  </si>
  <si>
    <t>841883042042007553</t>
  </si>
  <si>
    <t>840813608464465920</t>
  </si>
  <si>
    <t>Yug Singhal</t>
  </si>
  <si>
    <t>Chaitanya</t>
  </si>
  <si>
    <t>Yo Yo Honey Singh A! A! A!</t>
  </si>
  <si>
    <t>Dasuya</t>
  </si>
  <si>
    <t>https://pbs.twimg.com/profile_banners/1064938795/1447870703</t>
  </si>
  <si>
    <t>http://abs.twimg.com/images/themes/theme19/bg.gif</t>
  </si>
  <si>
    <t>https://twitter.com/yoyobigfan</t>
  </si>
  <si>
    <t>https://twitter.com/chaitanya9838</t>
  </si>
  <si>
    <t>yoyobigfan
@JioCare Please start Jio4GVoice
in Himachal Pradesh on iOS devices
@reliancejio</t>
  </si>
  <si>
    <t>chaitanya9838
@JioCare @reliancejio too many
problems in calling from Jio network
at Himachal Pradesh. . Only internet
is working. .</t>
  </si>
  <si>
    <t>Himachal Pradesh</t>
  </si>
  <si>
    <t>imranthehost</t>
  </si>
  <si>
    <t>Reliance @reliancejio is doing great, giving a 5.9 K/S 4g speed in Kishtwar district of Jammu and Kashmir.</t>
  </si>
  <si>
    <t>http://pbs.twimg.com/profile_images/841999783388696576/qsVEsoTo_normal.jpg</t>
  </si>
  <si>
    <t>https://twitter.com/#!/imranthehost/status/842389639646314496</t>
  </si>
  <si>
    <t>842389639646314496</t>
  </si>
  <si>
    <t>Imran.A (01 09)</t>
  </si>
  <si>
    <t>A Student of arts,a humanist and a part time writer .No political affiliation.Retweets aren't endorsement of anyone's ideas.</t>
  </si>
  <si>
    <t>Jammu And Kashmir</t>
  </si>
  <si>
    <t>https://t.co/YL1jQSCTOd</t>
  </si>
  <si>
    <t>https://pbs.twimg.com/profile_banners/1914750007/1481208726</t>
  </si>
  <si>
    <t>https://twitter.com/imranthehost</t>
  </si>
  <si>
    <t>imranthehost
Reliance @reliancejio is doing
great, giving a 5.9 K/S 4g speed
in Kishtwar district of Jammu and
Kashmir.</t>
  </si>
  <si>
    <t>Jammu and Kashmir</t>
  </si>
  <si>
    <t>pandavishwnath</t>
  </si>
  <si>
    <t>amaanadili</t>
  </si>
  <si>
    <t>rohitfromrsm</t>
  </si>
  <si>
    <t>reliancedigital</t>
  </si>
  <si>
    <t>RT @rohitfromrsm: Internet connectivity issues faced by people in NIT SRINAGAR my service request ID is SR000007AWDJ.@JioCare @reliancejio…</t>
  </si>
  <si>
    <t>@reliancejio the data speed is getting worse day by day here in srinagar. Please fix it...</t>
  </si>
  <si>
    <t>Internet connectivity issues faced by people in NIT SRINAGAR my service request ID is SR000007AWDJ.@JioCare @reliancejio @RelianceDigital</t>
  </si>
  <si>
    <t>@JioCare @reliancejio Issue is still there. You people make wrong statements. Atleast in NIT Srinagar,Airtel 4g is… https://t.co/hFUzszlzsz</t>
  </si>
  <si>
    <t>https://twitter.com/i/web/status/843438551106801664</t>
  </si>
  <si>
    <t>http://pbs.twimg.com/profile_images/770947177556406272/nJ3q2hRo_normal.jpg</t>
  </si>
  <si>
    <t>http://pbs.twimg.com/profile_images/843347696886992897/o6jouWYd_normal.jpg</t>
  </si>
  <si>
    <t>http://pbs.twimg.com/profile_images/843560116226064384/H_QDrYpV_normal.jpg</t>
  </si>
  <si>
    <t>https://twitter.com/#!/pandavishwnath/status/843077638591840257</t>
  </si>
  <si>
    <t>https://twitter.com/#!/amaanadili/status/843348436753833984</t>
  </si>
  <si>
    <t>https://twitter.com/#!/rohitfromrsm/status/842634937140465664</t>
  </si>
  <si>
    <t>https://twitter.com/#!/rohitfromrsm/status/843438551106801664</t>
  </si>
  <si>
    <t>843077638591840257</t>
  </si>
  <si>
    <t>843348436753833984</t>
  </si>
  <si>
    <t>842634937140465664</t>
  </si>
  <si>
    <t>843438551106801664</t>
  </si>
  <si>
    <t>842789760187977728</t>
  </si>
  <si>
    <t>74.7044366,33.321178 
75.5997464,33.321178 
75.5997464,34.4090707 
74.7044366,34.4090707</t>
  </si>
  <si>
    <t>Anantnag, Jammu And Kashmir</t>
  </si>
  <si>
    <t>2a04d50d4dfcd226</t>
  </si>
  <si>
    <t>Anantnag</t>
  </si>
  <si>
    <t>https://api.twitter.com/1.1/geo/id/2a04d50d4dfcd226.json</t>
  </si>
  <si>
    <t>vishwnathpanda</t>
  </si>
  <si>
    <t>Rohit JHA</t>
  </si>
  <si>
    <t>Amaan</t>
  </si>
  <si>
    <t>Reliance Digital</t>
  </si>
  <si>
    <t>I am student cum social server...
I want to serve ,teach and change the society...</t>
  </si>
  <si>
    <t>Mad about music...!!! Love adventure!!! Don't be rude to me or else get ready for your ass kicked by me!!! 20.</t>
  </si>
  <si>
    <t>Im perfect in my imperfections, Strong in my pains and awesome in my own way....</t>
  </si>
  <si>
    <t>India's largest electronics Retail Chain. Bringing Technology at your service through over a 1800+ stores!</t>
  </si>
  <si>
    <t>jaipur</t>
  </si>
  <si>
    <t>Srinagar, India</t>
  </si>
  <si>
    <t>https://t.co/3VFYRRk7tz</t>
  </si>
  <si>
    <t>http://t.co/RH5wQdvq</t>
  </si>
  <si>
    <t>https://pbs.twimg.com/profile_banners/1324026475/1448723193</t>
  </si>
  <si>
    <t>https://pbs.twimg.com/profile_banners/2857986631/1451734921</t>
  </si>
  <si>
    <t>https://pbs.twimg.com/profile_banners/3288989059/1438071580</t>
  </si>
  <si>
    <t>https://pbs.twimg.com/profile_banners/146371658/1489558565</t>
  </si>
  <si>
    <t>http://pbs.twimg.com/profile_background_images/446269035861123072/ZJ_2lFlx.png</t>
  </si>
  <si>
    <t>http://pbs.twimg.com/profile_images/646260852719419392/Ar3oqF39_normal.png</t>
  </si>
  <si>
    <t>https://twitter.com/pandavishwnath</t>
  </si>
  <si>
    <t>https://twitter.com/rohitfromrsm</t>
  </si>
  <si>
    <t>https://twitter.com/amaanadili</t>
  </si>
  <si>
    <t>https://twitter.com/reliancedigital</t>
  </si>
  <si>
    <t>pandavishwnath
RT @rohitfromrsm: Internet connectivity
issues faced by people in NIT SRINAGAR
my service request ID is SR000007AWDJ.@JioCare
@reliancejio…</t>
  </si>
  <si>
    <t>rohitfromrsm
@JioCare @reliancejio Issue is
still there. You people make wrong
statements. Atleast in NIT Srinagar,Airtel
4g is… https://t.co/hFUzszlzsz</t>
  </si>
  <si>
    <t>amaanadili
@reliancejio the data speed is
getting worse day by day here in
srinagar. Please fix it...</t>
  </si>
  <si>
    <t xml:space="preserve">reliancedigital
</t>
  </si>
  <si>
    <t>anandpobaru</t>
  </si>
  <si>
    <t>sahilsharma282</t>
  </si>
  <si>
    <t>@reliancejio want 2convert Jammu's Pre SIM 2 postpaid. Can dat process b done frm any state or compulsorily frm Jammu ?</t>
  </si>
  <si>
    <t>@reliancejio #Jammu #poor_service #call_drops #not_connecting #help_plz</t>
  </si>
  <si>
    <t>jammu poor_service call_drops not_connecting help_plz</t>
  </si>
  <si>
    <t>http://pbs.twimg.com/profile_images/825224876759904256/6892xdu2_normal.jpg</t>
  </si>
  <si>
    <t>http://pbs.twimg.com/profile_images/528794691844599808/JJLg4Za0_normal.jpeg</t>
  </si>
  <si>
    <t>https://twitter.com/#!/anandpobaru/status/842787780082061313</t>
  </si>
  <si>
    <t>https://twitter.com/#!/sahilsharma282/status/843040765114814465</t>
  </si>
  <si>
    <t>842787780082061313</t>
  </si>
  <si>
    <t>843040765114814465</t>
  </si>
  <si>
    <t>75.6719774,31.1608732 
75.9075188,31.1608732 
75.9075188,31.3740689 
75.6719774,31.3740689</t>
  </si>
  <si>
    <t>Phagwara, India</t>
  </si>
  <si>
    <t>16e0a01005f6c972</t>
  </si>
  <si>
    <t>Phagwara</t>
  </si>
  <si>
    <t>https://api.twitter.com/1.1/geo/id/16e0a01005f6c972.json</t>
  </si>
  <si>
    <t>Anand Pobaru</t>
  </si>
  <si>
    <t>Sahil Sharma</t>
  </si>
  <si>
    <t>A Creator who is passionate and wired to be weird. Campus Ambassador @Paytm</t>
  </si>
  <si>
    <t>Jalandhar, India</t>
  </si>
  <si>
    <t>https://twitter.com/anandpobaru</t>
  </si>
  <si>
    <t>https://twitter.com/sahilsharma282</t>
  </si>
  <si>
    <t>anandpobaru
@reliancejio want 2convert Jammu's
Pre SIM 2 postpaid. Can dat process
b done frm any state or compulsorily
frm Jammu ?</t>
  </si>
  <si>
    <t>sahilsharma282
@reliancejio #Jammu #poor_service
#call_drops #not_connecting #help_plz</t>
  </si>
  <si>
    <t>vivek_suraiya</t>
  </si>
  <si>
    <t>hasmi4u</t>
  </si>
  <si>
    <t>toanalpaul</t>
  </si>
  <si>
    <t>jhil1992</t>
  </si>
  <si>
    <t>reliancejiocare</t>
  </si>
  <si>
    <t>@reliancejio speed test in Galudih, a small village in Jharkhand, India! https://t.co/4AExOjbRuP</t>
  </si>
  <si>
    <t>@reliancejio jio network is very bad in ranchi jharkhand please let me know when it will be done</t>
  </si>
  <si>
    <t>@JioCare @RelianceJioCare @reliancejio  No 4G Jio signal for us, please provide Jio 4G at Moubhandar,Ghatsila,Jharkhand, India.</t>
  </si>
  <si>
    <t>RT @toanalpaul: @JioCare @RelianceJioCare @reliancejio  No 4G Jio signal for us, please provide Jio 4G at Moubhandar,Ghatsila,Jharkhand, In…</t>
  </si>
  <si>
    <t>https://pbs.twimg.com/media/C6tRTRxWsAAOBH0.jpg</t>
  </si>
  <si>
    <t>http://pbs.twimg.com/profile_images/803723943391752192/KVzQcmdT_normal.jpg</t>
  </si>
  <si>
    <t>http://pbs.twimg.com/profile_images/766583897203339264/0aruDo_e_normal.jpg</t>
  </si>
  <si>
    <t>http://pbs.twimg.com/profile_images/842585507410321410/NKO7Poiv_normal.jpg</t>
  </si>
  <si>
    <t>https://twitter.com/#!/vivek_suraiya/status/840855165825667072</t>
  </si>
  <si>
    <t>https://twitter.com/#!/hasmi4u/status/841892703042457602</t>
  </si>
  <si>
    <t>https://twitter.com/#!/toanalpaul/status/836136920459653120</t>
  </si>
  <si>
    <t>https://twitter.com/#!/toanalpaul/status/843066143845879808</t>
  </si>
  <si>
    <t>https://twitter.com/#!/jhil1992/status/843089440981450752</t>
  </si>
  <si>
    <t>840855165825667072</t>
  </si>
  <si>
    <t>841892703042457602</t>
  </si>
  <si>
    <t>836136920459653120</t>
  </si>
  <si>
    <t>843066143845879808</t>
  </si>
  <si>
    <t>843089440981450752</t>
  </si>
  <si>
    <t>Vivek Suraiya</t>
  </si>
  <si>
    <t>Saad Hashmi</t>
  </si>
  <si>
    <t>a paul</t>
  </si>
  <si>
    <t>Trina Bhaumik</t>
  </si>
  <si>
    <t>RelianceJioCare</t>
  </si>
  <si>
    <t>Born in Mumbai and brought up in Kolkata, I am passionate about Physics and Math. I hold a BA and MS in physics from Penn.</t>
  </si>
  <si>
    <t>Zicamp web solutions contact as for SEO, web analytics,websites designing, content writer etc phone number 7008328615</t>
  </si>
  <si>
    <t>I am an Indian. India is my motherland.</t>
  </si>
  <si>
    <t>I love to dance, travel and eat. I still have the biggest crush on my husband and an ardent fan of @TheVikasKhanna Sir</t>
  </si>
  <si>
    <t>Fastest 4G Network in India. https://t.co/NlHYmjfZ9b
unofficial</t>
  </si>
  <si>
    <t>Kolkata, India</t>
  </si>
  <si>
    <t>rourkela</t>
  </si>
  <si>
    <t>https://t.co/QzTchGIlue</t>
  </si>
  <si>
    <t>Indiana (East)</t>
  </si>
  <si>
    <t>https://pbs.twimg.com/profile_banners/63404815/1464087300</t>
  </si>
  <si>
    <t>https://pbs.twimg.com/profile_banners/222198748/1477610695</t>
  </si>
  <si>
    <t>https://pbs.twimg.com/profile_banners/1956950928/1471602764</t>
  </si>
  <si>
    <t>http://pbs.twimg.com/profile_background_images/731830777/6e05a48d548fcc6a2ebda6658d7ea447.jpeg</t>
  </si>
  <si>
    <t>http://pbs.twimg.com/profile_images/735060177741709317/NyQnUpbn_normal.jpg</t>
  </si>
  <si>
    <t>http://pbs.twimg.com/profile_images/751874969718652928/AJDqyRJZ_normal.jpg</t>
  </si>
  <si>
    <t>https://twitter.com/vivek_suraiya</t>
  </si>
  <si>
    <t>https://twitter.com/hasmi4u</t>
  </si>
  <si>
    <t>https://twitter.com/toanalpaul</t>
  </si>
  <si>
    <t>https://twitter.com/jhil1992</t>
  </si>
  <si>
    <t>https://twitter.com/reliancejiocare</t>
  </si>
  <si>
    <t>vivek_suraiya
@reliancejio speed test in Galudih,
a small village in Jharkhand, India!
https://t.co/4AExOjbRuP</t>
  </si>
  <si>
    <t>hasmi4u
@reliancejio jio network is very
bad in ranchi jharkhand please
let me know when it will be done</t>
  </si>
  <si>
    <t>toanalpaul
RT @toanalpaul: @JioCare @RelianceJioCare
@reliancejio No 4G Jio signal for
us, please provide Jio 4G at Moubhandar,Ghatsila,Jharkhand,
In…</t>
  </si>
  <si>
    <t>jhil1992
RT @toanalpaul: @JioCare @RelianceJioCare
@reliancejio No 4G Jio signal for
us, please provide Jio 4G at Moubhandar,Ghatsila,Jharkhand,
In…</t>
  </si>
  <si>
    <t xml:space="preserve">reliancejiocare
</t>
  </si>
  <si>
    <t>Jharkhand</t>
  </si>
  <si>
    <t>dheerajsin</t>
  </si>
  <si>
    <t>Pathetic internet service by @reliancejio in Ranchi. Taking 0.75 minutes to open google page, 3 minutes to send a mail and 1 minute to tweet</t>
  </si>
  <si>
    <t>Above tweet took 4 Minutes to get posted thanks to @reliancejio so called 4g internet service In Ranchi</t>
  </si>
  <si>
    <t>http://pbs.twimg.com/profile_images/750687823964082177/4CfCnXv1_normal.jpg</t>
  </si>
  <si>
    <t>https://twitter.com/#!/dheerajsin/status/842073717786193920</t>
  </si>
  <si>
    <t>https://twitter.com/#!/dheerajsin/status/842078171629531136</t>
  </si>
  <si>
    <t>842073717786193920</t>
  </si>
  <si>
    <t>842078171629531136</t>
  </si>
  <si>
    <t>842077878502207506</t>
  </si>
  <si>
    <t>225180608</t>
  </si>
  <si>
    <t>Dheeraj Kumar Singh</t>
  </si>
  <si>
    <t>Life is about mind and matter I always mind and you wont even matter</t>
  </si>
  <si>
    <t>https://pbs.twimg.com/profile_banners/225180608/1446105246</t>
  </si>
  <si>
    <t>https://twitter.com/dheerajsin</t>
  </si>
  <si>
    <t>dheerajsin
Above tweet took 4 Minutes to get
posted thanks to @reliancejio so
called 4g internet service In Ranchi</t>
  </si>
  <si>
    <t>kelekachilka</t>
  </si>
  <si>
    <t>@reliancejio your bokaro store executive refuses to take in new application. We went with all the documents however he refused.</t>
  </si>
  <si>
    <t>http://pbs.twimg.com/profile_images/825643701447823362/8bqee2PN_normal.jpg</t>
  </si>
  <si>
    <t>https://twitter.com/#!/kelekachilka/status/842696493995778048</t>
  </si>
  <si>
    <t>842696493995778048</t>
  </si>
  <si>
    <t>Roopal Chaturvedi</t>
  </si>
  <si>
    <t>A SOUND mind in a ROUND body!
Corporate Communications professional. Passionate designer. Foodie. Travel bug. Shutterbug. Masterchef.</t>
  </si>
  <si>
    <t>http://abs.twimg.com/images/themes/theme13/bg.gif</t>
  </si>
  <si>
    <t>https://twitter.com/kelekachilka</t>
  </si>
  <si>
    <t>kelekachilka
@reliancejio your bokaro store
executive refuses to take in new
application. We went with all the
documents however he refused.</t>
  </si>
  <si>
    <t>prasadbhatth</t>
  </si>
  <si>
    <t>arunmys</t>
  </si>
  <si>
    <t>lokeshaarjuna</t>
  </si>
  <si>
    <t>thamsmnpur</t>
  </si>
  <si>
    <t>irahulbadgandi</t>
  </si>
  <si>
    <t>prashanthbhatp</t>
  </si>
  <si>
    <t>kartikpujari1</t>
  </si>
  <si>
    <t>jaiber</t>
  </si>
  <si>
    <t>chethanmr29</t>
  </si>
  <si>
    <t>beingismile</t>
  </si>
  <si>
    <t>bsnl_karnataka</t>
  </si>
  <si>
    <t>@reliancejio when r u coming to Hebri Udupi Karnataka. V r waiting for u eagerly jio</t>
  </si>
  <si>
    <t>@Airtel_Presence @VodafoneIN @reliancejio provide customer care support in #Kannada for Karnataka customers
#ServeInMyLanguage</t>
  </si>
  <si>
    <t>RT @arunmys: @Airtel_Presence @VodafoneIN @reliancejio provide customer care support in #Kannada for Karnataka customers
#ServeInMyLanguage</t>
  </si>
  <si>
    <t>@reliancejio @JioChat @JioCare Pls provide service in Kannada in Karnataka and respect local language. Don't impose… https://t.co/CLz8rXR13L</t>
  </si>
  <si>
    <t>@reliancejio @JioCare @Airtel_Presence battling 5G, I'm @ 585225,Karnataka struggling for 3G since a year… https://t.co/GyPcsxNrUc</t>
  </si>
  <si>
    <t>Which network is best?🤔📲 @airtelindia @reliancejio @bsnl_karnataka</t>
  </si>
  <si>
    <t>BSNL 339 offer giving a tough time to Jio https://t.co/G3gB0s4OcB 
via 
@BSNLCorporate @bsnl_karnataka @reliancejio @RelJio4g</t>
  </si>
  <si>
    <t>There is no @reliancejio coverage at Chikballapur Karnataka
https://t.co/jpjpVJpnGe . 0%</t>
  </si>
  <si>
    <t>Dear Jio we are facing network problem in manchenahalli chikkaballapur dist Karnataka plz as soon solve problem.@reliancejio</t>
  </si>
  <si>
    <t>@reliancejio what happend 2 ur network in Belthangady, South Kanara, Karnataka, trying since 30 mnts to open a file,but I  can't.!?</t>
  </si>
  <si>
    <t>https://twitter.com/i/web/status/842235578456412160</t>
  </si>
  <si>
    <t>https://twitter.com/i/web/status/842461854513283072</t>
  </si>
  <si>
    <t>http://techcase.in/mobile/bsnl-339-offer-giving-a-tough-time-to-jio/</t>
  </si>
  <si>
    <t>http://maps.google.com/?q=Chikballapur,+Karnataka&amp;ftid=0x3bb18ae560a634b1:0xabcde375fccb0818&amp;hl=en&amp;gl=us&amp;shorturl=1</t>
  </si>
  <si>
    <t>techcase.in</t>
  </si>
  <si>
    <t>kannada serveinmylanguage</t>
  </si>
  <si>
    <t>http://pbs.twimg.com/profile_images/818024387601383424/CIuPBR0z_normal.jpg</t>
  </si>
  <si>
    <t>http://pbs.twimg.com/profile_images/764268240172380160/LKhT6D_a_normal.jpg</t>
  </si>
  <si>
    <t>http://pbs.twimg.com/profile_images/832595275403268096/gJbqzcJL_normal.jpg</t>
  </si>
  <si>
    <t>http://pbs.twimg.com/profile_images/823906091461447681/yVgEMWnj_normal.jpg</t>
  </si>
  <si>
    <t>http://pbs.twimg.com/profile_images/738279839065473024/055HaEy8_normal.jpg</t>
  </si>
  <si>
    <t>http://pbs.twimg.com/profile_images/804612660650196992/aZqq0Sig_normal.jpg</t>
  </si>
  <si>
    <t>http://pbs.twimg.com/profile_images/710162882307039232/k8mZyNRU_normal.jpg</t>
  </si>
  <si>
    <t>http://pbs.twimg.com/profile_images/266561611/prof_normal.jpg</t>
  </si>
  <si>
    <t>http://abs.twimg.com/sticky/default_profile_images/default_profile_3_normal.png</t>
  </si>
  <si>
    <t>http://pbs.twimg.com/profile_images/842065274501246980/8yVGn2ya_normal.jpg</t>
  </si>
  <si>
    <t>https://twitter.com/#!/prasadbhatth/status/840824401759199232</t>
  </si>
  <si>
    <t>https://twitter.com/#!/arunmys/status/841978745758048257</t>
  </si>
  <si>
    <t>https://twitter.com/#!/lokeshaarjuna/status/841979730446303232</t>
  </si>
  <si>
    <t>https://twitter.com/#!/thamsmnpur/status/842235578456412160</t>
  </si>
  <si>
    <t>https://twitter.com/#!/irahulbadgandi/status/842461854513283072</t>
  </si>
  <si>
    <t>https://twitter.com/#!/prashanthbhatp/status/842616077007966208</t>
  </si>
  <si>
    <t>https://twitter.com/#!/kartikpujari1/status/843047769657036800</t>
  </si>
  <si>
    <t>https://twitter.com/#!/jaiber/status/843143038507630592</t>
  </si>
  <si>
    <t>https://twitter.com/#!/chethanmr29/status/843688967103004672</t>
  </si>
  <si>
    <t>https://twitter.com/#!/beingismile/status/843812825046929408</t>
  </si>
  <si>
    <t>840824401759199232</t>
  </si>
  <si>
    <t>841978745758048257</t>
  </si>
  <si>
    <t>841979730446303232</t>
  </si>
  <si>
    <t>842235578456412160</t>
  </si>
  <si>
    <t>842461854513283072</t>
  </si>
  <si>
    <t>842616077007966208</t>
  </si>
  <si>
    <t>843047769657036800</t>
  </si>
  <si>
    <t>843143038507630592</t>
  </si>
  <si>
    <t>843688967103004672</t>
  </si>
  <si>
    <t>843812825046929408</t>
  </si>
  <si>
    <t>103323813</t>
  </si>
  <si>
    <t>76.971113,17.04123 
76.999545,17.04123 
76.999545,17.067262 
76.971113,17.067262</t>
  </si>
  <si>
    <t>Wadi, India</t>
  </si>
  <si>
    <t>1dde694ccd8f8be9</t>
  </si>
  <si>
    <t>Wadi</t>
  </si>
  <si>
    <t>https://api.twitter.com/1.1/geo/id/1dde694ccd8f8be9.json</t>
  </si>
  <si>
    <t>Prasad Th</t>
  </si>
  <si>
    <t>Arunkumar(ಅರುಣ್)</t>
  </si>
  <si>
    <t>Lokesh Arjuna</t>
  </si>
  <si>
    <t>Thammegowda M D</t>
  </si>
  <si>
    <t>Rahul Badgandi</t>
  </si>
  <si>
    <t>HtñãhšärP_🇮🇳</t>
  </si>
  <si>
    <t>BSNL KARNATAKA</t>
  </si>
  <si>
    <t>Kartikpujari</t>
  </si>
  <si>
    <t>Jaiber John</t>
  </si>
  <si>
    <t>chethan m r</t>
  </si>
  <si>
    <t>ISMAIL</t>
  </si>
  <si>
    <t>Techie passionate about politics,Linguistic Equality, Federalism,technology, ಕನ್ನಡ</t>
  </si>
  <si>
    <t>ಕನ್ನಡದ ಹುಡುಗ  Intrested in Politics, Fedaralism, Governance, Public Policy &amp; ಕನ್ನಡ.  Lecturer in Political Science.</t>
  </si>
  <si>
    <t>I'm hunting words to describe myself..! #InternetforLife.. Mitti Di_x000D_
Khushboo Wadi,Karnataka</t>
  </si>
  <si>
    <t>Welcome to my official Twitter account...</t>
  </si>
  <si>
    <t>Welcome to the official Twitter account of BSNL Karnataka. We are here to help you .</t>
  </si>
  <si>
    <t>Editor in Chief at techcase.in,
Tech lover, @phoneradar lover,owns blog.</t>
  </si>
  <si>
    <t>Working so far</t>
  </si>
  <si>
    <t>ಜಾನೇ ಕಹಾಂ ಗಯೇ ವೋ ದಿನ್..</t>
  </si>
  <si>
    <t>Bengaluru,Karnataka</t>
  </si>
  <si>
    <t>Mysuru, India.</t>
  </si>
  <si>
    <t>Mangalore, (Tulunadu) India</t>
  </si>
  <si>
    <t>Bangalore</t>
  </si>
  <si>
    <t>india</t>
  </si>
  <si>
    <t>chikkaballapur</t>
  </si>
  <si>
    <t>Karnataka, India</t>
  </si>
  <si>
    <t>https://t.co/ylevB17SpA</t>
  </si>
  <si>
    <t>http://t.co/lIcrm07NTZ</t>
  </si>
  <si>
    <t>https://t.co/UphYSdcdiR</t>
  </si>
  <si>
    <t>https://pbs.twimg.com/profile_banners/73935448/1489400526</t>
  </si>
  <si>
    <t>https://pbs.twimg.com/profile_banners/4842699590/1467279403</t>
  </si>
  <si>
    <t>https://pbs.twimg.com/profile_banners/312549771/1489557564</t>
  </si>
  <si>
    <t>https://pbs.twimg.com/profile_banners/1333248636/1484377380</t>
  </si>
  <si>
    <t>https://pbs.twimg.com/profile_banners/2231661475/1445242326</t>
  </si>
  <si>
    <t>https://pbs.twimg.com/profile_banners/490934141/1487774824</t>
  </si>
  <si>
    <t>https://pbs.twimg.com/profile_banners/15600886/1358011392</t>
  </si>
  <si>
    <t>https://pbs.twimg.com/profile_banners/3196897308/1453400100</t>
  </si>
  <si>
    <t>http://pbs.twimg.com/profile_background_images/444787241395564545/17dQCr4l.jpeg</t>
  </si>
  <si>
    <t>http://pbs.twimg.com/profile_background_images/378800000167908118/W7iSV5eJ.jpeg</t>
  </si>
  <si>
    <t>http://pbs.twimg.com/profile_background_images/153111318/x95f8df1f1cf81f3c3d8494a3a028e6a.jpg</t>
  </si>
  <si>
    <t>http://pbs.twimg.com/profile_images/422977129010040834/jS3857J5_normal.jpeg</t>
  </si>
  <si>
    <t>https://twitter.com/prasadbhatth</t>
  </si>
  <si>
    <t>https://twitter.com/arunmys</t>
  </si>
  <si>
    <t>https://twitter.com/lokeshaarjuna</t>
  </si>
  <si>
    <t>https://twitter.com/thamsmnpur</t>
  </si>
  <si>
    <t>https://twitter.com/irahulbadgandi</t>
  </si>
  <si>
    <t>https://twitter.com/prashanthbhatp</t>
  </si>
  <si>
    <t>https://twitter.com/bsnl_karnataka</t>
  </si>
  <si>
    <t>https://twitter.com/kartikpujari1</t>
  </si>
  <si>
    <t>https://twitter.com/jaiber</t>
  </si>
  <si>
    <t>https://twitter.com/chethanmr29</t>
  </si>
  <si>
    <t>https://twitter.com/beingismile</t>
  </si>
  <si>
    <t>prasadbhatth
@reliancejio when r u coming to
Hebri Udupi Karnataka. V r waiting
for u eagerly jio</t>
  </si>
  <si>
    <t>arunmys
@Airtel_Presence @VodafoneIN @reliancejio
provide customer care support in
#Kannada for Karnataka customers
#ServeInMyLanguage</t>
  </si>
  <si>
    <t>lokeshaarjuna
RT @arunmys: @Airtel_Presence @VodafoneIN
@reliancejio provide customer care
support in #Kannada for Karnataka
customers #ServeInMyLanguage</t>
  </si>
  <si>
    <t>thamsmnpur
@reliancejio @JioChat @JioCare
Pls provide service in Kannada
in Karnataka and respect local
language. Don't impose… https://t.co/CLz8rXR13L</t>
  </si>
  <si>
    <t>irahulbadgandi
@reliancejio @JioCare @Airtel_Presence
battling 5G, I'm @ 585225,Karnataka
struggling for 3G since a year…
https://t.co/GyPcsxNrUc</t>
  </si>
  <si>
    <t>prashanthbhatp
Which network is best?🤔📲 @airtelindia
@reliancejio @bsnl_karnataka</t>
  </si>
  <si>
    <t xml:space="preserve">bsnl_karnataka
</t>
  </si>
  <si>
    <t>kartikpujari1
BSNL 339 offer giving a tough time
to Jio https://t.co/G3gB0s4OcB
via @BSNLCorporate @bsnl_karnataka
@reliancejio @RelJio4g</t>
  </si>
  <si>
    <t>jaiber
There is no @reliancejio coverage
at Chikballapur Karnataka https://t.co/jpjpVJpnGe
. 0%</t>
  </si>
  <si>
    <t>chethanmr29
Dear Jio we are facing network
problem in manchenahalli chikkaballapur
dist Karnataka plz as soon solve
problem.@reliancejio</t>
  </si>
  <si>
    <t>beingismile
@reliancejio what happend 2 ur
network in Belthangady, South Kanara,
Karnataka, trying since 30 mnts
to open a file,but I can't.!?</t>
  </si>
  <si>
    <t>Karnataka</t>
  </si>
  <si>
    <t>harshstp</t>
  </si>
  <si>
    <t>krishnanblr</t>
  </si>
  <si>
    <t>the_nj_</t>
  </si>
  <si>
    <t>mavanipratik</t>
  </si>
  <si>
    <t>syam_bitra</t>
  </si>
  <si>
    <t>rishabh1302</t>
  </si>
  <si>
    <t>maheshmodani</t>
  </si>
  <si>
    <t>justhrishi</t>
  </si>
  <si>
    <t>bsrikarthik</t>
  </si>
  <si>
    <t>sreenivasan_p</t>
  </si>
  <si>
    <t>ipgandhi</t>
  </si>
  <si>
    <t>kt1493</t>
  </si>
  <si>
    <t>sujitchandran</t>
  </si>
  <si>
    <t>coderindian</t>
  </si>
  <si>
    <t>rockingshuvam</t>
  </si>
  <si>
    <t>@reliancejio : Jio4G is worse than @airtelindia @VodafoneIN  2G in most of the areas of Bangalore . Its Free - that's the only good thing :/</t>
  </si>
  <si>
    <t>Since last evening @reliancejio not working here in Bangalore. Any issues @JioCare</t>
  </si>
  <si>
    <t>@VodafoneIN while traveling Vodafone in bangalore your 4G didn't work and @reliancejio 's works fine. So I need to change my data setting.</t>
  </si>
  <si>
    <t>@reliancejio @JioCare office location is Pritech Park, Bangalore. More than 50 thousand employees work here and u have NO Network here!</t>
  </si>
  <si>
    <t>@reliancejio @JioCare 
Now I can say in bangalore #docomo 2g is better than jio 4g 
Very bad connection from last 2 weeks</t>
  </si>
  <si>
    <t>@reliancejio Is it possible to speak to your marketing head for bangalore?!</t>
  </si>
  <si>
    <t>@reliancejio there's network problem at BMSCE, Basavanagudi, Bangalore. it's difficult to use Internet there, plz have a look at it.</t>
  </si>
  <si>
    <t>@reliancejio where can I get the JioLink device in Bangalore?</t>
  </si>
  <si>
    <t>@reliancejio @JioCare Pls provide network in BEL Colony,Jalahalli,Bangalore. Else all (around1500)will dump jio sims after april 1</t>
  </si>
  <si>
    <t>I got @reliancejio SIM. But the internet is pathetically slow in Bagmane Constellation park in Bangalore. Should i continue or disconnect?</t>
  </si>
  <si>
    <t>Went to buy @reliancejio sim card in Bangalore. First they asked me 'is it local Adhar card or not?'
What does that mean? Isn't Adhar +</t>
  </si>
  <si>
    <t>Dear @reliancejio when are you launching broadband services in Bangalore?</t>
  </si>
  <si>
    <t>@JioCare @reliancejio Very poor connectivity in Bangalore https://t.co/kFoUB3kpvS</t>
  </si>
  <si>
    <t>@reliancejio @JioCare Speeds at Sahakaranagar, Bangalore. Really pathetic speed. https://t.co/A9Q00cjY3K</t>
  </si>
  <si>
    <t>Sudden blackouts of @reliancejio network in Mahadevapura, Bangalore. Lots of call issues when full network as well. Need fix. @JioCare</t>
  </si>
  <si>
    <t>docomo</t>
  </si>
  <si>
    <t>https://pbs.twimg.com/media/C7QwRNUX4AEWU2N.jpg</t>
  </si>
  <si>
    <t>https://pbs.twimg.com/media/C7RB81YX0AAPwWw.jpg</t>
  </si>
  <si>
    <t>http://pbs.twimg.com/profile_images/632224657324687360/CiHM1iUd_normal.jpg</t>
  </si>
  <si>
    <t>http://pbs.twimg.com/profile_images/835516588241666048/kJ2cmH8f_normal.jpg</t>
  </si>
  <si>
    <t>http://pbs.twimg.com/profile_images/748974700206764032/qVXLzv-w_normal.jpg</t>
  </si>
  <si>
    <t>http://pbs.twimg.com/profile_images/751291976041902080/ir-vxUd-_normal.jpg</t>
  </si>
  <si>
    <t>http://pbs.twimg.com/profile_images/832810074443636743/J0Ufu9Tz_normal.jpg</t>
  </si>
  <si>
    <t>http://pbs.twimg.com/profile_images/841849698541572096/nc61w6Gc_normal.jpg</t>
  </si>
  <si>
    <t>http://abs.twimg.com/sticky/default_profile_images/default_profile_4_normal.png</t>
  </si>
  <si>
    <t>http://pbs.twimg.com/profile_images/486802111833731073/VrurA8l2_normal.jpeg</t>
  </si>
  <si>
    <t>http://pbs.twimg.com/profile_images/501760800545988608/U0nea-7l_normal.jpeg</t>
  </si>
  <si>
    <t>http://pbs.twimg.com/profile_images/792565259831652352/eqLmnjUM_normal.jpg</t>
  </si>
  <si>
    <t>http://pbs.twimg.com/profile_images/819532979735293952/ILOmHBmb_normal.jpg</t>
  </si>
  <si>
    <t>http://pbs.twimg.com/profile_images/835883589321572353/KZtu8rug_normal.jpg</t>
  </si>
  <si>
    <t>http://pbs.twimg.com/profile_images/489099744203923457/imccYQ1U_normal.jpeg</t>
  </si>
  <si>
    <t>https://twitter.com/#!/harshstp/status/840799654111518720</t>
  </si>
  <si>
    <t>https://twitter.com/#!/krishnanblr/status/840968358833004544</t>
  </si>
  <si>
    <t>https://twitter.com/#!/the_nj_/status/841024084767039489</t>
  </si>
  <si>
    <t>https://twitter.com/#!/mavanipratik/status/841191196407943168</t>
  </si>
  <si>
    <t>https://twitter.com/#!/syam_bitra/status/841322896551235584</t>
  </si>
  <si>
    <t>https://twitter.com/#!/rishabh1302/status/841775369611038721</t>
  </si>
  <si>
    <t>https://twitter.com/#!/maheshmodani/status/842016024304222208</t>
  </si>
  <si>
    <t>https://twitter.com/#!/justhrishi/status/842018119765889024</t>
  </si>
  <si>
    <t>https://twitter.com/#!/bsrikarthik/status/842037218965303296</t>
  </si>
  <si>
    <t>https://twitter.com/#!/sreenivasan_p/status/842648149256683521</t>
  </si>
  <si>
    <t>https://twitter.com/#!/ipgandhi/status/842730514196955137</t>
  </si>
  <si>
    <t>https://twitter.com/#!/kt1493/status/843196170348511232</t>
  </si>
  <si>
    <t>https://twitter.com/#!/sujitchandran/status/843352130639581184</t>
  </si>
  <si>
    <t>https://twitter.com/#!/coderindian/status/843371617413685248</t>
  </si>
  <si>
    <t>https://twitter.com/#!/rockingshuvam/status/843716973003329536</t>
  </si>
  <si>
    <t>840799654111518720</t>
  </si>
  <si>
    <t>840968358833004544</t>
  </si>
  <si>
    <t>841024084767039489</t>
  </si>
  <si>
    <t>841191196407943168</t>
  </si>
  <si>
    <t>841322896551235584</t>
  </si>
  <si>
    <t>841775369611038721</t>
  </si>
  <si>
    <t>842016024304222208</t>
  </si>
  <si>
    <t>842018119765889024</t>
  </si>
  <si>
    <t>842037218965303296</t>
  </si>
  <si>
    <t>842648149256683521</t>
  </si>
  <si>
    <t>842730514196955137</t>
  </si>
  <si>
    <t>843196170348511232</t>
  </si>
  <si>
    <t>843352130639581184</t>
  </si>
  <si>
    <t>843371617413685248</t>
  </si>
  <si>
    <t>843716973003329536</t>
  </si>
  <si>
    <t>840470731259564033</t>
  </si>
  <si>
    <t>841190843063005186</t>
  </si>
  <si>
    <t>61180382</t>
  </si>
  <si>
    <t>155131553</t>
  </si>
  <si>
    <t>Tweetbot for Mac</t>
  </si>
  <si>
    <t>77.373474,12.919037 
77.739371,12.919037 
77.739371,13.231381 
77.373474,13.231381</t>
  </si>
  <si>
    <t>Bengaluru, India</t>
  </si>
  <si>
    <t>1b8680cd52a711cb</t>
  </si>
  <si>
    <t>Bengaluru</t>
  </si>
  <si>
    <t>https://api.twitter.com/1.1/geo/id/1b8680cd52a711cb.json</t>
  </si>
  <si>
    <t>Harsh Tiwari</t>
  </si>
  <si>
    <t>Shivaराम Kriष्णं</t>
  </si>
  <si>
    <t>Narendra Jangid</t>
  </si>
  <si>
    <t>Pratik Mavani</t>
  </si>
  <si>
    <t>Syam Prasad</t>
  </si>
  <si>
    <t>Rishabh Malhotra</t>
  </si>
  <si>
    <t>mahesh modani p</t>
  </si>
  <si>
    <t>Hrishikesh H.S.</t>
  </si>
  <si>
    <t>Shrikrishna Karthik</t>
  </si>
  <si>
    <t>Sreenivasan</t>
  </si>
  <si>
    <t>Parth Gandhi گاندھی</t>
  </si>
  <si>
    <t>KT</t>
  </si>
  <si>
    <t>Indian Citizen</t>
  </si>
  <si>
    <t>Shuvam Dutta</t>
  </si>
  <si>
    <t>Indian by birth , a proud nationalist by choice!</t>
  </si>
  <si>
    <t>MBAFinance | Entrepreneur | Programmer | Mobile 📱Enthusiast | Proud Indian🇮🇳 | Royal 👑 Enfield'er |follower of @kagedmuscle | fitness freak 💪🍲</t>
  </si>
  <si>
    <t>Engineer in Making/ MSRIT Bangalore.</t>
  </si>
  <si>
    <t>Digital Marketing | Content Marketing | Technology | Aerial Photography</t>
  </si>
  <si>
    <t>मेरा देश बदल रहा है|  आगे बढ़ रहा है|</t>
  </si>
  <si>
    <t>A IT professional, a blogger, a father who like to discuss everything under the sun</t>
  </si>
  <si>
    <t>28, Indian, advocate of Hindustani, loves movies and instagram. and Lazy. 
snapchat: ipgandhi
Instagram: ipgandhi</t>
  </si>
  <si>
    <t>Indian Citizen, environmentalist, blogger</t>
  </si>
  <si>
    <t>I love to chat and make friends</t>
  </si>
  <si>
    <t xml:space="preserve">Bengaluru ಬೆಂಗಳೂರು,India भारत </t>
  </si>
  <si>
    <t>Bangalore, India</t>
  </si>
  <si>
    <t>Bengaluru, Karnataka</t>
  </si>
  <si>
    <t>Siliguri, WB, India</t>
  </si>
  <si>
    <t>https://t.co/h4tVTcBpzt</t>
  </si>
  <si>
    <t>http://t.co/ZMe8QkCY3G</t>
  </si>
  <si>
    <t>https://t.co/k00FuHUkZQ</t>
  </si>
  <si>
    <t>https://t.co/4AJ8BCeRju</t>
  </si>
  <si>
    <t>Abu Dhabi</t>
  </si>
  <si>
    <t>https://pbs.twimg.com/profile_banners/72281401/1398216671</t>
  </si>
  <si>
    <t>https://pbs.twimg.com/profile_banners/16448937/1488037618</t>
  </si>
  <si>
    <t>https://pbs.twimg.com/profile_banners/155131553/1467956939</t>
  </si>
  <si>
    <t>https://pbs.twimg.com/profile_banners/2905690496/1487392367</t>
  </si>
  <si>
    <t>https://pbs.twimg.com/profile_banners/20836980/1475940087</t>
  </si>
  <si>
    <t>https://pbs.twimg.com/profile_banners/1067579064/1486280196</t>
  </si>
  <si>
    <t>https://pbs.twimg.com/profile_banners/812561785433620480/1483469397</t>
  </si>
  <si>
    <t>https://pbs.twimg.com/profile_banners/4539304393/1449942943</t>
  </si>
  <si>
    <t>https://pbs.twimg.com/profile_banners/102422669/1404481513</t>
  </si>
  <si>
    <t>http://pbs.twimg.com/profile_background_images/378800000070343428/134f456353b9f7179b3779a1b0671cd7.jpeg</t>
  </si>
  <si>
    <t>http://pbs.twimg.com/profile_background_images/470258501625708544/CUpicgUz.png</t>
  </si>
  <si>
    <t>http://abs.twimg.com/images/themes/theme3/bg.gif</t>
  </si>
  <si>
    <t>http://pbs.twimg.com/profile_background_images/551359758922313729/D2XrWiCO.jpeg</t>
  </si>
  <si>
    <t>http://pbs.twimg.com/profile_background_images/235006252/Photo0020.jpg</t>
  </si>
  <si>
    <t>http://pbs.twimg.com/profile_images/684088406599548928/5fHcukpA_normal.jpg</t>
  </si>
  <si>
    <t>https://twitter.com/harshstp</t>
  </si>
  <si>
    <t>https://twitter.com/krishnanblr</t>
  </si>
  <si>
    <t>https://twitter.com/the_nj_</t>
  </si>
  <si>
    <t>https://twitter.com/mavanipratik</t>
  </si>
  <si>
    <t>https://twitter.com/syam_bitra</t>
  </si>
  <si>
    <t>https://twitter.com/rishabh1302</t>
  </si>
  <si>
    <t>https://twitter.com/maheshmodani</t>
  </si>
  <si>
    <t>https://twitter.com/justhrishi</t>
  </si>
  <si>
    <t>https://twitter.com/bsrikarthik</t>
  </si>
  <si>
    <t>https://twitter.com/sreenivasan_p</t>
  </si>
  <si>
    <t>https://twitter.com/ipgandhi</t>
  </si>
  <si>
    <t>https://twitter.com/kt1493</t>
  </si>
  <si>
    <t>https://twitter.com/sujitchandran</t>
  </si>
  <si>
    <t>https://twitter.com/coderindian</t>
  </si>
  <si>
    <t>https://twitter.com/rockingshuvam</t>
  </si>
  <si>
    <t>harshstp
@reliancejio : Jio4G is worse than
@airtelindia @VodafoneIN 2G in
most of the areas of Bangalore
. Its Free - that's the only good
thing :/</t>
  </si>
  <si>
    <t>krishnanblr
Since last evening @reliancejio
not working here in Bangalore.
Any issues @JioCare</t>
  </si>
  <si>
    <t>the_nj_
@VodafoneIN while traveling Vodafone
in bangalore your 4G didn't work
and @reliancejio 's works fine.
So I need to change my data setting.</t>
  </si>
  <si>
    <t>mavanipratik
@reliancejio @JioCare office location
is Pritech Park, Bangalore. More
than 50 thousand employees work
here and u have NO Network here!</t>
  </si>
  <si>
    <t>syam_bitra
@reliancejio @JioCare Now I can
say in bangalore #docomo 2g is
better than jio 4g Very bad connection
from last 2 weeks</t>
  </si>
  <si>
    <t>rishabh1302
@reliancejio Is it possible to
speak to your marketing head for
bangalore?!</t>
  </si>
  <si>
    <t>maheshmodani
@reliancejio there's network problem
at BMSCE, Basavanagudi, Bangalore.
it's difficult to use Internet
there, plz have a look at it.</t>
  </si>
  <si>
    <t>justhrishi
@reliancejio where can I get the
JioLink device in Bangalore?</t>
  </si>
  <si>
    <t>bsrikarthik
@reliancejio @JioCare Pls provide
network in BEL Colony,Jalahalli,Bangalore.
Else all (around1500)will dump
jio sims after april 1</t>
  </si>
  <si>
    <t>sreenivasan_p
I got @reliancejio SIM. But the
internet is pathetically slow in
Bagmane Constellation park in Bangalore.
Should i continue or disconnect?</t>
  </si>
  <si>
    <t>ipgandhi
Went to buy @reliancejio sim card
in Bangalore. First they asked
me 'is it local Adhar card or not?'
What does that mean? Isn't Adhar
+</t>
  </si>
  <si>
    <t>kt1493
Dear @reliancejio when are you
launching broadband services in
Bangalore?</t>
  </si>
  <si>
    <t>sujitchandran
@JioCare @reliancejio Very poor
connectivity in Bangalore https://t.co/kFoUB3kpvS</t>
  </si>
  <si>
    <t>coderindian
@reliancejio @JioCare Speeds at
Sahakaranagar, Bangalore. Really
pathetic speed. https://t.co/A9Q00cjY3K</t>
  </si>
  <si>
    <t>rockingshuvam
Sudden blackouts of @reliancejio
network in Mahadevapura, Bangalore.
Lots of call issues when full network
as well. Need fix. @JioCare</t>
  </si>
  <si>
    <t>gtvijay1995</t>
  </si>
  <si>
    <t>bkolleri</t>
  </si>
  <si>
    <t>@reliancejio very poor n/w coverage inside Infosys Mysore campus, Hebbal industrial area Mysore(KA). Kindly forward to concern team.</t>
  </si>
  <si>
    <t>@reliancejio Your network non-existent for kms after Mandya on busy BLORE MYSORE hwy</t>
  </si>
  <si>
    <t>http://pbs.twimg.com/profile_images/832303067164864512/8BB7yWG7_normal.jpg</t>
  </si>
  <si>
    <t>http://pbs.twimg.com/profile_images/796348918619459584/kv8BcoTj_normal.jpg</t>
  </si>
  <si>
    <t>https://twitter.com/#!/gtvijay1995/status/843046671080599552</t>
  </si>
  <si>
    <t>https://twitter.com/#!/bkolleri/status/844041550896205824</t>
  </si>
  <si>
    <t>843046671080599552</t>
  </si>
  <si>
    <t>844041550896205824</t>
  </si>
  <si>
    <t>Gaurav Tiwari</t>
  </si>
  <si>
    <t>BISWAS K</t>
  </si>
  <si>
    <t>Intern @Infosys 
Aquarius कुंभ 
01-11-1995
मैसूर कर्नाटक 
Home sweet home in सतना मध्य प्रदेश 
From आज़मगढ़ उत्तर प्रदेश</t>
  </si>
  <si>
    <t>Indian, Passionate about construction using technology &amp; Love the Life!</t>
  </si>
  <si>
    <t>Mysore</t>
  </si>
  <si>
    <t>New Delhi / Bangalore</t>
  </si>
  <si>
    <t>https://pbs.twimg.com/profile_banners/1886407021/1416338543</t>
  </si>
  <si>
    <t>http://pbs.twimg.com/profile_background_images/378800000078472476/754f2127994fc547d19758600b08c59f.jpeg</t>
  </si>
  <si>
    <t>https://twitter.com/gtvijay1995</t>
  </si>
  <si>
    <t>https://twitter.com/bkolleri</t>
  </si>
  <si>
    <t>gtvijay1995
@reliancejio very poor n/w coverage
inside Infosys Mysore campus, Hebbal
industrial area Mysore(KA). Kindly
forward to concern team.</t>
  </si>
  <si>
    <t>bkolleri
@reliancejio Your network non-existent
for kms after Mandya on busy BLORE
MYSORE hwy</t>
  </si>
  <si>
    <t>reddevils_aj</t>
  </si>
  <si>
    <t>tweeter4help</t>
  </si>
  <si>
    <t>I would suggest people in Idukki District in Kerala, India to hold on to @reliancejio because they provide 4G service while 1/2</t>
  </si>
  <si>
    <t>NetVelocity Test Result Jio Speed in Kochi, Kerala cc @JioCare @reliancejio https://t.co/g9kAFWw0S5</t>
  </si>
  <si>
    <t>https://pbs.twimg.com/media/C7LqbiBXgAATfR-.jpg</t>
  </si>
  <si>
    <t>http://pbs.twimg.com/profile_images/841730903890153472/jW22dffl_normal.jpg</t>
  </si>
  <si>
    <t>https://twitter.com/#!/reddevils_aj/status/842464463567650817</t>
  </si>
  <si>
    <t>https://twitter.com/#!/tweeter4help/status/842993925828886528</t>
  </si>
  <si>
    <t>842464463567650817</t>
  </si>
  <si>
    <t>842993925828886528</t>
  </si>
  <si>
    <t>nl</t>
  </si>
  <si>
    <t>Red Devil</t>
  </si>
  <si>
    <t>Justine</t>
  </si>
  <si>
    <t>United Will Rise Again. - Harold Hardman (Chairman, 1951-1965)</t>
  </si>
  <si>
    <t>Die Hard #OneplusFAN, #NeverSettle... Crazy for #Gadgets, #Bikes, #Cars and #DTHs. A #MathsLover...</t>
  </si>
  <si>
    <t>God's Own Country</t>
  </si>
  <si>
    <t>Kochi</t>
  </si>
  <si>
    <t>https://t.co/Xbs0z481zr</t>
  </si>
  <si>
    <t>https://pbs.twimg.com/profile_banners/4897314140/1455283574</t>
  </si>
  <si>
    <t>https://pbs.twimg.com/profile_banners/2698099632/1469541560</t>
  </si>
  <si>
    <t>http://pbs.twimg.com/profile_background_images/620502018814181377/Lg6deW-X.jpg</t>
  </si>
  <si>
    <t>http://pbs.twimg.com/profile_images/801114911715848193/77l5x8DM_normal.jpg</t>
  </si>
  <si>
    <t>https://twitter.com/reddevils_aj</t>
  </si>
  <si>
    <t>https://twitter.com/tweeter4help</t>
  </si>
  <si>
    <t>reddevils_aj
I would suggest people in Idukki
District in Kerala, India to hold
on to @reliancejio because they
provide 4G service while 1/2</t>
  </si>
  <si>
    <t>tweeter4help
NetVelocity Test Result Jio Speed
in Kochi, Kerala cc @JioCare @reliancejio
https://t.co/g9kAFWw0S5</t>
  </si>
  <si>
    <t>Kerala</t>
  </si>
  <si>
    <t>sachin280997</t>
  </si>
  <si>
    <t>@reliancejio i m having iphone 5s, when do we get jio4gvoice service in madhya pradesh. Please update the app as fast as possible.</t>
  </si>
  <si>
    <t>http://pbs.twimg.com/profile_images/722659220995383299/-LnpJlIw_normal.jpg</t>
  </si>
  <si>
    <t>https://twitter.com/#!/sachin280997/status/841306745809047552</t>
  </si>
  <si>
    <t>841306745809047552</t>
  </si>
  <si>
    <t>sachin chaturvedi</t>
  </si>
  <si>
    <t>Gwalior, India</t>
  </si>
  <si>
    <t>https://twitter.com/sachin280997</t>
  </si>
  <si>
    <t>sachin280997
@reliancejio i m having iphone
5s, when do we get jio4gvoice service
in madhya pradesh. Please update
the app as fast as possible.</t>
  </si>
  <si>
    <t>Madhya Pradesh</t>
  </si>
  <si>
    <t>i__sudhir</t>
  </si>
  <si>
    <t>@reliancejio plz fix this issue.your technical team told dat your problem will be solved in 48 hrs but no progress. I am in bhopal city .</t>
  </si>
  <si>
    <t>http://pbs.twimg.com/profile_images/817640052306178052/yFKHFUEc_normal.jpg</t>
  </si>
  <si>
    <t>https://twitter.com/#!/i__sudhir/status/843907572210028550</t>
  </si>
  <si>
    <t>843907572210028550</t>
  </si>
  <si>
    <t>Sudhir Singh</t>
  </si>
  <si>
    <t>Be #Different frm #Stars .  Way To #Engineer.. #Entrepreneur</t>
  </si>
  <si>
    <t>Bhopal, Madhya Pradesh</t>
  </si>
  <si>
    <t>https://pbs.twimg.com/profile_banners/2732232552/1452378371</t>
  </si>
  <si>
    <t>https://twitter.com/i__sudhir</t>
  </si>
  <si>
    <t>i__sudhir
@reliancejio plz fix this issue.your
technical team told dat your problem
will be solved in 48 hrs but no
progress. I am in bhopal city .</t>
  </si>
  <si>
    <t>mohitmatta77</t>
  </si>
  <si>
    <t>dharm_says</t>
  </si>
  <si>
    <t>ram2sun</t>
  </si>
  <si>
    <t>viikassood</t>
  </si>
  <si>
    <t>no2uid</t>
  </si>
  <si>
    <t>abhisday</t>
  </si>
  <si>
    <t>rspras</t>
  </si>
  <si>
    <t>@reliancejio do you guys have an broadband plans for Indore?</t>
  </si>
  <si>
    <t>RT @no2uid: 6 Salesmen of @reliancejio caught stealing customers fingerprint scans and #Aadhaar data in Indore. Full Dainik Bhaskar report…</t>
  </si>
  <si>
    <t>RT @no2uid: 6 @reliancejio salesmen caught stealing fingerprints, Aadhaar data of customers illegally to sell multiple SIM, Indore. @rspras…</t>
  </si>
  <si>
    <t>6 Salesmen of @reliancejio caught stealing customers fingerprint scans and #Aadhaar data in Indore. Full Dainik Bha… https://t.co/HUlEYnP35J</t>
  </si>
  <si>
    <t>6 @reliancejio salesmen caught stealing fingerprints, Aadhaar data of customers illegally to sell multiple SIM, Ind… https://t.co/IhK483cQyG</t>
  </si>
  <si>
    <t>Went to @reliancejio store for MNP from @VodafoneIN postpaid and they don't sell postpaid service yet in Indore 😣 😱 #dissapointed #JioPrime</t>
  </si>
  <si>
    <t>https://twitter.com/i/web/status/832875240749363201</t>
  </si>
  <si>
    <t>https://twitter.com/i/web/status/832871156969410561</t>
  </si>
  <si>
    <t>aadhaar</t>
  </si>
  <si>
    <t>dissapointed jioprime</t>
  </si>
  <si>
    <t>http://pbs.twimg.com/profile_images/833701146493595648/u8Pui-6H_normal.jpg</t>
  </si>
  <si>
    <t>http://pbs.twimg.com/profile_images/840538565226381313/2-WajhaG_normal.jpg</t>
  </si>
  <si>
    <t>http://pbs.twimg.com/profile_images/818034418229145600/klHKuiJz_normal.jpg</t>
  </si>
  <si>
    <t>http://pbs.twimg.com/profile_images/1656916390/P1040033_normal.JPG</t>
  </si>
  <si>
    <t>http://pbs.twimg.com/profile_images/807843814618501120/PmzSf-Ht_normal.jpg</t>
  </si>
  <si>
    <t>http://pbs.twimg.com/profile_images/523948803292815361/UqkvP7pD_normal.jpeg</t>
  </si>
  <si>
    <t>https://twitter.com/#!/mohitmatta77/status/842019826029740041</t>
  </si>
  <si>
    <t>https://twitter.com/#!/dharm_says/status/842725358977847297</t>
  </si>
  <si>
    <t>https://twitter.com/#!/ram2sun/status/842747331585892352</t>
  </si>
  <si>
    <t>https://twitter.com/#!/viikassood/status/843121148925763585</t>
  </si>
  <si>
    <t>https://twitter.com/#!/no2uid/status/832875240749363201</t>
  </si>
  <si>
    <t>https://twitter.com/#!/no2uid/status/832871156969410561</t>
  </si>
  <si>
    <t>https://twitter.com/#!/no2uid/status/842725514255118336</t>
  </si>
  <si>
    <t>https://twitter.com/#!/abhisday/status/843772593501028353</t>
  </si>
  <si>
    <t>842019826029740041</t>
  </si>
  <si>
    <t>842725358977847297</t>
  </si>
  <si>
    <t>842747331585892352</t>
  </si>
  <si>
    <t>843121148925763585</t>
  </si>
  <si>
    <t>832875240749363201</t>
  </si>
  <si>
    <t>832871156969410561</t>
  </si>
  <si>
    <t>842725514255118336</t>
  </si>
  <si>
    <t>843772593501028353</t>
  </si>
  <si>
    <t>Falcon Pro 2015</t>
  </si>
  <si>
    <t>75.690789,22.525584 
76.245579,22.525584 
76.245579,22.817381 
75.690789,22.817381</t>
  </si>
  <si>
    <t>Indore, India</t>
  </si>
  <si>
    <t>4a00f902bee39847</t>
  </si>
  <si>
    <t>Indore</t>
  </si>
  <si>
    <t>https://api.twitter.com/1.1/geo/id/4a00f902bee39847.json</t>
  </si>
  <si>
    <t>Mohit Matta</t>
  </si>
  <si>
    <t>Dharm Beniwal</t>
  </si>
  <si>
    <t>Rethink Aadhaar</t>
  </si>
  <si>
    <t>IMeetRussiansToo</t>
  </si>
  <si>
    <t>Vikas Sood</t>
  </si>
  <si>
    <t>pras</t>
  </si>
  <si>
    <t>Abhishek Anand</t>
  </si>
  <si>
    <t>Big Dreams,Good Music &amp; Expensive Taste. Law Student,Footballer,Photographer,young entrepreneur,fitness enthusiast,Poker Player,Real Madrid Fan, future lawyer</t>
  </si>
  <si>
    <t>Engineer....A Common Man with An Uncommon Mindset!</t>
  </si>
  <si>
    <t>A non-partisan campaign concerned about UID project. #no2uidiocy #AadhaarNahiSudhaar contact@rethinkaadhaar.in</t>
  </si>
  <si>
    <t>Personal account. I don't even mean the things I say, let alone RTs.</t>
  </si>
  <si>
    <t>Busi.Mngmnt,Marketing,Consultancy,Product dev.Agro-food/FMCG/ Beverages/Cuisines.Connect~LI/FB/Instagram/Youtube/Digg/Stumbleupon.</t>
  </si>
  <si>
    <t>A nascent entrepreneur and tech enthusiast building a social platform to discover people locally. A Disrupter+Backpacker+Swimmer and a Son. LIVING life!</t>
  </si>
  <si>
    <t xml:space="preserve">Indore </t>
  </si>
  <si>
    <t>Hisar,Haryana,India</t>
  </si>
  <si>
    <t>INDORE,INDIA</t>
  </si>
  <si>
    <t>https://t.co/RSSIwhylt8</t>
  </si>
  <si>
    <t>https://t.co/Y6pci4I2q6</t>
  </si>
  <si>
    <t>https://t.co/lhPHOTwDqC</t>
  </si>
  <si>
    <t>https://t.co/OFVidLyMac</t>
  </si>
  <si>
    <t>America/Los_Angeles</t>
  </si>
  <si>
    <t>https://pbs.twimg.com/profile_banners/3045909422/1487604819</t>
  </si>
  <si>
    <t>https://pbs.twimg.com/profile_banners/554935190/1407921070</t>
  </si>
  <si>
    <t>https://pbs.twimg.com/profile_banners/792369737284091904/1481602067</t>
  </si>
  <si>
    <t>https://pbs.twimg.com/profile_banners/15229370/1437631313</t>
  </si>
  <si>
    <t>https://pbs.twimg.com/profile_banners/77731518/1465786504</t>
  </si>
  <si>
    <t>https://pbs.twimg.com/profile_banners/584558892/1465104612</t>
  </si>
  <si>
    <t>http://pbs.twimg.com/profile_background_images/499482095161327617/yiBFNQ1U.jpeg</t>
  </si>
  <si>
    <t>http://pbs.twimg.com/profile_background_images/864947079/9fa220143ddf307eb50b75cd9c2969c0.jpeg</t>
  </si>
  <si>
    <t>https://twitter.com/mohitmatta77</t>
  </si>
  <si>
    <t>https://twitter.com/dharm_says</t>
  </si>
  <si>
    <t>https://twitter.com/no2uid</t>
  </si>
  <si>
    <t>https://twitter.com/ram2sun</t>
  </si>
  <si>
    <t>https://twitter.com/viikassood</t>
  </si>
  <si>
    <t>https://twitter.com/rspras</t>
  </si>
  <si>
    <t>https://twitter.com/abhisday</t>
  </si>
  <si>
    <t>mohitmatta77
@reliancejio do you guys have an
broadband plans for Indore?</t>
  </si>
  <si>
    <t>dharm_says
RT @no2uid: 6 Salesmen of @reliancejio
caught stealing customers fingerprint
scans and #Aadhaar data in Indore.
Full Dainik Bhaskar report…</t>
  </si>
  <si>
    <t>no2uid
RT @no2uid: 6 Salesmen of @reliancejio
caught stealing customers fingerprint
scans and #Aadhaar data in Indore.
Full Dainik Bhaskar report…</t>
  </si>
  <si>
    <t>ram2sun
RT @no2uid: 6 Salesmen of @reliancejio
caught stealing customers fingerprint
scans and #Aadhaar data in Indore.
Full Dainik Bhaskar report…</t>
  </si>
  <si>
    <t>viikassood
RT @no2uid: 6 @reliancejio salesmen
caught stealing fingerprints, Aadhaar
data of customers illegally to
sell multiple SIM, Indore. @rspras…</t>
  </si>
  <si>
    <t xml:space="preserve">rspras
</t>
  </si>
  <si>
    <t>abhisday
Went to @reliancejio store for
MNP from @VodafoneIN postpaid and
they don't sell postpaid service
yet in Indore 😣 😱 #dissapointed
#JioPrime</t>
  </si>
  <si>
    <t>avanijashmit</t>
  </si>
  <si>
    <t>natkhatbitts</t>
  </si>
  <si>
    <t>@Natkhatbitts Why don't you change your location to Jabalpur.full coverage @reliancejio</t>
  </si>
  <si>
    <t>http://pbs.twimg.com/profile_images/2542114264/388883_2231859371046_1871616102_n_normal.jpg</t>
  </si>
  <si>
    <t>https://twitter.com/#!/avanijashmit/status/843317661622829056</t>
  </si>
  <si>
    <t>843317661622829056</t>
  </si>
  <si>
    <t>843313076611026944</t>
  </si>
  <si>
    <t>109165980</t>
  </si>
  <si>
    <t>avanij ashmit</t>
  </si>
  <si>
    <t>Abhinav Kumar</t>
  </si>
  <si>
    <t>BE in Electronics And Communication ,</t>
  </si>
  <si>
    <t>Simple..sensuous</t>
  </si>
  <si>
    <t xml:space="preserve">jehanabad ,Bihar </t>
  </si>
  <si>
    <t>http://pbs.twimg.com/profile_images/660247769/bitts_normal.JPG</t>
  </si>
  <si>
    <t>https://twitter.com/avanijashmit</t>
  </si>
  <si>
    <t>https://twitter.com/natkhatbitts</t>
  </si>
  <si>
    <t>avanijashmit
@Natkhatbitts Why don't you change
your location to Jabalpur.full
coverage @reliancejio</t>
  </si>
  <si>
    <t>sush_twits</t>
  </si>
  <si>
    <t>riteshtakale</t>
  </si>
  <si>
    <t>saudreamchaser</t>
  </si>
  <si>
    <t>@JioCare @reliancejio Can you make Jio available at our area, all operators are there expect Jio Area Is Mandedurg,Maharashtra 416507</t>
  </si>
  <si>
    <t>@reliancejio The address of town...
Deulgaon raja, buldhana, maharashtra, india</t>
  </si>
  <si>
    <t>@JioCare speed and connectivity absolutely fabulous in kharadi ,Pune Maharashtra thank you team @reliancejio</t>
  </si>
  <si>
    <t>http://pbs.twimg.com/profile_images/609293666339852289/jCwHe3XI_normal.jpg</t>
  </si>
  <si>
    <t>http://pbs.twimg.com/profile_images/843782455685332993/iKlGUGqK_normal.jpg</t>
  </si>
  <si>
    <t>http://pbs.twimg.com/profile_images/738590730428391424/bbo1qvxP_normal.jpg</t>
  </si>
  <si>
    <t>https://twitter.com/#!/sush_twits/status/840860684552290304</t>
  </si>
  <si>
    <t>https://twitter.com/#!/riteshtakale/status/841119034900795392</t>
  </si>
  <si>
    <t>https://twitter.com/#!/saudreamchaser/status/843102822501617666</t>
  </si>
  <si>
    <t>840860684552290304</t>
  </si>
  <si>
    <t>841119034900795392</t>
  </si>
  <si>
    <t>843102822501617666</t>
  </si>
  <si>
    <t>Sushant Takkekar</t>
  </si>
  <si>
    <t>ritesh govind takale</t>
  </si>
  <si>
    <t>saurabh</t>
  </si>
  <si>
    <t>Gadget Freak | #Android Lover | Computer Engineer/PROgrammer, Mobile Maniac, College of Engineering Belgaum,  Technophile ,  मराठी , |#Geek, Lazy |</t>
  </si>
  <si>
    <t>Belgaum, India</t>
  </si>
  <si>
    <t>https://t.co/BuibxqZI7z</t>
  </si>
  <si>
    <t>https://pbs.twimg.com/profile_banners/198795861/1362648378</t>
  </si>
  <si>
    <t>https://pbs.twimg.com/profile_banners/2690369809/1488293525</t>
  </si>
  <si>
    <t>http://pbs.twimg.com/profile_background_images/808445872/6545e93a9f821809adecfc26e66f58d6.jpeg</t>
  </si>
  <si>
    <t>https://twitter.com/sush_twits</t>
  </si>
  <si>
    <t>https://twitter.com/riteshtakale</t>
  </si>
  <si>
    <t>https://twitter.com/saudreamchaser</t>
  </si>
  <si>
    <t>sush_twits
@JioCare @reliancejio Can you make
Jio available at our area, all
operators are there expect Jio
Area Is Mandedurg,Maharashtra 416507</t>
  </si>
  <si>
    <t>riteshtakale
@reliancejio The address of town...
Deulgaon raja, buldhana, maharashtra,
india</t>
  </si>
  <si>
    <t>saudreamchaser
@JioCare speed and connectivity
absolutely fabulous in kharadi
,Pune Maharashtra thank you team
@reliancejio</t>
  </si>
  <si>
    <t>Maharashtra</t>
  </si>
  <si>
    <t>rajananandan</t>
  </si>
  <si>
    <t>sagarpa06817669</t>
  </si>
  <si>
    <t>tgmohandas</t>
  </si>
  <si>
    <t>iamthunderboy</t>
  </si>
  <si>
    <t>parasharrout</t>
  </si>
  <si>
    <t>devangraj_95</t>
  </si>
  <si>
    <t>pratik_doshit</t>
  </si>
  <si>
    <t>sanj1505</t>
  </si>
  <si>
    <t>pbm024</t>
  </si>
  <si>
    <t>cavishalchopra1</t>
  </si>
  <si>
    <t>hardikpturakhia</t>
  </si>
  <si>
    <t>aarvicorgroup</t>
  </si>
  <si>
    <t>anubandhan2</t>
  </si>
  <si>
    <t>jcaf108</t>
  </si>
  <si>
    <t>vivekdshah</t>
  </si>
  <si>
    <t>ajay_7460</t>
  </si>
  <si>
    <t>heartout_loud</t>
  </si>
  <si>
    <t>rushabh1912</t>
  </si>
  <si>
    <t>tagtaher</t>
  </si>
  <si>
    <t>jolly_virendra</t>
  </si>
  <si>
    <t>newsnationtv</t>
  </si>
  <si>
    <t>rahulc03</t>
  </si>
  <si>
    <t>ismailsharif71</t>
  </si>
  <si>
    <t>srkuniverseus</t>
  </si>
  <si>
    <t>ssrksrk</t>
  </si>
  <si>
    <t>vigneshbhatt</t>
  </si>
  <si>
    <t>bewdasailor</t>
  </si>
  <si>
    <t>kirtanchauhan</t>
  </si>
  <si>
    <t>jazbaatipathar</t>
  </si>
  <si>
    <t>sumitdhole88</t>
  </si>
  <si>
    <t>mayankmishrabjp</t>
  </si>
  <si>
    <t>sach2424</t>
  </si>
  <si>
    <t>rahulmalik3091</t>
  </si>
  <si>
    <t>regalstreak</t>
  </si>
  <si>
    <t>imnbj</t>
  </si>
  <si>
    <t>jiomukesh</t>
  </si>
  <si>
    <t>greatermumbai</t>
  </si>
  <si>
    <t>mumbaieventshub</t>
  </si>
  <si>
    <t>tatadocomobiz</t>
  </si>
  <si>
    <t>mumbai_ads</t>
  </si>
  <si>
    <t>bt_india</t>
  </si>
  <si>
    <t>twitterbusiness</t>
  </si>
  <si>
    <t>idea</t>
  </si>
  <si>
    <t>airtel</t>
  </si>
  <si>
    <t>mipaltan</t>
  </si>
  <si>
    <t>SIGN ME UP! @reliancejio FTH https://t.co/BFDRtZ5rfj</t>
  </si>
  <si>
    <t>RT @RajanAnandan: SIGN ME UP! @reliancejio FTH https://t.co/BFDRtZ5rfj</t>
  </si>
  <si>
    <t>@JioCare @reliancejio No response recd for  8910099256 prsntly in Mumbai Juhu area. Data &amp;amp; voice totally off since last 4 days. @JioMukesh</t>
  </si>
  <si>
    <t>@JioCare @reliancejio 
Hello I am Karthikeyan. I am a student at Mumbai
I had purchased JIO sim card in Tamil Nadu.</t>
  </si>
  <si>
    <t>@reliancejio @JioCare 3/3 But I have been told by customer care executives that i will not be able to get a duplicate sim in Mumbai.</t>
  </si>
  <si>
    <t>@reliancejio @JioCare 4/4 I won't be able to go back to TN now. Could you please help me in getting the sim @ Mumbai ?</t>
  </si>
  <si>
    <t>@reliancejio slow speed in midc taloja,navi Mumbai,pin code-410208</t>
  </si>
  <si>
    <t>@reliancejio @JioCare Network unavailable while travelling in local trains in Mumbai..!! Not able 2 enjoy internet..!! Please fix..!! Thanks</t>
  </si>
  <si>
    <t>@reliancejio would you mind taking a look at data speeds in pincode 400064? Malad ,mumbai ?</t>
  </si>
  <si>
    <t>@JioCare @reliancejio Address: Sector 50 Old, Seawoods. Navi Mumbai</t>
  </si>
  <si>
    <t>RT @jcaf108: #JCAF19MARCH event powered by @reliancejio . Sun 19 March - Birla Matushree, Marine Lines, Mumbai. register on https://t.co/tE…</t>
  </si>
  <si>
    <t>@TwitterBusiness @BT_India #business @mumbai_ads @tatadocomobiz @reliancejio @mumbaieventshub @GreaterMumbai… https://t.co/bpxiNHXpox</t>
  </si>
  <si>
    <t>@TwitterBusiness @BT_India #business @mumbai_ads @tatadocomobiz @reliancejio @mumbaieventshub @GreaterMumbai… https://t.co/AHLECtpkQR</t>
  </si>
  <si>
    <t>@JioCare @reliancejio  Ur network has no service in Laxmi Towers, BKC, Mumbai. Disappointed by this. Should I port to Vodafone?</t>
  </si>
  <si>
    <t>#JCAF19MARCH event powered by @reliancejio . Sun 19 March - Birla Matushree, Marine Lines, Mumbai. register on https://t.co/tEU9RRIhrN</t>
  </si>
  <si>
    <t>@reliancejio jio mere laala kaha ho tussi....  assi coming from kota to Mumbai  jio house</t>
  </si>
  <si>
    <t>@reliancejio want a jio number and prime membership #Mumbai</t>
  </si>
  <si>
    <t>Want to port my number from Voda(Kolkata circle) to Jio(in Mumbai). Help with the process @reliancejio @JioCare @JioChat</t>
  </si>
  <si>
    <t>@reliancejio Same old story... Mumbai Airport... #DigitalMalnutrition https://t.co/rG3iMaqFAe</t>
  </si>
  <si>
    <t>No matter how good @reliancejio is in Mumbai but once u travel rural India u can't afford to missed @VodafoneIN @Airtel @idea..</t>
  </si>
  <si>
    <t>@reliancejio Hi, Cud u please work on improving the speed in https://t.co/ad62g77xUC me , u guys are not providing speed of 2G, leave 3G/4G.</t>
  </si>
  <si>
    <t>@reliancejio Money users can now book @mipaltan's home matches tickets till March 21 https://t.co/k6DFpSgbGX #IPL2017</t>
  </si>
  <si>
    <t>No postpaid forms available for mnp.
Tried so many Reliance digital outlets in Mumbai but no luck. @reliancejio 
#dissapointed</t>
  </si>
  <si>
    <t>@reliancejio @JioCare I'm glad to use Jio Mumbai SIM in iPhone5/5S I appreciate Ms. Minu of Customer Care keep on improving Jio4GVoice 4 iOS</t>
  </si>
  <si>
    <t>SRK part of platform where business leaders, politicians &amp;amp;icons explore &amp;amp;exchange ideas. streaming live… https://t.co/rwBfcMLmig</t>
  </si>
  <si>
    <t>RT @SRKUniverseUS: SRK part of platform where business leaders, politicians &amp;amp;icons explore &amp;amp;exchange ideas. streaming live @reliancejio htt…</t>
  </si>
  <si>
    <t>@Airtel_Presence tx fa d late reply,but i ve startd MNP 2 @reliancejio ,no need fa ur asistance now!C care callin Mumbai state! Ridiculous!!</t>
  </si>
  <si>
    <t>Does anyone know till where has @reliancejio FTTH reached? Is it even coming to the suburbs in Mumbai??</t>
  </si>
  <si>
    <t>By end 2017 @reliancejio will be available in every town of India : #MukeshAmbani at #Conclave17, #Mumbai</t>
  </si>
  <si>
    <t>In 20 years, we will use technology to achieve more than what we achieved in 300 years: #MukeshAmbani at #Conclave17, #Mumbai @reliancejio</t>
  </si>
  <si>
    <t>@reliancejio Hey,I need a jio postpaid connection.Can you please help me out, staying in Mumbai.</t>
  </si>
  <si>
    <t>Nice plans from @reliancejio but not good range out of Mumbai. @VodafoneIN is giving good range but no 4G out of Mumbai. Bhut confusion hai</t>
  </si>
  <si>
    <t>As for as Mumbai is concerned both @Airtel_Presence &amp;amp; @reliancejio competing to become worst in there services.</t>
  </si>
  <si>
    <t>@reliancejio can we port from idea to jio in mumbai location</t>
  </si>
  <si>
    <t>@reliancejio @JioCare Can't buy a jiofy cuz am working in mumbai and my aadhar has my home/delhi address. #loophole #need #to #fix #this</t>
  </si>
  <si>
    <t>@VodafoneIN network seriously hit and down in major parts of Navi Mumbai Kindly check https://t.co/X96zfBCu5F @reliancejio @Airtel_Presence</t>
  </si>
  <si>
    <t>@reliancejio need reliance Jio broadband in Mumbai..  Will you help with contacts and offer ?</t>
  </si>
  <si>
    <t>http://gadgets.ndtv.com/telecom/news/reliance-jio-said-to-be-testing-1gbps-gigafiber-ftth-broadband-in-mumbai-pune-1454727</t>
  </si>
  <si>
    <t>https://twitter.com/i/web/status/841712111852146689</t>
  </si>
  <si>
    <t>https://twitter.com/i/web/status/841715805393997825</t>
  </si>
  <si>
    <t>http://www.jcaf.in</t>
  </si>
  <si>
    <t>http://Mumbai.Trust</t>
  </si>
  <si>
    <t>http://www.newsnation.in/sports-news/cricket-news/jiomoney-users-can-now-book-mumbai-indians-home-matches-tickets-till-march-21-article-164751.html</t>
  </si>
  <si>
    <t>https://twitter.com/i/web/status/842710523754037249</t>
  </si>
  <si>
    <t>http://downdetector.in/problems/vodafone</t>
  </si>
  <si>
    <t>ndtv.com</t>
  </si>
  <si>
    <t>jcaf.in</t>
  </si>
  <si>
    <t>mumbai.trust</t>
  </si>
  <si>
    <t>newsnation.in</t>
  </si>
  <si>
    <t>downdetector.in</t>
  </si>
  <si>
    <t>jcaf19march</t>
  </si>
  <si>
    <t>business</t>
  </si>
  <si>
    <t>mumbai</t>
  </si>
  <si>
    <t>digitalmalnutrition</t>
  </si>
  <si>
    <t>ipl2017</t>
  </si>
  <si>
    <t>dissapointed</t>
  </si>
  <si>
    <t>mukeshambani conclave17 mumbai</t>
  </si>
  <si>
    <t>loophole need to fix this</t>
  </si>
  <si>
    <t>https://pbs.twimg.com/media/C7A8JTUWoAEulXS.jpg</t>
  </si>
  <si>
    <t>http://pbs.twimg.com/profile_images/378800000840024871/fb10b21c1166534dc307442c4f07f406_normal.jpeg</t>
  </si>
  <si>
    <t>http://pbs.twimg.com/profile_images/837529775375708160/oU-GqL7r_normal.jpg</t>
  </si>
  <si>
    <t>http://pbs.twimg.com/profile_images/762600169011499009/I65XYGCg_normal.jpg</t>
  </si>
  <si>
    <t>http://pbs.twimg.com/profile_images/581162414948806656/0chXs1pr_normal.jpg</t>
  </si>
  <si>
    <t>http://pbs.twimg.com/profile_images/730227423615266816/zjPqXEqV_normal.jpg</t>
  </si>
  <si>
    <t>http://pbs.twimg.com/profile_images/554852377493131264/mZWuVauc_normal.jpeg</t>
  </si>
  <si>
    <t>http://abs.twimg.com/sticky/default_profile_images/default_profile_6_normal.png</t>
  </si>
  <si>
    <t>http://pbs.twimg.com/profile_images/476292375912804352/LDGHTcJh_normal.jpeg</t>
  </si>
  <si>
    <t>http://pbs.twimg.com/profile_images/841661908814032896/GkTz-s2F_normal.jpg</t>
  </si>
  <si>
    <t>http://pbs.twimg.com/profile_images/452318411427557376/HZVSZ7-d_normal.jpeg</t>
  </si>
  <si>
    <t>http://pbs.twimg.com/profile_images/753575603945611264/8xUUWR8d_normal.jpg</t>
  </si>
  <si>
    <t>http://pbs.twimg.com/profile_images/841251551758934016/m3F8_kkd_normal.jpg</t>
  </si>
  <si>
    <t>http://pbs.twimg.com/profile_images/441244231760220160/oliOuOuj_normal.jpeg</t>
  </si>
  <si>
    <t>http://abs.twimg.com/sticky/default_profile_images/default_profile_5_normal.png</t>
  </si>
  <si>
    <t>http://pbs.twimg.com/profile_images/751012036130242560/TV9xqYcm_normal.jpg</t>
  </si>
  <si>
    <t>http://pbs.twimg.com/profile_images/378800000352427331/a7ce120dd4d24b6302bed8bf001ce50f_normal.jpeg</t>
  </si>
  <si>
    <t>http://pbs.twimg.com/profile_images/765864691822370816/8FxpFt2F_normal.jpg</t>
  </si>
  <si>
    <t>http://pbs.twimg.com/profile_images/832937924912173056/TEqtb4fZ_normal.jpg</t>
  </si>
  <si>
    <t>http://pbs.twimg.com/profile_images/770253224959893504/bhmoCC9U_normal.jpg</t>
  </si>
  <si>
    <t>http://pbs.twimg.com/profile_images/779232350576123905/xI1qMXGW_normal.jpg</t>
  </si>
  <si>
    <t>http://pbs.twimg.com/profile_images/626296244428632064/0to76oP1_normal.jpg</t>
  </si>
  <si>
    <t>http://pbs.twimg.com/profile_images/774608668532801536/TjNJqNgR_normal.jpg</t>
  </si>
  <si>
    <t>http://pbs.twimg.com/profile_images/842900251677802496/9TtMtmpZ_normal.jpg</t>
  </si>
  <si>
    <t>http://pbs.twimg.com/profile_images/831029735073394689/ZuJFEAXc_normal.jpg</t>
  </si>
  <si>
    <t>http://pbs.twimg.com/profile_images/795938117261762564/KFHxa-Ha_normal.jpg</t>
  </si>
  <si>
    <t>http://pbs.twimg.com/profile_images/840950390606696449/098UqL4n_normal.jpg</t>
  </si>
  <si>
    <t>http://pbs.twimg.com/profile_images/562310516475850752/PHOpvX4I_normal.jpeg</t>
  </si>
  <si>
    <t>http://pbs.twimg.com/profile_images/800280263053938688/Euew9fZU_normal.jpg</t>
  </si>
  <si>
    <t>http://pbs.twimg.com/profile_images/825902804258713604/UHcWm7Vl_normal.jpg</t>
  </si>
  <si>
    <t>http://pbs.twimg.com/profile_images/818856956555395073/-k6wC95U_normal.jpg</t>
  </si>
  <si>
    <t>http://pbs.twimg.com/profile_images/781601921807233025/SVvao9h6_normal.jpg</t>
  </si>
  <si>
    <t>http://pbs.twimg.com/profile_images/702431190549139456/wE3BoT6f_normal.jpg</t>
  </si>
  <si>
    <t>http://pbs.twimg.com/profile_images/824505058108833792/wo1BSn37_normal.jpg</t>
  </si>
  <si>
    <t>https://twitter.com/#!/rajananandan/status/772833414823182336</t>
  </si>
  <si>
    <t>https://twitter.com/#!/sagarpa06817669/status/840726428748525572</t>
  </si>
  <si>
    <t>https://twitter.com/#!/tgmohandas/status/840865221228994560</t>
  </si>
  <si>
    <t>https://twitter.com/#!/iamthunderboy/status/841242613944467460</t>
  </si>
  <si>
    <t>https://twitter.com/#!/iamthunderboy/status/841243000898441217</t>
  </si>
  <si>
    <t>https://twitter.com/#!/iamthunderboy/status/841243129357377537</t>
  </si>
  <si>
    <t>https://twitter.com/#!/parasharrout/status/841252653858447360</t>
  </si>
  <si>
    <t>https://twitter.com/#!/devangraj_95/status/841264753565655040</t>
  </si>
  <si>
    <t>https://twitter.com/#!/pratik_doshit/status/841273482629402624</t>
  </si>
  <si>
    <t>https://twitter.com/#!/sanj1505/status/841448636693303297</t>
  </si>
  <si>
    <t>https://twitter.com/#!/pbm024/status/841663862164340736</t>
  </si>
  <si>
    <t>https://twitter.com/#!/cavishalchopra1/status/841664082369470464</t>
  </si>
  <si>
    <t>https://twitter.com/#!/hardikpturakhia/status/841666018023989248</t>
  </si>
  <si>
    <t>https://twitter.com/#!/aarvicorgroup/status/841712111852146689</t>
  </si>
  <si>
    <t>https://twitter.com/#!/aarvicorgroup/status/841715805393997825</t>
  </si>
  <si>
    <t>https://twitter.com/#!/anubandhan2/status/841716732913963008</t>
  </si>
  <si>
    <t>https://twitter.com/#!/jcaf108/status/841663802680705024</t>
  </si>
  <si>
    <t>https://twitter.com/#!/vivekdshah/status/841729928584339456</t>
  </si>
  <si>
    <t>https://twitter.com/#!/ajay_7460/status/841848508353253376</t>
  </si>
  <si>
    <t>https://twitter.com/#!/heartout_loud/status/841974428925747200</t>
  </si>
  <si>
    <t>https://twitter.com/#!/rushabh1912/status/842014168236580864</t>
  </si>
  <si>
    <t>https://twitter.com/#!/joedevadiga/status/842239271314550785</t>
  </si>
  <si>
    <t>https://twitter.com/#!/tagtaher/status/842253590655832064</t>
  </si>
  <si>
    <t>https://twitter.com/#!/jolly_virendra/status/842374245174902784</t>
  </si>
  <si>
    <t>https://twitter.com/#!/newsnationtv/status/842420026372046849</t>
  </si>
  <si>
    <t>https://twitter.com/#!/rahulc03/status/842443075465035776</t>
  </si>
  <si>
    <t>https://twitter.com/#!/ismailsharif71/status/842618444994424832</t>
  </si>
  <si>
    <t>https://twitter.com/#!/srkuniverseus/status/842710523754037249</t>
  </si>
  <si>
    <t>https://twitter.com/#!/ssrksrk/status/842725594819448833</t>
  </si>
  <si>
    <t>https://twitter.com/#!/vigneshbhatt/status/842958485360951302</t>
  </si>
  <si>
    <t>https://twitter.com/#!/bewdasailor/status/842996570274504705</t>
  </si>
  <si>
    <t>https://twitter.com/#!/kirtanchauhan/status/843015387948105729</t>
  </si>
  <si>
    <t>https://twitter.com/#!/kirtanchauhan/status/843015647411879936</t>
  </si>
  <si>
    <t>https://twitter.com/#!/jazbaatipathar/status/843374828643999744</t>
  </si>
  <si>
    <t>https://twitter.com/#!/sumitdhole88/status/843445833093840897</t>
  </si>
  <si>
    <t>https://twitter.com/#!/mayankmishrabjp/status/843704216275189760</t>
  </si>
  <si>
    <t>https://twitter.com/#!/sach2424/status/843744998491414528</t>
  </si>
  <si>
    <t>https://twitter.com/#!/rahulmalik3091/status/843765574370910209</t>
  </si>
  <si>
    <t>https://twitter.com/#!/regalstreak/status/843868709600948224</t>
  </si>
  <si>
    <t>https://twitter.com/#!/imnbj/status/844011132620824576</t>
  </si>
  <si>
    <t>772833414823182336</t>
  </si>
  <si>
    <t>840726428748525572</t>
  </si>
  <si>
    <t>840865221228994560</t>
  </si>
  <si>
    <t>841242613944467460</t>
  </si>
  <si>
    <t>841243000898441217</t>
  </si>
  <si>
    <t>841243129357377537</t>
  </si>
  <si>
    <t>841252653858447360</t>
  </si>
  <si>
    <t>841264753565655040</t>
  </si>
  <si>
    <t>841273482629402624</t>
  </si>
  <si>
    <t>841448636693303297</t>
  </si>
  <si>
    <t>841663862164340736</t>
  </si>
  <si>
    <t>841664082369470464</t>
  </si>
  <si>
    <t>841666018023989248</t>
  </si>
  <si>
    <t>841712111852146689</t>
  </si>
  <si>
    <t>841715805393997825</t>
  </si>
  <si>
    <t>841716732913963008</t>
  </si>
  <si>
    <t>841663802680705024</t>
  </si>
  <si>
    <t>841729928584339456</t>
  </si>
  <si>
    <t>841848508353253376</t>
  </si>
  <si>
    <t>841974428925747200</t>
  </si>
  <si>
    <t>842014168236580864</t>
  </si>
  <si>
    <t>842239271314550785</t>
  </si>
  <si>
    <t>842253590655832064</t>
  </si>
  <si>
    <t>842374245174902784</t>
  </si>
  <si>
    <t>842420026372046849</t>
  </si>
  <si>
    <t>842443075465035776</t>
  </si>
  <si>
    <t>842618444994424832</t>
  </si>
  <si>
    <t>842710523754037249</t>
  </si>
  <si>
    <t>842725594819448833</t>
  </si>
  <si>
    <t>842958485360951302</t>
  </si>
  <si>
    <t>842996570274504705</t>
  </si>
  <si>
    <t>843015387948105729</t>
  </si>
  <si>
    <t>843015647411879936</t>
  </si>
  <si>
    <t>843374828643999744</t>
  </si>
  <si>
    <t>843445833093840897</t>
  </si>
  <si>
    <t>843704216275189760</t>
  </si>
  <si>
    <t>843744998491414528</t>
  </si>
  <si>
    <t>843765574370910209</t>
  </si>
  <si>
    <t>843868709600948224</t>
  </si>
  <si>
    <t>844011132620824576</t>
  </si>
  <si>
    <t>840198554886971392</t>
  </si>
  <si>
    <t>841448520083202049</t>
  </si>
  <si>
    <t>842946511210270721</t>
  </si>
  <si>
    <t>75762406</t>
  </si>
  <si>
    <t>731713237251723264</t>
  </si>
  <si>
    <t>121291606</t>
  </si>
  <si>
    <t>et</t>
  </si>
  <si>
    <t>68.106114,20.120943 
74.47663,20.120943 
74.47663,24.708482 
68.106114,24.708482</t>
  </si>
  <si>
    <t>69d8d9f0fd0ddc8e</t>
  </si>
  <si>
    <t>admin</t>
  </si>
  <si>
    <t>https://api.twitter.com/1.1/geo/id/69d8d9f0fd0ddc8e.json</t>
  </si>
  <si>
    <t>Rajan Anandan</t>
  </si>
  <si>
    <t>Sagar Patel</t>
  </si>
  <si>
    <t>mohandas</t>
  </si>
  <si>
    <t>Mukesh Ambani</t>
  </si>
  <si>
    <t>karthik</t>
  </si>
  <si>
    <t>Parashar Rout</t>
  </si>
  <si>
    <t>DevangRaj Vaidya</t>
  </si>
  <si>
    <t>Pratik Doshit</t>
  </si>
  <si>
    <t>Sanj</t>
  </si>
  <si>
    <t>Punit Mehta</t>
  </si>
  <si>
    <t>JainCA</t>
  </si>
  <si>
    <t>CA Vishal Chopra</t>
  </si>
  <si>
    <t>Hardik Turakhia</t>
  </si>
  <si>
    <t>Aarvicor Group</t>
  </si>
  <si>
    <t>Voice of Mumbai</t>
  </si>
  <si>
    <t>Mumbai Events Hub</t>
  </si>
  <si>
    <t>Tata Docomo Business</t>
  </si>
  <si>
    <t>Mumbai Ads</t>
  </si>
  <si>
    <t>Business Today</t>
  </si>
  <si>
    <t>Twitter for Business</t>
  </si>
  <si>
    <t>Anubandhan</t>
  </si>
  <si>
    <t>Vivek Shah</t>
  </si>
  <si>
    <t>AJAY singh ahlawat</t>
  </si>
  <si>
    <t>Hardik Malavia</t>
  </si>
  <si>
    <t>Rushabh Shah</t>
  </si>
  <si>
    <t>Taher Ghadiali</t>
  </si>
  <si>
    <t>Airtel</t>
  </si>
  <si>
    <t>Virendra</t>
  </si>
  <si>
    <t>News Nation</t>
  </si>
  <si>
    <t>Mumbai Indians</t>
  </si>
  <si>
    <t>Rahul Chaturvedi</t>
  </si>
  <si>
    <t>Ismail Sharif</t>
  </si>
  <si>
    <t>SRK Universe USA</t>
  </si>
  <si>
    <t>Srk King Of Hearts</t>
  </si>
  <si>
    <t>Vignesh Bhatt</t>
  </si>
  <si>
    <t>Ankit Tanna</t>
  </si>
  <si>
    <t>Kirtan Chauhan</t>
  </si>
  <si>
    <t>Anand Agrawal</t>
  </si>
  <si>
    <t>Sumit C. Dhole</t>
  </si>
  <si>
    <t>Mayank Mishra</t>
  </si>
  <si>
    <t>Sachin S. Sawant</t>
  </si>
  <si>
    <t>Rahul Malik</t>
  </si>
  <si>
    <t>Neil Agarwal</t>
  </si>
  <si>
    <t>nilesh</t>
  </si>
  <si>
    <t>Googler, Angel Investor</t>
  </si>
  <si>
    <t>पैसा हाथ के मैल जैसा.. 
Follow दिल खोल के, 
Jio जी भर के।
Mukesh Ambani FAN</t>
  </si>
  <si>
    <t>Mphrma In PA QA</t>
  </si>
  <si>
    <t>A proud INDIAN || 20  || Science - IT - student ||studying @K.C.College || Sports person/ athlete || Entertainment Lover  ||</t>
  </si>
  <si>
    <t>Live life king size</t>
  </si>
  <si>
    <t>Federation For Jain Chartered Accountants</t>
  </si>
  <si>
    <t>Software Development, Web Development, Domain Registration, Web hosting, E-commerce, Entrepreneurship, Business Development, Jainism, Honestly, Simplicity</t>
  </si>
  <si>
    <t>Get latest updates of events happening in Mumbai .Stay tuned website coming soon....</t>
  </si>
  <si>
    <t>Making business easy for 250,000+ Indian enterprises with simple, effective, award-winning telecom solutions for every requirement.</t>
  </si>
  <si>
    <t>Free Indian Classifieds website - English | हिन्दी | தமிழ் | ಕನ್ನಡ | తెలుగు | മലയാളം . Fallow us @ https://t.co/cIjlzKXGxv</t>
  </si>
  <si>
    <t>India's leading business magazine. Tweets magazine features and latest on business. (Also at http://t.co/B0XCvEPMki)</t>
  </si>
  <si>
    <t>Your resource for tips, news, and success stories to help your business succeed on Twitter. For Ad support please Tweet @TwitterAdsHelp.</t>
  </si>
  <si>
    <t>A dreamer, a thinker, a fan of The Big Bang Theory, an adventure enthusiast by passion and a finance guy by profession.</t>
  </si>
  <si>
    <t>Junk Food Lover, Creative Producer, Dreamer, Sometimes Photographer, Movie Buff - Instagram: heartout_loud</t>
  </si>
  <si>
    <t>Dreamer,Adapt's to Change,Start up enthusiast,Observer,Masters in Finance, RTs are not endorsements, Tweets are personal..</t>
  </si>
  <si>
    <t>better when shared</t>
  </si>
  <si>
    <t>Under Construction 🔧🔨</t>
  </si>
  <si>
    <t>Latest and Breaking news alerts from India and the world. Retweets are not endorsements.</t>
  </si>
  <si>
    <t>Official Twitter handle of 2⃣ time IPL &amp; CLT20 champions 🏆, Mumbai Indians.  Follow us on Instagram: mumbaiindians.  Add us on Snapchat: MI_Paltan</t>
  </si>
  <si>
    <t>Official @SRKUniverse Branch For USA @iamsrk Fans | MISSION- PROMOTE, SUPPORT &amp; GROW #SRKFANDOM in USA | Email: srkuniverseusa@yahoo.com</t>
  </si>
  <si>
    <t>Iranian girl</t>
  </si>
  <si>
    <t>marathoner,adventurer, engineer, traveller, cartoonist, FPL addict, Fitness freak @chelseafc lover foreva!! Snapchat id: vigneshbhat</t>
  </si>
  <si>
    <t>Volunteer @baps. Public Relations Consultant @simulationspr. Social Media Ardent. Indian. RT ≠ Endorsement. #LifeKC</t>
  </si>
  <si>
    <t>I give back twice of what you give me||An aspiring entrepreneur||Jahan na pahuche gaadi, wahan pahuche Marwari.</t>
  </si>
  <si>
    <t>I am What I am</t>
  </si>
  <si>
    <t>करिया उजर कुछु नाही होला, सब कुछ भुअर बा</t>
  </si>
  <si>
    <t>happiness is best medicine in the world</t>
  </si>
  <si>
    <t>Android Developer | OnePlus 2 | EDM | Cycling | Football</t>
  </si>
  <si>
    <t>Product Evangelist</t>
  </si>
  <si>
    <t>South East Asia</t>
  </si>
  <si>
    <t xml:space="preserve">Reliance </t>
  </si>
  <si>
    <t>bbsr</t>
  </si>
  <si>
    <t>Mumbai, Maharashtra</t>
  </si>
  <si>
    <t>San Francisco, CA</t>
  </si>
  <si>
    <t>Mumbai, India.</t>
  </si>
  <si>
    <t>Noida, India</t>
  </si>
  <si>
    <t>United States Of America</t>
  </si>
  <si>
    <t>Germany</t>
  </si>
  <si>
    <t>London, England</t>
  </si>
  <si>
    <t>On the stairway to heaven</t>
  </si>
  <si>
    <t>Navi Mumbai</t>
  </si>
  <si>
    <t>Mumbai , India</t>
  </si>
  <si>
    <t>Chembur, Mumbai</t>
  </si>
  <si>
    <t>Pune</t>
  </si>
  <si>
    <t>https://t.co/aBmJ7TCIpc</t>
  </si>
  <si>
    <t>http://t.co/GPCs6dVVuK</t>
  </si>
  <si>
    <t>http://t.co/LnEnUotMqT</t>
  </si>
  <si>
    <t>https://t.co/A9eoJjUgme</t>
  </si>
  <si>
    <t>https://t.co/Y00GzK195Q</t>
  </si>
  <si>
    <t>http://t.co/zfYrL8UQUC</t>
  </si>
  <si>
    <t>http://t.co/9nXbMUdRso</t>
  </si>
  <si>
    <t>https://t.co/ZgUIFSvs4k</t>
  </si>
  <si>
    <t>http://t.co/Vtxyszb0IU</t>
  </si>
  <si>
    <t>http://t.co/5zskhwn5Yv</t>
  </si>
  <si>
    <t>https://t.co/gPNXPcSR2i</t>
  </si>
  <si>
    <t>https://t.co/slWXUVtwhX</t>
  </si>
  <si>
    <t>https://t.co/UwUxHYHa3o</t>
  </si>
  <si>
    <t>https://t.co/PMyc0pPMo4</t>
  </si>
  <si>
    <t>https://t.co/6wkVqBe5RR</t>
  </si>
  <si>
    <t>https://t.co/tbBMiOrvbu</t>
  </si>
  <si>
    <t>https://t.co/1OzWvkEfiH</t>
  </si>
  <si>
    <t>http://t.co/I9l6y09rq6</t>
  </si>
  <si>
    <t>Eastern Time (US &amp; Canada)</t>
  </si>
  <si>
    <t>https://pbs.twimg.com/profile_banners/771240062788829184/1472713487</t>
  </si>
  <si>
    <t>https://pbs.twimg.com/profile_banners/215940530/1400265773</t>
  </si>
  <si>
    <t>https://pbs.twimg.com/profile_banners/446108466/1401639260</t>
  </si>
  <si>
    <t>https://pbs.twimg.com/profile_banners/82075168/1488871822</t>
  </si>
  <si>
    <t>https://pbs.twimg.com/profile_banners/739372060586053632/1465131519</t>
  </si>
  <si>
    <t>https://pbs.twimg.com/profile_banners/728503162450022401/1488875183</t>
  </si>
  <si>
    <t>https://pbs.twimg.com/profile_banners/161318053/1488955560</t>
  </si>
  <si>
    <t>https://pbs.twimg.com/profile_banners/121291606/1489595573</t>
  </si>
  <si>
    <t>https://pbs.twimg.com/profile_banners/75748530/1356434881</t>
  </si>
  <si>
    <t>https://pbs.twimg.com/profile_banners/50341502/1444978517</t>
  </si>
  <si>
    <t>https://pbs.twimg.com/profile_banners/388983349/1357844951</t>
  </si>
  <si>
    <t>https://pbs.twimg.com/profile_banners/795243882145517569/1478436636</t>
  </si>
  <si>
    <t>https://pbs.twimg.com/profile_banners/1039015705/1489475677</t>
  </si>
  <si>
    <t>https://pbs.twimg.com/profile_banners/106345557/1489131712</t>
  </si>
  <si>
    <t>https://pbs.twimg.com/profile_banners/4011692416/1474618443</t>
  </si>
  <si>
    <t>https://pbs.twimg.com/profile_banners/83318104/1459225277</t>
  </si>
  <si>
    <t>https://pbs.twimg.com/profile_banners/2788458694/1470885626</t>
  </si>
  <si>
    <t>https://pbs.twimg.com/profile_banners/827874392734572545/1489537558</t>
  </si>
  <si>
    <t>https://pbs.twimg.com/profile_banners/17806172/1488266021</t>
  </si>
  <si>
    <t>https://pbs.twimg.com/profile_banners/76010738/1478601411</t>
  </si>
  <si>
    <t>https://pbs.twimg.com/profile_banners/110773145/1399706852</t>
  </si>
  <si>
    <t>https://pbs.twimg.com/profile_banners/84171006/1367783221</t>
  </si>
  <si>
    <t>https://pbs.twimg.com/profile_banners/138085524/1479636656</t>
  </si>
  <si>
    <t>https://pbs.twimg.com/profile_banners/58380512/1373902578</t>
  </si>
  <si>
    <t>https://pbs.twimg.com/profile_banners/66088105/1484065688</t>
  </si>
  <si>
    <t>https://pbs.twimg.com/profile_banners/624030375/1479494131</t>
  </si>
  <si>
    <t>https://pbs.twimg.com/profile_banners/189863744/1432302957</t>
  </si>
  <si>
    <t>fa</t>
  </si>
  <si>
    <t>http://pbs.twimg.com/profile_background_images/755944197/6e05a48d548fcc6a2ebda6658d7ea447.jpeg</t>
  </si>
  <si>
    <t>http://pbs.twimg.com/profile_background_images/452340282227306496/YZjByx6-.jpeg</t>
  </si>
  <si>
    <t>http://pbs.twimg.com/profile_background_images/30407351/background_for_twitter_account.jpg</t>
  </si>
  <si>
    <t>http://pbs.twimg.com/profile_background_images/443759791073013760/bXAhiSKe.png</t>
  </si>
  <si>
    <t>http://pbs.twimg.com/profile_background_images/662761953/4fd6gdoj9bk1s48hkzaz.png</t>
  </si>
  <si>
    <t>http://pbs.twimg.com/profile_background_images/752476123/a6edfb7e3d68e87264874ca185a65dd1.jpeg</t>
  </si>
  <si>
    <t>http://pbs.twimg.com/profile_background_images/819280870/9291b509f57110be6bc0f00b713004e9.jpeg</t>
  </si>
  <si>
    <t>http://pbs.twimg.com/profile_background_images/474440979504574465/KpbPrlwm.jpeg</t>
  </si>
  <si>
    <t>http://pbs.twimg.com/profile_background_images/613648241695961088/Ea25BORj.jpg</t>
  </si>
  <si>
    <t>http://pbs.twimg.com/profile_background_images/533112321170604032/dnjLjcfk.jpeg</t>
  </si>
  <si>
    <t>http://pbs.twimg.com/profile_background_images/433167657005617152/6fjH_0oS.jpeg</t>
  </si>
  <si>
    <t>http://pbs.twimg.com/profile_images/771242386882113537/yCiJig5z_normal.jpg</t>
  </si>
  <si>
    <t>http://pbs.twimg.com/profile_images/739441700662218752/uwfR83ay_normal.jpg</t>
  </si>
  <si>
    <t>http://pbs.twimg.com/profile_images/755315935775428609/xERAPM0-_normal.jpg</t>
  </si>
  <si>
    <t>http://pbs.twimg.com/profile_images/68360774/mum_normal.PNG</t>
  </si>
  <si>
    <t>http://pbs.twimg.com/profile_images/839366491275313152/eXZJ4R1L_normal.jpg</t>
  </si>
  <si>
    <t>http://pbs.twimg.com/profile_images/766367180724187136/9OnzT2bz_normal.jpg</t>
  </si>
  <si>
    <t>http://pbs.twimg.com/profile_images/71400683/idea_normal.jpg</t>
  </si>
  <si>
    <t>http://abs.twimg.com/sticky/default_profile_images/default_profile_2_normal.png</t>
  </si>
  <si>
    <t>http://pbs.twimg.com/profile_images/776657424916766720/r9MLY6uR_normal.jpg</t>
  </si>
  <si>
    <t>https://twitter.com/rajananandan</t>
  </si>
  <si>
    <t>https://twitter.com/sagarpa06817669</t>
  </si>
  <si>
    <t>https://twitter.com/tgmohandas</t>
  </si>
  <si>
    <t>https://twitter.com/jiomukesh</t>
  </si>
  <si>
    <t>https://twitter.com/iamthunderboy</t>
  </si>
  <si>
    <t>https://twitter.com/parasharrout</t>
  </si>
  <si>
    <t>https://twitter.com/devangraj_95</t>
  </si>
  <si>
    <t>https://twitter.com/pratik_doshit</t>
  </si>
  <si>
    <t>https://twitter.com/sanj1505</t>
  </si>
  <si>
    <t>https://twitter.com/pbm024</t>
  </si>
  <si>
    <t>https://twitter.com/jcaf108</t>
  </si>
  <si>
    <t>https://twitter.com/cavishalchopra1</t>
  </si>
  <si>
    <t>https://twitter.com/hardikpturakhia</t>
  </si>
  <si>
    <t>https://twitter.com/aarvicorgroup</t>
  </si>
  <si>
    <t>https://twitter.com/greatermumbai</t>
  </si>
  <si>
    <t>https://twitter.com/mumbaieventshub</t>
  </si>
  <si>
    <t>https://twitter.com/tatadocomobiz</t>
  </si>
  <si>
    <t>https://twitter.com/mumbai_ads</t>
  </si>
  <si>
    <t>https://twitter.com/bt_india</t>
  </si>
  <si>
    <t>https://twitter.com/twitterbusiness</t>
  </si>
  <si>
    <t>https://twitter.com/anubandhan2</t>
  </si>
  <si>
    <t>https://twitter.com/vivekdshah</t>
  </si>
  <si>
    <t>https://twitter.com/ajay_7460</t>
  </si>
  <si>
    <t>https://twitter.com/heartout_loud</t>
  </si>
  <si>
    <t>https://twitter.com/rushabh1912</t>
  </si>
  <si>
    <t>https://twitter.com/tagtaher</t>
  </si>
  <si>
    <t>https://twitter.com/idea</t>
  </si>
  <si>
    <t>https://twitter.com/airtel</t>
  </si>
  <si>
    <t>https://twitter.com/jolly_virendra</t>
  </si>
  <si>
    <t>https://twitter.com/newsnationtv</t>
  </si>
  <si>
    <t>https://twitter.com/mipaltan</t>
  </si>
  <si>
    <t>https://twitter.com/rahulc03</t>
  </si>
  <si>
    <t>https://twitter.com/ismailsharif71</t>
  </si>
  <si>
    <t>https://twitter.com/srkuniverseus</t>
  </si>
  <si>
    <t>https://twitter.com/ssrksrk</t>
  </si>
  <si>
    <t>https://twitter.com/vigneshbhatt</t>
  </si>
  <si>
    <t>https://twitter.com/bewdasailor</t>
  </si>
  <si>
    <t>https://twitter.com/kirtanchauhan</t>
  </si>
  <si>
    <t>https://twitter.com/jazbaatipathar</t>
  </si>
  <si>
    <t>https://twitter.com/sumitdhole88</t>
  </si>
  <si>
    <t>https://twitter.com/mayankmishrabjp</t>
  </si>
  <si>
    <t>https://twitter.com/sach2424</t>
  </si>
  <si>
    <t>https://twitter.com/rahulmalik3091</t>
  </si>
  <si>
    <t>https://twitter.com/regalstreak</t>
  </si>
  <si>
    <t>https://twitter.com/imnbj</t>
  </si>
  <si>
    <t>joedevadiga
@reliancejio Same old story...
Mumbai Airport... #DigitalMalnutrition
https://t.co/rG3iMaqFAe</t>
  </si>
  <si>
    <t>rajananandan
SIGN ME UP! @reliancejio FTH https://t.co/BFDRtZ5rfj</t>
  </si>
  <si>
    <t>sagarpa06817669
RT @RajanAnandan: SIGN ME UP! @reliancejio
FTH https://t.co/BFDRtZ5rfj</t>
  </si>
  <si>
    <t>tgmohandas
@JioCare @reliancejio No response
recd for 8910099256 prsntly in
Mumbai Juhu area. Data &amp;amp; voice
totally off since last 4 days.
@JioMukesh</t>
  </si>
  <si>
    <t xml:space="preserve">jiomukesh
</t>
  </si>
  <si>
    <t>parasharrout
@reliancejio slow speed in midc
taloja,navi Mumbai,pin code-410208</t>
  </si>
  <si>
    <t>devangraj_95
@reliancejio @JioCare Network unavailable
while travelling in local trains
in Mumbai..!! Not able 2 enjoy
internet..!! Please fix..!! Thanks</t>
  </si>
  <si>
    <t>pratik_doshit
@reliancejio would you mind taking
a look at data speeds in pincode
400064? Malad ,mumbai ?</t>
  </si>
  <si>
    <t>sanj1505
@JioCare @reliancejio Address:
Sector 50 Old, Seawoods. Navi Mumbai</t>
  </si>
  <si>
    <t>pbm024
RT @jcaf108: #JCAF19MARCH event
powered by @reliancejio . Sun 19
March - Birla Matushree, Marine
Lines, Mumbai. register on https://t.co/tE…</t>
  </si>
  <si>
    <t>jcaf108
#JCAF19MARCH event powered by @reliancejio
. Sun 19 March - Birla Matushree,
Marine Lines, Mumbai. register
on https://t.co/tEU9RRIhrN</t>
  </si>
  <si>
    <t>cavishalchopra1
RT @jcaf108: #JCAF19MARCH event
powered by @reliancejio . Sun 19
March - Birla Matushree, Marine
Lines, Mumbai. register on https://t.co/tE…</t>
  </si>
  <si>
    <t>hardikpturakhia
RT @jcaf108: #JCAF19MARCH event
powered by @reliancejio . Sun 19
March - Birla Matushree, Marine
Lines, Mumbai. register on https://t.co/tE…</t>
  </si>
  <si>
    <t>aarvicorgroup
@TwitterBusiness @BT_India #business
@mumbai_ads @tatadocomobiz @reliancejio
@mumbaieventshub @GreaterMumbai…
https://t.co/AHLECtpkQR</t>
  </si>
  <si>
    <t xml:space="preserve">greatermumbai
</t>
  </si>
  <si>
    <t xml:space="preserve">mumbaieventshub
</t>
  </si>
  <si>
    <t xml:space="preserve">tatadocomobiz
</t>
  </si>
  <si>
    <t xml:space="preserve">mumbai_ads
</t>
  </si>
  <si>
    <t xml:space="preserve">bt_india
</t>
  </si>
  <si>
    <t xml:space="preserve">twitterbusiness
</t>
  </si>
  <si>
    <t>anubandhan2
@JioCare @reliancejio Ur network
has no service in Laxmi Towers,
BKC, Mumbai. Disappointed by this.
Should I port to Vodafone?</t>
  </si>
  <si>
    <t>vivekdshah
RT @jcaf108: #JCAF19MARCH event
powered by @reliancejio . Sun 19
March - Birla Matushree, Marine
Lines, Mumbai. register on https://t.co/tE…</t>
  </si>
  <si>
    <t>ajay_7460
@reliancejio jio mere laala kaha
ho tussi.... assi coming from kota
to Mumbai jio house</t>
  </si>
  <si>
    <t>heartout_loud
@reliancejio want a jio number
and prime membership #Mumbai</t>
  </si>
  <si>
    <t>rushabh1912
Want to port my number from Voda(Kolkata
circle) to Jio(in Mumbai). Help
with the process @reliancejio @JioCare
@JioChat</t>
  </si>
  <si>
    <t>tagtaher
No matter how good @reliancejio
is in Mumbai but once u travel
rural India u can't afford to missed
@VodafoneIN @Airtel @idea..</t>
  </si>
  <si>
    <t xml:space="preserve">idea
</t>
  </si>
  <si>
    <t xml:space="preserve">airtel
</t>
  </si>
  <si>
    <t>jolly_virendra
@reliancejio Hi, Cud u please work
on improving the speed in https://t.co/ad62g77xUC
me , u guys are not providing speed
of 2G, leave 3G/4G.</t>
  </si>
  <si>
    <t>newsnationtv
@reliancejio Money users can now
book @mipaltan's home matches tickets
till March 21 https://t.co/k6DFpSgbGX
#IPL2017</t>
  </si>
  <si>
    <t xml:space="preserve">mipaltan
</t>
  </si>
  <si>
    <t>rahulc03
No postpaid forms available for
mnp. Tried so many Reliance digital
outlets in Mumbai but no luck.
@reliancejio #dissapointed</t>
  </si>
  <si>
    <t>ismailsharif71
@reliancejio @JioCare I'm glad
to use Jio Mumbai SIM in iPhone5/5S
I appreciate Ms. Minu of Customer
Care keep on improving Jio4GVoice
4 iOS</t>
  </si>
  <si>
    <t>srkuniverseus
SRK part of platform where business
leaders, politicians &amp;amp;icons
explore &amp;amp;exchange ideas. streaming
live… https://t.co/rwBfcMLmig</t>
  </si>
  <si>
    <t>ssrksrk
RT @SRKUniverseUS: SRK part of
platform where business leaders,
politicians &amp;amp;icons explore
&amp;amp;exchange ideas. streaming
live @reliancejio htt…</t>
  </si>
  <si>
    <t>vigneshbhatt
@Airtel_Presence tx fa d late reply,but
i ve startd MNP 2 @reliancejio
,no need fa ur asistance now!C
care callin Mumbai state! Ridiculous!!</t>
  </si>
  <si>
    <t>bewdasailor
Does anyone know till where has
@reliancejio FTTH reached? Is it
even coming to the suburbs in Mumbai??</t>
  </si>
  <si>
    <t>kirtanchauhan
In 20 years, we will use technology
to achieve more than what we achieved
in 300 years: #MukeshAmbani at
#Conclave17, #Mumbai @reliancejio</t>
  </si>
  <si>
    <t>jazbaatipathar
@reliancejio Hey,I need a jio postpaid
connection.Can you please help
me out, staying in Mumbai.</t>
  </si>
  <si>
    <t>sumitdhole88
Nice plans from @reliancejio but
not good range out of Mumbai. @VodafoneIN
is giving good range but no 4G
out of Mumbai. Bhut confusion hai</t>
  </si>
  <si>
    <t>mayankmishrabjp
As for as Mumbai is concerned both
@Airtel_Presence &amp;amp; @reliancejio
competing to become worst in there
services.</t>
  </si>
  <si>
    <t>sach2424
@reliancejio can we port from idea
to jio in mumbai location</t>
  </si>
  <si>
    <t>rahulmalik3091
@reliancejio @JioCare Can't buy
a jiofy cuz am working in mumbai
and my aadhar has my home/delhi
address. #loophole #need #to #fix
#this</t>
  </si>
  <si>
    <t>regalstreak
@VodafoneIN network seriously hit
and down in major parts of Navi
Mumbai Kindly check https://t.co/X96zfBCu5F
@reliancejio @Airtel_Presence</t>
  </si>
  <si>
    <t>imnbj
@reliancejio need reliance Jio
broadband in Mumbai.. Will you
help with contacts and offer ?</t>
  </si>
  <si>
    <t>shubham_sd</t>
  </si>
  <si>
    <t>nagpur_srk</t>
  </si>
  <si>
    <t>dot_india</t>
  </si>
  <si>
    <t>iamsrk</t>
  </si>
  <si>
    <t>@JioCare @reliancejio @TRAI @DoT_India Consistent bad speeds at Manewada, Nagpur. What use a service if can't help… https://t.co/ULvfDIHXKD</t>
  </si>
  <si>
    <t>. @iamsrk catches @MikaSinghOfficial off-guard, #JioFilmfareAwards https://t.co/RHFcJDvIb8</t>
  </si>
  <si>
    <t>.@iamsrk tries convincing Salman Khan to port his number. Watch Salman react. #JioFilmfareAwards https://t.co/OOZCMKHVhy</t>
  </si>
  <si>
    <t>RT @reliancejio: . @iamsrk catches @MikaSinghOfficial off-guard, #JioFilmfareAwards https://t.co/RHFcJDvIb8</t>
  </si>
  <si>
    <t>RT @reliancejio: .@iamsrk tries convincing Salman Khan to port his number. Watch Salman react. #JioFilmfareAwards https://t.co/OOZCMKHVhy</t>
  </si>
  <si>
    <t>https://twitter.com/i/web/status/841727923350581248</t>
  </si>
  <si>
    <t>jiofilmfareawards</t>
  </si>
  <si>
    <t>https://pbs.twimg.com/ext_tw_video_thumb/840485726269538304/pu/img/DrVVbq0paEROMFit.jpg</t>
  </si>
  <si>
    <t>https://pbs.twimg.com/ext_tw_video_thumb/841630671684681729/pu/img/PCA9UcLX3IslZvU-.jpg</t>
  </si>
  <si>
    <t>http://pbs.twimg.com/profile_images/658223858110087168/xLPV38uE_normal.jpg</t>
  </si>
  <si>
    <t>http://pbs.twimg.com/profile_images/727433732718772224/3o1MJjSi_normal.jpg</t>
  </si>
  <si>
    <t>https://twitter.com/#!/shubham_sd/status/841727923350581248</t>
  </si>
  <si>
    <t>https://twitter.com/#!/reliancejio/status/840486078234599424</t>
  </si>
  <si>
    <t>https://twitter.com/#!/reliancejio/status/841631224087040001</t>
  </si>
  <si>
    <t>https://twitter.com/#!/nagpur_srk/status/840814597271613440</t>
  </si>
  <si>
    <t>https://twitter.com/#!/nagpur_srk/status/842025458531241984</t>
  </si>
  <si>
    <t>841727923350581248</t>
  </si>
  <si>
    <t>840486078234599424</t>
  </si>
  <si>
    <t>841631224087040001</t>
  </si>
  <si>
    <t>840814597271613440</t>
  </si>
  <si>
    <t>842025458531241984</t>
  </si>
  <si>
    <t>Shubham Deshmukh</t>
  </si>
  <si>
    <t>DoT India</t>
  </si>
  <si>
    <t>Shah Rukh Khan</t>
  </si>
  <si>
    <t>LOVE KING SRK</t>
  </si>
  <si>
    <t>Official Twitter Handle of Department of Telecommunications, Govt. of India.</t>
  </si>
  <si>
    <t>A Muslim,  A Indian, A Civil Engineer,SrK fan till death, An Srkians, Followers of @iamsrk..</t>
  </si>
  <si>
    <t>Nagpur, India</t>
  </si>
  <si>
    <t xml:space="preserve">NAGPUR Maharashtra </t>
  </si>
  <si>
    <t>http://t.co/rgTV59DRJ7</t>
  </si>
  <si>
    <t>Alaska</t>
  </si>
  <si>
    <t>https://pbs.twimg.com/profile_banners/334156826/1445769266</t>
  </si>
  <si>
    <t>https://pbs.twimg.com/profile_banners/735362544160886784/1465210655</t>
  </si>
  <si>
    <t>https://pbs.twimg.com/profile_banners/101311381/1454256204</t>
  </si>
  <si>
    <t>https://pbs.twimg.com/profile_banners/2750445959/1483478928</t>
  </si>
  <si>
    <t>http://pbs.twimg.com/profile_background_images/419567379/Colorful_Wallpapers.jpg</t>
  </si>
  <si>
    <t>http://pbs.twimg.com/profile_background_images/137435577/new1.jpg</t>
  </si>
  <si>
    <t>http://pbs.twimg.com/profile_images/737193771914252288/HYodQP85_normal.jpg</t>
  </si>
  <si>
    <t>http://pbs.twimg.com/profile_images/661679664/keep_it_onn_normal.jpg</t>
  </si>
  <si>
    <t>https://twitter.com/shubham_sd</t>
  </si>
  <si>
    <t>https://twitter.com/dot_india</t>
  </si>
  <si>
    <t>https://twitter.com/iamsrk</t>
  </si>
  <si>
    <t>https://twitter.com/nagpur_srk</t>
  </si>
  <si>
    <t>shubham_sd
@JioCare @reliancejio @TRAI @DoT_India
Consistent bad speeds at Manewada,
Nagpur. What use a service if can't
help… https://t.co/ULvfDIHXKD</t>
  </si>
  <si>
    <t xml:space="preserve">dot_india
</t>
  </si>
  <si>
    <t xml:space="preserve">iamsrk
</t>
  </si>
  <si>
    <t>nagpur_srk
RT @reliancejio: .@iamsrk tries
convincing Salman Khan to port
his number. Watch Salman react.
#JioFilmfareAwards https://t.co/OOZCMKHVhy</t>
  </si>
  <si>
    <t>guptavikas2002</t>
  </si>
  <si>
    <t>anuragzakarde</t>
  </si>
  <si>
    <t>@JioCare @reliancejio #JioPrime #Jio4G 
Can u pls check network in mind space Airoli Thane Belapur just under ur nose it's not working</t>
  </si>
  <si>
    <t>@reliancejio u may hav ur Network good enough but its worst at platforms lyk vashi stn ,thane stn .look in to dez matter</t>
  </si>
  <si>
    <t>jioprime jio4g</t>
  </si>
  <si>
    <t>http://pbs.twimg.com/profile_images/788574143469891584/XuX-qBVX_normal.jpg</t>
  </si>
  <si>
    <t>https://twitter.com/#!/guptavikas2002/status/841642027787902976</t>
  </si>
  <si>
    <t>https://twitter.com/#!/anuragzakarde/status/843103012008673281</t>
  </si>
  <si>
    <t>841642027787902976</t>
  </si>
  <si>
    <t>843103012008673281</t>
  </si>
  <si>
    <t>72.958588,18.986727 
73.113183,18.986727 
73.113183,19.206734 
72.958588,19.206734</t>
  </si>
  <si>
    <t>Navi Mumbai, India</t>
  </si>
  <si>
    <t>514d0719e0a80a43</t>
  </si>
  <si>
    <t>https://api.twitter.com/1.1/geo/id/514d0719e0a80a43.json</t>
  </si>
  <si>
    <t>Gupta, Vikas</t>
  </si>
  <si>
    <t>ANURAG ZAKARDE</t>
  </si>
  <si>
    <t>Informatica Expert, Data Virtualization  expert/Bigdata innovation learner/ searching for new opportunities</t>
  </si>
  <si>
    <t xml:space="preserve">India </t>
  </si>
  <si>
    <t>https://pbs.twimg.com/profile_banners/140792011/1476845697</t>
  </si>
  <si>
    <t>http://pbs.twimg.com/profile_background_images/378800000082157098/5b05b4ea6d3d6e4171ca74b997e1c429.jpeg</t>
  </si>
  <si>
    <t>https://twitter.com/guptavikas2002</t>
  </si>
  <si>
    <t>https://twitter.com/anuragzakarde</t>
  </si>
  <si>
    <t>guptavikas2002
@JioCare @reliancejio #JioPrime
#Jio4G Can u pls check network
in mind space Airoli Thane Belapur
just under ur nose it's not working</t>
  </si>
  <si>
    <t>anuragzakarde
@reliancejio u may hav ur Network
good enough but its worst at platforms
lyk vashi stn ,thane stn .look
in to dez matter</t>
  </si>
  <si>
    <t>kitnakuch</t>
  </si>
  <si>
    <t>hkarandikar</t>
  </si>
  <si>
    <t>sachinsipune</t>
  </si>
  <si>
    <t>atulboss</t>
  </si>
  <si>
    <t>sameer_karve</t>
  </si>
  <si>
    <t>anurag_engr</t>
  </si>
  <si>
    <t>sunshine_chat</t>
  </si>
  <si>
    <t>ani_agarwal</t>
  </si>
  <si>
    <t>yonibcherry</t>
  </si>
  <si>
    <t>pqjiggy</t>
  </si>
  <si>
    <t>kava1189</t>
  </si>
  <si>
    <t>rajeshkamdar4</t>
  </si>
  <si>
    <t>gourab_87</t>
  </si>
  <si>
    <t>_digitalfutures</t>
  </si>
  <si>
    <t>srkfc_pune</t>
  </si>
  <si>
    <t>vishalsh521</t>
  </si>
  <si>
    <t>vikramwkarve</t>
  </si>
  <si>
    <t>smartcityfeed</t>
  </si>
  <si>
    <t>energycoin</t>
  </si>
  <si>
    <t>@reliancejio improve speed in manjari khurd,Pune.It's pretty bad already sent speed test results. No improvement at all. Waiting for action.</t>
  </si>
  <si>
    <t>Does anyone face battery drain problem on @VodafoneIN 4g in Pune? @reliancejio much better. Should I port out?</t>
  </si>
  <si>
    <t>@JioCare @reliancejio  4G speed in Kalyani Nagar,  Pune 411006 is less than 1Mbps.  Keep it up. Hope you will loose many customets.</t>
  </si>
  <si>
    <t>@JioCare @reliancejio  kalyani nagar,  pune 411006.Current speed 0.5 Mbps. Send someone to cross check.</t>
  </si>
  <si>
    <t>@DoT_India My complain about @reliancejio. No network/net. Mob nos: 8210061997, 7903601249 &amp;amp; 7004398774. Add: Varale, Talegaon, Pune. 410507</t>
  </si>
  <si>
    <t>@JioCare @reliancejio please look into network connectivity issue especially in Hinjewadi &amp;amp; hadapsar location in pune.why prime switch then?</t>
  </si>
  <si>
    <t>@JioCare @reliancejio Jio net speed is detiorating every day. From last 3 days m getting poor net speed in pune. Can you please help?</t>
  </si>
  <si>
    <t>Free beeies wont lure for long unless @reliancejio improves its coverage. Poor coverage in #Pune.</t>
  </si>
  <si>
    <t>@reliancejio no outgoing calls since 8 days at wagholi, Pune. Poor Network !</t>
  </si>
  <si>
    <t>@JioCare @reliancejio Bad signal strength at hinjewadi pune since jio went live.Could you improve the service. The… https://t.co/lGoZPqIsMy</t>
  </si>
  <si>
    <t>@JioCare @reliancejio Yr Jio Wifi dongle has become slower than a tortoise. STOP CLAIMING 2mbps speed. I'm in Pune. Prblm since 2 weeks now</t>
  </si>
  <si>
    <t>@reliancejio , Getting worst to worst speed after cap too @ Vardhman Township, Sasane Nagar, Hadapsar, Pune</t>
  </si>
  <si>
    <t>@reliancejio very poor connectivity in kalyani nagar Pune...</t>
  </si>
  <si>
    <t>@JioCare @reliancejio 
Hello, I have been facing the network issue at Bhekarai Nagar, Hadapsar, Pune- 412308. In my WiFi signal shows red.</t>
  </si>
  <si>
    <t>RT @vikramwkarve: Does @reliancejio have 4G LTE WiPod for WiFi wireless internet...?
#Pune #Wakad #SmartCity #DigitalIndia #Jio #RelianceJio</t>
  </si>
  <si>
    <t>@vikramwkarve @reliancejio that depends on the location. Speeds in Pune are blisteringly good but not sure about Wajah, test on 4G phone 1st</t>
  </si>
  <si>
    <t>@vishalsh521 - Is the speed of JIOFI good in #Wakad #Pune...? 
@reliancejio</t>
  </si>
  <si>
    <t>RT @vikramwkarve: Does @reliancejio give an onsite demo of #JioWiFi to test internet speed..?
#Pune #Wakad #Jio4G #Jio #jioDigitalLife #Rel…</t>
  </si>
  <si>
    <t>Does @reliancejio have 4G LTE WiPod for WiFi wireless internet...?
#Pune #Wakad #SmartCity #DigitalIndia #Jio #RelianceJio</t>
  </si>
  <si>
    <t>Does @reliancejio give an onsite demo of #JioWiFi to test internet speed..?
#Pune #Wakad #Jio4G #Jio #jioDigitalLife #RelianceJio #SmartCity</t>
  </si>
  <si>
    <t>https://twitter.com/i/web/status/842409350899593216</t>
  </si>
  <si>
    <t>pune</t>
  </si>
  <si>
    <t>pune wakad smartcity digitalindia jio reliancejio</t>
  </si>
  <si>
    <t>wakad pune</t>
  </si>
  <si>
    <t>jiowifi pune wakad jio4g jio jiodigitallife</t>
  </si>
  <si>
    <t>jiowifi pune wakad jio4g jio jiodigitallife reliancejio smartcity</t>
  </si>
  <si>
    <t>http://pbs.twimg.com/profile_images/1126093934/bbc6aa6e-1853-4ccb-9b38-a041d27f1e38_normal.png</t>
  </si>
  <si>
    <t>http://pbs.twimg.com/profile_images/616163019349889024/Z7pmGXJG_normal.jpg</t>
  </si>
  <si>
    <t>http://pbs.twimg.com/profile_images/733904614785835008/sUTP1aKb_normal.jpg</t>
  </si>
  <si>
    <t>http://pbs.twimg.com/profile_images/839441302584336385/-y3r3iW3_normal.jpg</t>
  </si>
  <si>
    <t>http://pbs.twimg.com/profile_images/671632098554281984/-8GvhEI5_normal.jpg</t>
  </si>
  <si>
    <t>http://pbs.twimg.com/profile_images/1193864080/DSC00245_normal.JPG</t>
  </si>
  <si>
    <t>http://pbs.twimg.com/profile_images/842996614214172674/Zqk-SOSV_normal.jpg</t>
  </si>
  <si>
    <t>http://pbs.twimg.com/profile_images/840846992356069377/NYqgTkn4_normal.jpg</t>
  </si>
  <si>
    <t>http://pbs.twimg.com/profile_images/842410550638305280/3az9Aqkm_normal.jpg</t>
  </si>
  <si>
    <t>http://pbs.twimg.com/profile_images/813073904126324736/GTh58kbw_normal.jpg</t>
  </si>
  <si>
    <t>http://pbs.twimg.com/profile_images/786133005924503552/nMsnKK_K_normal.jpg</t>
  </si>
  <si>
    <t>http://pbs.twimg.com/profile_images/841316406318792706/tD5F58sT_normal.jpg</t>
  </si>
  <si>
    <t>http://pbs.twimg.com/profile_images/769361003146424320/lqbiN3RG_normal.jpg</t>
  </si>
  <si>
    <t>http://pbs.twimg.com/profile_images/521992862460698624/10Q8oqq6_normal.jpeg</t>
  </si>
  <si>
    <t>http://pbs.twimg.com/profile_images/425960656047579136/v2ZqO_bI_normal.jpeg</t>
  </si>
  <si>
    <t>http://pbs.twimg.com/profile_images/722900210884718592/oT4pCJyt_normal.jpg</t>
  </si>
  <si>
    <t>http://pbs.twimg.com/profile_images/483350980499472384/keaTuOM__normal.png</t>
  </si>
  <si>
    <t>https://twitter.com/#!/kitnakuch/status/840862919902527488</t>
  </si>
  <si>
    <t>https://twitter.com/#!/hkarandikar/status/841282028603600896</t>
  </si>
  <si>
    <t>https://twitter.com/#!/sachinsipune/status/840811141391630338</t>
  </si>
  <si>
    <t>https://twitter.com/#!/sachinsipune/status/841518869059629060</t>
  </si>
  <si>
    <t>https://twitter.com/#!/atulboss/status/841552847619538944</t>
  </si>
  <si>
    <t>https://twitter.com/#!/sameer_karve/status/841568634111705089</t>
  </si>
  <si>
    <t>https://twitter.com/#!/anurag_engr/status/841942835972706306</t>
  </si>
  <si>
    <t>https://twitter.com/#!/sunshine_chat/status/841967585994412032</t>
  </si>
  <si>
    <t>https://twitter.com/#!/ani_agarwal/status/842385074159001600</t>
  </si>
  <si>
    <t>https://twitter.com/#!/yonibcherry/status/842409350899593216</t>
  </si>
  <si>
    <t>https://twitter.com/#!/pqjiggy/status/842580723743649796</t>
  </si>
  <si>
    <t>https://twitter.com/#!/kava1189/status/842978904637915137</t>
  </si>
  <si>
    <t>https://twitter.com/#!/rajeshkamdar4/status/842989842678136832</t>
  </si>
  <si>
    <t>https://twitter.com/#!/gourab_87/status/843361914625409024</t>
  </si>
  <si>
    <t>https://twitter.com/#!/_digitalfutures/status/843519866883706880</t>
  </si>
  <si>
    <t>https://twitter.com/#!/srkfc_pune/status/843599121520844800</t>
  </si>
  <si>
    <t>https://twitter.com/#!/vishalsh521/status/843636999424761856</t>
  </si>
  <si>
    <t>https://twitter.com/#!/vikramwkarve/status/843534660277886976</t>
  </si>
  <si>
    <t>https://twitter.com/#!/smartcityfeed/status/843519948223926272</t>
  </si>
  <si>
    <t>https://twitter.com/#!/smartcityfeed/status/843654584853807105</t>
  </si>
  <si>
    <t>https://twitter.com/#!/vikramwkarve/status/843519035132133377</t>
  </si>
  <si>
    <t>https://twitter.com/#!/vikramwkarve/status/843654415429124096</t>
  </si>
  <si>
    <t>https://twitter.com/#!/energycoin/status/843656270515245058</t>
  </si>
  <si>
    <t>840862919902527488</t>
  </si>
  <si>
    <t>841282028603600896</t>
  </si>
  <si>
    <t>840811141391630338</t>
  </si>
  <si>
    <t>841518869059629060</t>
  </si>
  <si>
    <t>841552847619538944</t>
  </si>
  <si>
    <t>841568634111705089</t>
  </si>
  <si>
    <t>841942835972706306</t>
  </si>
  <si>
    <t>841967585994412032</t>
  </si>
  <si>
    <t>842385074159001600</t>
  </si>
  <si>
    <t>842409350899593216</t>
  </si>
  <si>
    <t>842580723743649796</t>
  </si>
  <si>
    <t>842978904637915137</t>
  </si>
  <si>
    <t>842989842678136832</t>
  </si>
  <si>
    <t>843361914625409024</t>
  </si>
  <si>
    <t>843519866883706880</t>
  </si>
  <si>
    <t>843599121520844800</t>
  </si>
  <si>
    <t>843636999424761856</t>
  </si>
  <si>
    <t>843534660277886976</t>
  </si>
  <si>
    <t>843519948223926272</t>
  </si>
  <si>
    <t>843654584853807105</t>
  </si>
  <si>
    <t>843519035132133377</t>
  </si>
  <si>
    <t>843654415429124096</t>
  </si>
  <si>
    <t>843656270515245058</t>
  </si>
  <si>
    <t>840863706439376896</t>
  </si>
  <si>
    <t>841546199916208129</t>
  </si>
  <si>
    <t>842971662886846465</t>
  </si>
  <si>
    <t>843532264889876482</t>
  </si>
  <si>
    <t>733901463768829953</t>
  </si>
  <si>
    <t>735362544160886784</t>
  </si>
  <si>
    <t>785699636954619904</t>
  </si>
  <si>
    <t>2304720642</t>
  </si>
  <si>
    <t>85778324</t>
  </si>
  <si>
    <t>digitalbot</t>
  </si>
  <si>
    <t>SCBotBackend</t>
  </si>
  <si>
    <t>insidestat_account</t>
  </si>
  <si>
    <t>73.989126,18.492262 
74.034469,18.492262 
74.034469,18.544627 
73.989126,18.544627</t>
  </si>
  <si>
    <t>73.6246953,18.2801029 
74.1954594,18.2801029 
74.1954594,18.7362196 
73.6246953,18.7362196</t>
  </si>
  <si>
    <t>Manjari Khurd, Haveli</t>
  </si>
  <si>
    <t>Haveli, India</t>
  </si>
  <si>
    <t>3b63b5c3ab7cec3a</t>
  </si>
  <si>
    <t>0a063651d547b2b9</t>
  </si>
  <si>
    <t>Manjari Khurd</t>
  </si>
  <si>
    <t>Haveli</t>
  </si>
  <si>
    <t>neighborhood</t>
  </si>
  <si>
    <t>https://api.twitter.com/1.1/geo/id/3b63b5c3ab7cec3a.json</t>
  </si>
  <si>
    <t>https://api.twitter.com/1.1/geo/id/0a063651d547b2b9.json</t>
  </si>
  <si>
    <t>Mayank Solanki</t>
  </si>
  <si>
    <t>raverantreflect</t>
  </si>
  <si>
    <t>Sachin Singh</t>
  </si>
  <si>
    <t>Atulesh Kumar</t>
  </si>
  <si>
    <t>Sameer karve</t>
  </si>
  <si>
    <t>Anurag Sharma</t>
  </si>
  <si>
    <t>SURAJ</t>
  </si>
  <si>
    <t>Anirudh Agarwal</t>
  </si>
  <si>
    <t>Binoy Cherian</t>
  </si>
  <si>
    <t>PQ</t>
  </si>
  <si>
    <t>Pratik Kava</t>
  </si>
  <si>
    <t>Rajesh Kamdar</t>
  </si>
  <si>
    <t>Gourab Samanta</t>
  </si>
  <si>
    <t>DigitalFutures</t>
  </si>
  <si>
    <t>Vikram Waman Karve</t>
  </si>
  <si>
    <t>♡ SRKFC PUNE ♥™</t>
  </si>
  <si>
    <t>Vishal Sharma</t>
  </si>
  <si>
    <t>Smart City Feed 🤖</t>
  </si>
  <si>
    <t>EnergyCoin</t>
  </si>
  <si>
    <t>An Android enthusiast and developer :)</t>
  </si>
  <si>
    <t>Writer, blogger, runner, startup mentor, design consultant. IIT Bombay alumnus</t>
  </si>
  <si>
    <t>UI-UX &amp; Web Designer. Rarely tweeting!</t>
  </si>
  <si>
    <t>Veiws personal | RTs no endorsement 🇮🇳</t>
  </si>
  <si>
    <t>Africa. Will eventually feed the world. Let's start empowering her now.  Agriculture,  Seafood and Renewable energy</t>
  </si>
  <si>
    <t>News Business and Financial News Breaking News</t>
  </si>
  <si>
    <t>Be happy always.</t>
  </si>
  <si>
    <t>I am interested in the impact of technology on humans. Currently focussed on #VR #AI #IoT #SmartCities.</t>
  </si>
  <si>
    <t>A creative person with a zest for life, alumnus IIT Delhi, Lawrence School Lovedale, Vikram Karve is a retired Navy Officer turned full time Writer and Blogger</t>
  </si>
  <si>
    <t>#SRKFcPune ( @SRKFC_Pune ) - A onestop destination for all the Fans of Dr. Shah Rukh Khan from #Pune &amp; all over the world. FB - https://t.co/LwBALhIzRO</t>
  </si>
  <si>
    <t>Journalist and IT Consultant, spl. in current market trends and business activities. NCIC Exemplary Journalism Awardee. Retweets are not endorsements.</t>
  </si>
  <si>
    <t>Interested in Smart City news? I retweet #smartcity to collate. Follow for updates. A little bot by @matthew_jewell</t>
  </si>
  <si>
    <t>@efc4u #energyefficiency #renewables #energycoin #microgrid #smartgrid #p2p #energystorage</t>
  </si>
  <si>
    <t>Pune India</t>
  </si>
  <si>
    <t>Pune, India</t>
  </si>
  <si>
    <t>PUNE</t>
  </si>
  <si>
    <t>Pune | India</t>
  </si>
  <si>
    <t>Bangalore,Tezpur</t>
  </si>
  <si>
    <t>INDIA, HKG , AFRICA</t>
  </si>
  <si>
    <t>Pune, Maharashtra</t>
  </si>
  <si>
    <t>Lucknow, Uttar Pradesh, India</t>
  </si>
  <si>
    <t>Earth</t>
  </si>
  <si>
    <t>https://t.co/xqdXP3XOBo</t>
  </si>
  <si>
    <t>https://t.co/pUKift3rBo</t>
  </si>
  <si>
    <t>https://t.co/qcpSCQEKoJ</t>
  </si>
  <si>
    <t>http://t.co/YDMXaWVLvy</t>
  </si>
  <si>
    <t>https://t.co/imT3enjlhb</t>
  </si>
  <si>
    <t>https://t.co/3eosLn5DJA</t>
  </si>
  <si>
    <t>https://t.co/fapM2oPATy</t>
  </si>
  <si>
    <t>Amsterdam</t>
  </si>
  <si>
    <t>https://pbs.twimg.com/profile_banners/18267985/1398681459</t>
  </si>
  <si>
    <t>https://pbs.twimg.com/profile_banners/25874296/1424238643</t>
  </si>
  <si>
    <t>https://pbs.twimg.com/profile_banners/140029352/1473420343</t>
  </si>
  <si>
    <t>https://pbs.twimg.com/profile_banners/497931094/1411359220</t>
  </si>
  <si>
    <t>https://pbs.twimg.com/profile_banners/769358539844268032/1472265737</t>
  </si>
  <si>
    <t>https://pbs.twimg.com/profile_banners/2304720642/1488401007</t>
  </si>
  <si>
    <t>https://pbs.twimg.com/profile_banners/73617811/1427998698</t>
  </si>
  <si>
    <t>https://pbs.twimg.com/profile_banners/85778324/1415089852</t>
  </si>
  <si>
    <t>https://pbs.twimg.com/profile_banners/2469175266/1404762220</t>
  </si>
  <si>
    <t>http://pbs.twimg.com/profile_background_images/570852779/n50u11aupjg6bzp4zu1g.jpeg</t>
  </si>
  <si>
    <t>http://pbs.twimg.com/profile_background_images/513906129424752640/MKO_IRfX.jpeg</t>
  </si>
  <si>
    <t>http://pbs.twimg.com/profile_background_images/500609987295465476/SheqrLMr.jpeg</t>
  </si>
  <si>
    <t>http://abs.twimg.com/images/themes/theme8/bg.gif</t>
  </si>
  <si>
    <t>http://pbs.twimg.com/profile_images/726444187449712640/GX3uf4HA_normal.jpg</t>
  </si>
  <si>
    <t>https://twitter.com/kitnakuch</t>
  </si>
  <si>
    <t>https://twitter.com/hkarandikar</t>
  </si>
  <si>
    <t>https://twitter.com/sachinsipune</t>
  </si>
  <si>
    <t>https://twitter.com/atulboss</t>
  </si>
  <si>
    <t>https://twitter.com/sameer_karve</t>
  </si>
  <si>
    <t>https://twitter.com/anurag_engr</t>
  </si>
  <si>
    <t>https://twitter.com/sunshine_chat</t>
  </si>
  <si>
    <t>https://twitter.com/ani_agarwal</t>
  </si>
  <si>
    <t>https://twitter.com/yonibcherry</t>
  </si>
  <si>
    <t>https://twitter.com/pqjiggy</t>
  </si>
  <si>
    <t>https://twitter.com/kava1189</t>
  </si>
  <si>
    <t>https://twitter.com/rajeshkamdar4</t>
  </si>
  <si>
    <t>https://twitter.com/gourab_87</t>
  </si>
  <si>
    <t>https://twitter.com/_digitalfutures</t>
  </si>
  <si>
    <t>https://twitter.com/vikramwkarve</t>
  </si>
  <si>
    <t>https://twitter.com/srkfc_pune</t>
  </si>
  <si>
    <t>https://twitter.com/vishalsh521</t>
  </si>
  <si>
    <t>https://twitter.com/smartcityfeed</t>
  </si>
  <si>
    <t>https://twitter.com/energycoin</t>
  </si>
  <si>
    <t>kitnakuch
@reliancejio improve speed in manjari
khurd,Pune.It's pretty bad already
sent speed test results. No improvement
at all. Waiting for action.</t>
  </si>
  <si>
    <t>hkarandikar
Does anyone face battery drain
problem on @VodafoneIN 4g in Pune?
@reliancejio much better. Should
I port out?</t>
  </si>
  <si>
    <t>sachinsipune
@JioCare @reliancejio kalyani nagar,
pune 411006.Current speed 0.5 Mbps.
Send someone to cross check.</t>
  </si>
  <si>
    <t>atulboss
@DoT_India My complain about @reliancejio.
No network/net. Mob nos: 8210061997,
7903601249 &amp;amp; 7004398774. Add:
Varale, Talegaon, Pune. 410507</t>
  </si>
  <si>
    <t>sameer_karve
@JioCare @reliancejio please look
into network connectivity issue
especially in Hinjewadi &amp;amp; hadapsar
location in pune.why prime switch
then?</t>
  </si>
  <si>
    <t>anurag_engr
@JioCare @reliancejio Jio net speed
is detiorating every day. From
last 3 days m getting poor net
speed in pune. Can you please help?</t>
  </si>
  <si>
    <t>sunshine_chat
Free beeies wont lure for long
unless @reliancejio improves its
coverage. Poor coverage in #Pune.</t>
  </si>
  <si>
    <t>ani_agarwal
@reliancejio no outgoing calls
since 8 days at wagholi, Pune.
Poor Network !</t>
  </si>
  <si>
    <t>yonibcherry
@JioCare @reliancejio Bad signal
strength at hinjewadi pune since
jio went live.Could you improve
the service. The… https://t.co/lGoZPqIsMy</t>
  </si>
  <si>
    <t>pqjiggy
@JioCare @reliancejio Yr Jio Wifi
dongle has become slower than a
tortoise. STOP CLAIMING 2mbps speed.
I'm in Pune. Prblm since 2 weeks
now</t>
  </si>
  <si>
    <t>kava1189
@reliancejio , Getting worst to
worst speed after cap too @ Vardhman
Township, Sasane Nagar, Hadapsar,
Pune</t>
  </si>
  <si>
    <t>rajeshkamdar4
@reliancejio very poor connectivity
in kalyani nagar Pune...</t>
  </si>
  <si>
    <t>gourab_87
@JioCare @reliancejio Hello, I
have been facing the network issue
at Bhekarai Nagar, Hadapsar, Pune-
412308. In my WiFi signal shows
red.</t>
  </si>
  <si>
    <t>_digitalfutures
RT @vikramwkarve: Does @reliancejio
have 4G LTE WiPod for WiFi wireless
internet...? #Pune #Wakad #SmartCity
#DigitalIndia #Jio #RelianceJio</t>
  </si>
  <si>
    <t>vikramwkarve
Does @reliancejio give an onsite
demo of #JioWiFi to test internet
speed..? #Pune #Wakad #Jio4G #Jio
#jioDigitalLife #RelianceJio #SmartCity</t>
  </si>
  <si>
    <t>srkfc_pune
RT @reliancejio: .@iamsrk tries
convincing Salman Khan to port
his number. Watch Salman react.
#JioFilmfareAwards https://t.co/OOZCMKHVhy</t>
  </si>
  <si>
    <t>vishalsh521
@vikramwkarve @reliancejio that
depends on the location. Speeds
in Pune are blisteringly good but
not sure about Wajah, test on 4G
phone 1st</t>
  </si>
  <si>
    <t>smartcityfeed
RT @vikramwkarve: Does @reliancejio
give an onsite demo of #JioWiFi
to test internet speed..? #Pune
#Wakad #Jio4G #Jio #jioDigitalLife
#Rel…</t>
  </si>
  <si>
    <t>energycoin
RT @vikramwkarve: Does @reliancejio
give an onsite demo of #JioWiFi
to test internet speed..? #Pune
#Wakad #Jio4G #Jio #jioDigitalLife
#Rel…</t>
  </si>
  <si>
    <t>vandanabhansali</t>
  </si>
  <si>
    <t>ajitsinghpundir</t>
  </si>
  <si>
    <t>mona1961talks</t>
  </si>
  <si>
    <t>veeresh1976</t>
  </si>
  <si>
    <t>yearofmonk</t>
  </si>
  <si>
    <t>kaushikbaruah</t>
  </si>
  <si>
    <t>Poor service of @Airtel_Presence @airtelindia  at Shillong..... @reliancejio kept me connected</t>
  </si>
  <si>
    <t>RT @SumitBajoria: @VoiceOfAxom you're not alone my friend. In Shillong too, we're being cheated by @reliancejio @JioCare. Tyranny of distan…</t>
  </si>
  <si>
    <t>RT @SumitBajoria: Dear @jiocare, my condolences on the passing away of @reliancejio in Shillong. It died in its sleep. Hopefully, death was…</t>
  </si>
  <si>
    <t>@VoiceOfAxom @KaushikBaruah @reliancejio In Shillong, I get G-2G equivalent speeds, bulk of the times</t>
  </si>
  <si>
    <t>RT @veeresh1976: @VoiceOfAxom @KaushikBaruah @reliancejio In Shillong, I get G-2G equivalent speeds, bulk of the times</t>
  </si>
  <si>
    <t>@SumitBajoria Looks like their network is so bad in Shillong, their own calls dont get through . @VoiceOfAxom @reliancejio</t>
  </si>
  <si>
    <t>RT @YearOfMonk: @SumitBajoria Looks like their network is so bad in Shillong, their own calls dont get through . @VoiceOfAxom @reliancejio</t>
  </si>
  <si>
    <t>RT @SumitBajoria: @VoiceOfAxom atleast they called you. They don't even bother with us in Shillong. @YearOfMonk @reliancejio</t>
  </si>
  <si>
    <t>@VoiceOfAxom you're not alone my friend. In Shillong too, we're being cheated by @reliancejio @JioCare. Tyranny of… https://t.co/nb1wSOaWul</t>
  </si>
  <si>
    <t>@VoiceOfAxom atleast they called you. They don't even bother with us in Shillong. @YearOfMonk @reliancejio</t>
  </si>
  <si>
    <t>@IndiaToday Mr. Ambani would do well to come and teach @reliancejio employees this mantra in Shillong and the NE. They botched up big time.</t>
  </si>
  <si>
    <t>Dear @jiocare, my condolences on the passing away of @reliancejio in Shillong. It died in its sleep. Hopefully, dea… https://t.co/esQiMcyC3a</t>
  </si>
  <si>
    <t>I think @reliancejio has realised that they dont want to operate in Shillong anymore. Is that the reason @JioCare d… https://t.co/YuBedLoxJx</t>
  </si>
  <si>
    <t>Dear @reliancejio u don't have an 'issue' in Shillong, u have a 'problem'. Issues dont take time to fix. Your probl… https://t.co/lJ9Q4wxLen</t>
  </si>
  <si>
    <t>.@reliancejio achieves yet another milestone in Shillong in the race to be a 2G service provider which operates on… https://t.co/0F9miImv8s</t>
  </si>
  <si>
    <t>https://twitter.com/i/web/status/841602108768034816</t>
  </si>
  <si>
    <t>https://twitter.com/i/web/status/841952328672526342</t>
  </si>
  <si>
    <t>https://twitter.com/i/web/status/844015111916474368</t>
  </si>
  <si>
    <t>https://twitter.com/i/web/status/841621346543128580</t>
  </si>
  <si>
    <t>https://twitter.com/i/web/status/843836624387694592</t>
  </si>
  <si>
    <t>http://pbs.twimg.com/profile_images/754596650606292992/kmG1f4gr_normal.jpg</t>
  </si>
  <si>
    <t>http://pbs.twimg.com/profile_images/378800000667479700/715730e51ed9acf220716d059c33f804_normal.jpeg</t>
  </si>
  <si>
    <t>http://pbs.twimg.com/profile_images/743668232226103297/QMR4q2vD_normal.jpg</t>
  </si>
  <si>
    <t>http://pbs.twimg.com/profile_images/820211648203984896/KNtV2w0t_normal.jpg</t>
  </si>
  <si>
    <t>http://pbs.twimg.com/profile_images/799207989483683840/Vl0VwPRl_normal.jpg</t>
  </si>
  <si>
    <t>https://twitter.com/#!/vandanabhansali/status/840599477941596160</t>
  </si>
  <si>
    <t>https://twitter.com/#!/ajitsinghpundir/status/841835140091392000</t>
  </si>
  <si>
    <t>https://twitter.com/#!/mona1961talks/status/842110819290644481</t>
  </si>
  <si>
    <t>https://twitter.com/#!/veeresh1976/status/841607904566349825</t>
  </si>
  <si>
    <t>https://twitter.com/#!/voiceofaxom/status/841608230170181632</t>
  </si>
  <si>
    <t>https://twitter.com/#!/yearofmonk/status/841612004536147969</t>
  </si>
  <si>
    <t>https://twitter.com/#!/voiceofaxom/status/841603346846883840</t>
  </si>
  <si>
    <t>https://twitter.com/#!/voiceofaxom/status/841612447484129285</t>
  </si>
  <si>
    <t>https://twitter.com/#!/voiceofaxom/status/841612468107563009</t>
  </si>
  <si>
    <t>https://twitter.com/#!/sumitbajoria/status/841602108768034816</t>
  </si>
  <si>
    <t>https://twitter.com/#!/sumitbajoria/status/841611320810196994</t>
  </si>
  <si>
    <t>https://twitter.com/#!/sumitbajoria/status/841613817264164864</t>
  </si>
  <si>
    <t>https://twitter.com/#!/sumitbajoria/status/843030431343763457</t>
  </si>
  <si>
    <t>https://twitter.com/#!/sumitbajoria/status/841952328672526342</t>
  </si>
  <si>
    <t>https://twitter.com/#!/sumitbajoria/status/844015111916474368</t>
  </si>
  <si>
    <t>https://twitter.com/#!/sumitbajoria/status/841621346543128580</t>
  </si>
  <si>
    <t>https://twitter.com/#!/sumitbajoria/status/843836624387694592</t>
  </si>
  <si>
    <t>840599477941596160</t>
  </si>
  <si>
    <t>841835140091392000</t>
  </si>
  <si>
    <t>842110819290644481</t>
  </si>
  <si>
    <t>841607904566349825</t>
  </si>
  <si>
    <t>841608230170181632</t>
  </si>
  <si>
    <t>841612004536147969</t>
  </si>
  <si>
    <t>841603346846883840</t>
  </si>
  <si>
    <t>841612447484129285</t>
  </si>
  <si>
    <t>841612468107563009</t>
  </si>
  <si>
    <t>841602108768034816</t>
  </si>
  <si>
    <t>841611320810196994</t>
  </si>
  <si>
    <t>841613817264164864</t>
  </si>
  <si>
    <t>843030431343763457</t>
  </si>
  <si>
    <t>841952328672526342</t>
  </si>
  <si>
    <t>844015111916474368</t>
  </si>
  <si>
    <t>841621346543128580</t>
  </si>
  <si>
    <t>843836624387694592</t>
  </si>
  <si>
    <t>841605055237234690</t>
  </si>
  <si>
    <t>841601294032879618</t>
  </si>
  <si>
    <t>841609844171907072</t>
  </si>
  <si>
    <t>843028086849335297</t>
  </si>
  <si>
    <t>3304912322</t>
  </si>
  <si>
    <t>50924832</t>
  </si>
  <si>
    <t>19897138</t>
  </si>
  <si>
    <t>Vandana</t>
  </si>
  <si>
    <t>AJIT SINGH PUNDIR</t>
  </si>
  <si>
    <t>M Sharma</t>
  </si>
  <si>
    <t>Veeresh K S</t>
  </si>
  <si>
    <t>Mozinder Baruah</t>
  </si>
  <si>
    <t>Chai Wala™</t>
  </si>
  <si>
    <t>Human...for sure</t>
  </si>
  <si>
    <t>Advocate Supreme Court of India #HumanRightsActivist Trekker, Agriculturist/Horticulturist- Love Nature, Plant Trees &amp; Save Forests To Prevent #GlobalWarming</t>
  </si>
  <si>
    <t>fly below the radar</t>
  </si>
  <si>
    <t>अख बाज़ वर्गी , ते नियत साध वर्गी।</t>
  </si>
  <si>
    <t>Bhupen Hazarika aficionado. Wannabe writer. Belong to Engineer + MBA herd. Works of Bhaben Saikia and Jack Nicholson. Sampras and Sachin. Assam. India.</t>
  </si>
  <si>
    <t>Progressive Thinker, RW supporter! Love North East! Avid Traveller!
Hope to see Sri @Narendramodi Ji continue as PM till 2024.</t>
  </si>
  <si>
    <t>Jodhpur</t>
  </si>
  <si>
    <t>NEW DELHI</t>
  </si>
  <si>
    <t>https://pbs.twimg.com/profile_banners/284137225/1468744842</t>
  </si>
  <si>
    <t>https://pbs.twimg.com/profile_banners/2163928572/1444136204</t>
  </si>
  <si>
    <t>https://pbs.twimg.com/profile_banners/96807878/1439469937</t>
  </si>
  <si>
    <t>https://pbs.twimg.com/profile_banners/123479661/1393591724</t>
  </si>
  <si>
    <t>en-GB</t>
  </si>
  <si>
    <t>http://pbs.twimg.com/profile_images/734440338337714177/41ABrCGc_normal.jpg</t>
  </si>
  <si>
    <t>https://twitter.com/vandanabhansali</t>
  </si>
  <si>
    <t>https://twitter.com/ajitsinghpundir</t>
  </si>
  <si>
    <t>https://twitter.com/mona1961talks</t>
  </si>
  <si>
    <t>https://twitter.com/veeresh1976</t>
  </si>
  <si>
    <t>https://twitter.com/kaushikbaruah</t>
  </si>
  <si>
    <t>https://twitter.com/yearofmonk</t>
  </si>
  <si>
    <t>vandanabhansali
Poor service of @Airtel_Presence
@airtelindia at Shillong..... @reliancejio
kept me connected</t>
  </si>
  <si>
    <t>ajitsinghpundir
RT @SumitBajoria: @VoiceOfAxom
you're not alone my friend. In
Shillong too, we're being cheated
by @reliancejio @JioCare. Tyranny
of distan…</t>
  </si>
  <si>
    <t>veeresh1976
@VoiceOfAxom @KaushikBaruah @reliancejio
In Shillong, I get G-2G equivalent
speeds, bulk of the times</t>
  </si>
  <si>
    <t>Meghalaya</t>
  </si>
  <si>
    <t>kumarkuila</t>
  </si>
  <si>
    <t>@reliancejio 
Please kindly lunch your Broadband plans with service in Odisha as soon as possible.
Really we need connection in Orissa</t>
  </si>
  <si>
    <t>http://pbs.twimg.com/profile_images/671557516623392773/986q9NaH_normal.jpg</t>
  </si>
  <si>
    <t>https://twitter.com/#!/kumarkuila/status/841355992990281728</t>
  </si>
  <si>
    <t>841355992990281728</t>
  </si>
  <si>
    <t>Pradyot kumar kuila</t>
  </si>
  <si>
    <t>I love my self 
my rule my way
love ever hate never</t>
  </si>
  <si>
    <t>Bhubaneshwar, Orissa</t>
  </si>
  <si>
    <t>https://pbs.twimg.com/profile_banners/2243161368/1448946812</t>
  </si>
  <si>
    <t>https://twitter.com/kumarkuila</t>
  </si>
  <si>
    <t>Orissa</t>
  </si>
  <si>
    <t>sangram_biswal</t>
  </si>
  <si>
    <t>parthamishra10</t>
  </si>
  <si>
    <t>parikshit2212</t>
  </si>
  <si>
    <t>mohantybiswa10</t>
  </si>
  <si>
    <t>nayak_nehu</t>
  </si>
  <si>
    <t>koolidle</t>
  </si>
  <si>
    <t>prime_odisha</t>
  </si>
  <si>
    <t>siva_beb</t>
  </si>
  <si>
    <t>@reliancejio 
But now we really need your jio broadband.
Please kindly as soon as possible launch your broadband in odisha.</t>
  </si>
  <si>
    <t>@reliancejio 
Kindly request you please launch your Jio broadband in Odisha as soon as possible.
we really need this now.Please soon</t>
  </si>
  <si>
    <t>@reliancejio Please provide update about your coverage at 754215 Pattamundai,Kendrapara, Odisha. We're still not getting jio coverage so bad</t>
  </si>
  <si>
    <t>@reliancejio when jio giga broadband will launch in odisha ?</t>
  </si>
  <si>
    <t>#slowinternet @reliancejio plz fix net speed its 500Kbps adress-dera colliery,talcher,odisha-759103.</t>
  </si>
  <si>
    <t>@Airtel_Presence @reliancejio I see no unlimited call offer to other number in airtel odisha in prepaid number</t>
  </si>
  <si>
    <t>@reliancejio @JioCare Kindly make a home delivery of Jio Sim at Bhawanipatna Head Post Office,Kalahandi,Odisha- 766001.Con 8658833881.</t>
  </si>
  <si>
    <t>Hello @reliancejio, Please Help. No network coverage at Manada covering 30-40km in radius. Waiting for ur reply.
https://t.co/Xu7uTSqhk9</t>
  </si>
  <si>
    <t>@reliancejio very poor network in bhubaneswar....</t>
  </si>
  <si>
    <t>@reliancejio Jio 4g speed in Odisha is less than 1mbps while Airtel 4g speed clocks around 30mbps. @airtelindia Airtel claims rightly</t>
  </si>
  <si>
    <t>http://maps.google.com/maps?q=Manda%2C+Odisha+757033&amp;ftid=0x3a1e766b8e37736f:0x6752ebb0b48ee02&amp;hl=en&amp;gl=in</t>
  </si>
  <si>
    <t>slowinternet</t>
  </si>
  <si>
    <t>http://pbs.twimg.com/profile_images/512973926742233088/q6U15VwW_normal.png</t>
  </si>
  <si>
    <t>http://pbs.twimg.com/profile_images/834069267393937408/ygWYsq4u_normal.jpg</t>
  </si>
  <si>
    <t>http://pbs.twimg.com/profile_images/728587403632517120/CzrEwgjX_normal.jpg</t>
  </si>
  <si>
    <t>http://pbs.twimg.com/profile_images/484394706399289344/X-zcepxj_normal.jpeg</t>
  </si>
  <si>
    <t>http://pbs.twimg.com/profile_images/430568341770469376/jA6PLq3u_normal.jpeg</t>
  </si>
  <si>
    <t>http://pbs.twimg.com/profile_images/830602736387358720/TN2F7n7k_normal.jpg</t>
  </si>
  <si>
    <t>http://pbs.twimg.com/profile_images/713394693229322242/E0SOncOE_normal.jpg</t>
  </si>
  <si>
    <t>https://twitter.com/#!/kumarkuila/status/841356863878791168</t>
  </si>
  <si>
    <t>https://twitter.com/#!/kumarkuila/status/841357199410573312</t>
  </si>
  <si>
    <t>https://twitter.com/#!/sangram_biswal/status/841615204479778818</t>
  </si>
  <si>
    <t>https://twitter.com/#!/parthamishra10/status/841674624098156544</t>
  </si>
  <si>
    <t>https://twitter.com/#!/parikshit2212/status/841825694401363968</t>
  </si>
  <si>
    <t>https://twitter.com/#!/mohantybiswa10/status/842188127800303616</t>
  </si>
  <si>
    <t>https://twitter.com/#!/nayak_nehu/status/842646870245720064</t>
  </si>
  <si>
    <t>https://twitter.com/#!/koolidle/status/843060726377988098</t>
  </si>
  <si>
    <t>https://twitter.com/#!/prime_odisha/status/843519690177744896</t>
  </si>
  <si>
    <t>https://twitter.com/#!/siva_beb/status/843860267876433921</t>
  </si>
  <si>
    <t>841356863878791168</t>
  </si>
  <si>
    <t>841357199410573312</t>
  </si>
  <si>
    <t>841615204479778818</t>
  </si>
  <si>
    <t>841674624098156544</t>
  </si>
  <si>
    <t>841825694401363968</t>
  </si>
  <si>
    <t>842188127800303616</t>
  </si>
  <si>
    <t>842646870245720064</t>
  </si>
  <si>
    <t>843060726377988098</t>
  </si>
  <si>
    <t>843519690177744896</t>
  </si>
  <si>
    <t>843860267876433921</t>
  </si>
  <si>
    <t>839721510688468993</t>
  </si>
  <si>
    <t>372335804</t>
  </si>
  <si>
    <t>Sangram biswal</t>
  </si>
  <si>
    <t>parthasarathi mishra</t>
  </si>
  <si>
    <t>parikshit devraj</t>
  </si>
  <si>
    <t>Biswaranjan mohanty</t>
  </si>
  <si>
    <t>BIBHUTI NAYAK</t>
  </si>
  <si>
    <t>Debaprakash Kalandi</t>
  </si>
  <si>
    <t>prime odisha</t>
  </si>
  <si>
    <t>sivasish bebartta</t>
  </si>
  <si>
    <t>Student,  Web designer,Programmer ,Photographer.Follow me and I'll definitely follow back :) ! _x000D_
★Sweeper active!!</t>
  </si>
  <si>
    <t>Social Worker</t>
  </si>
  <si>
    <t>Business executive India Post</t>
  </si>
  <si>
    <t>IIT Kharagpur</t>
  </si>
  <si>
    <t>Bhubaneswar</t>
  </si>
  <si>
    <t>talcher</t>
  </si>
  <si>
    <t>Padanipal, Aul,Kendrapara.</t>
  </si>
  <si>
    <t>Bhawanipatna</t>
  </si>
  <si>
    <t>Orissa, India</t>
  </si>
  <si>
    <t>https://t.co/uIdbYNiabt</t>
  </si>
  <si>
    <t>https://pbs.twimg.com/profile_banners/134052418/1448987529</t>
  </si>
  <si>
    <t>https://pbs.twimg.com/profile_banners/770939736819175424/1487693080</t>
  </si>
  <si>
    <t>https://pbs.twimg.com/profile_banners/372335804/1466507772</t>
  </si>
  <si>
    <t>https://pbs.twimg.com/profile_banners/825026171104436224/1486919054</t>
  </si>
  <si>
    <t>http://pbs.twimg.com/profile_background_images/830347943/bc41ac88b8164a29815ccea4a0315634.jpeg</t>
  </si>
  <si>
    <t>http://pbs.twimg.com/profile_background_images/567198395/rjxvyqrxln0au7edj62d.jpeg</t>
  </si>
  <si>
    <t>https://twitter.com/sangram_biswal</t>
  </si>
  <si>
    <t>https://twitter.com/parthamishra10</t>
  </si>
  <si>
    <t>https://twitter.com/parikshit2212</t>
  </si>
  <si>
    <t>https://twitter.com/mohantybiswa10</t>
  </si>
  <si>
    <t>https://twitter.com/nayak_nehu</t>
  </si>
  <si>
    <t>https://twitter.com/koolidle</t>
  </si>
  <si>
    <t>https://twitter.com/prime_odisha</t>
  </si>
  <si>
    <t>https://twitter.com/siva_beb</t>
  </si>
  <si>
    <t>kumarkuila
@reliancejio Kindly request you
please launch your Jio broadband
in Odisha as soon as possible.
we really need this now.Please
soon</t>
  </si>
  <si>
    <t>sangram_biswal
@reliancejio Please provide update
about your coverage at 754215 Pattamundai,Kendrapara,
Odisha. We're still not getting
jio coverage so bad</t>
  </si>
  <si>
    <t>parthamishra10
@reliancejio when jio giga broadband
will launch in odisha ?</t>
  </si>
  <si>
    <t>parikshit2212
#slowinternet @reliancejio plz
fix net speed its 500Kbps adress-dera
colliery,talcher,odisha-759103.</t>
  </si>
  <si>
    <t>mohantybiswa10
@Airtel_Presence @reliancejio I
see no unlimited call offer to
other number in airtel odisha in
prepaid number</t>
  </si>
  <si>
    <t>nayak_nehu
@reliancejio @JioCare Kindly make
a home delivery of Jio Sim at Bhawanipatna
Head Post Office,Kalahandi,Odisha-
766001.Con 8658833881.</t>
  </si>
  <si>
    <t>koolidle
Hello @reliancejio, Please Help.
No network coverage at Manada covering
30-40km in radius. Waiting for
ur reply. https://t.co/Xu7uTSqhk9</t>
  </si>
  <si>
    <t>prime_odisha
@reliancejio very poor network
in bhubaneswar....</t>
  </si>
  <si>
    <t>siva_beb
@reliancejio Jio 4g speed in Odisha
is less than 1mbps while Airtel
4g speed clocks around 30mbps.
@airtelindia Airtel claims rightly</t>
  </si>
  <si>
    <t>samips129</t>
  </si>
  <si>
    <t>vrajtripathi</t>
  </si>
  <si>
    <t>@VrajTripathi @reliancejio @JioCare same here at bhubaneswar. @airtelindia is the best in speed here. Even airtel 3g is so faster than jio.</t>
  </si>
  <si>
    <t>http://pbs.twimg.com/profile_images/569508806015471616/Vn5imIdL_normal.jpeg</t>
  </si>
  <si>
    <t>https://twitter.com/#!/samips129/status/844049972236619780</t>
  </si>
  <si>
    <t>844049972236619780</t>
  </si>
  <si>
    <t>844047561002532866</t>
  </si>
  <si>
    <t>151440885</t>
  </si>
  <si>
    <t>sambit</t>
  </si>
  <si>
    <t>Vrajesh Tripathi</t>
  </si>
  <si>
    <t>software Engineer by profession. cricket is passion .sachin Fan. Namo Supporter. Proud Hindu. Just Hate congress and AAP.RT not endorsement.</t>
  </si>
  <si>
    <t>Tweets = personal opinions and RTs != endorsements. Here for everything other than professional life. #IndiaFirst #politics #cricket #humor #sarcasm #foodie</t>
  </si>
  <si>
    <t>Ahmadabad City, Gujarat</t>
  </si>
  <si>
    <t>https://pbs.twimg.com/profile_banners/151440885/1435685494</t>
  </si>
  <si>
    <t>http://pbs.twimg.com/profile_images/827941370841165826/6gaFq1XO_normal.jpg</t>
  </si>
  <si>
    <t>https://twitter.com/samips129</t>
  </si>
  <si>
    <t>https://twitter.com/vrajtripathi</t>
  </si>
  <si>
    <t>samips129
@VrajTripathi @reliancejio @JioCare
same here at bhubaneswar. @airtelindia
is the best in speed here. Even
airtel 3g is so faster than jio.</t>
  </si>
  <si>
    <t xml:space="preserve">vrajtripathi
</t>
  </si>
  <si>
    <t>mohitbhandari48</t>
  </si>
  <si>
    <t>piyushkapoor40</t>
  </si>
  <si>
    <t>sharmagaj</t>
  </si>
  <si>
    <t>modiledubega</t>
  </si>
  <si>
    <t>@reliancejio when will u start jio4gvoice service in punjab for iphone 5s</t>
  </si>
  <si>
    <t>@reliancejio facing frequent network drops in Jalandhar, Punjab from the last 6-7 days. Everyone here in city having problem. Do something.</t>
  </si>
  <si>
    <t>@ModiLeDubega @reliancejio @JioCare It's worse than MTNL in 90% areas of Punjab</t>
  </si>
  <si>
    <t>http://pbs.twimg.com/profile_images/829401460484034600/iUv9HDYW_normal.jpg</t>
  </si>
  <si>
    <t>http://pbs.twimg.com/profile_images/836110165082435584/BohCStXx_normal.jpg</t>
  </si>
  <si>
    <t>https://twitter.com/#!/mohitbhandari48/status/841975857736429568</t>
  </si>
  <si>
    <t>https://twitter.com/#!/piyushkapoor40/status/842046934789545985</t>
  </si>
  <si>
    <t>https://twitter.com/#!/sharmagaj/status/842707690103230464</t>
  </si>
  <si>
    <t>841975857736429568</t>
  </si>
  <si>
    <t>842046934789545985</t>
  </si>
  <si>
    <t>842707690103230464</t>
  </si>
  <si>
    <t>842706834721005569</t>
  </si>
  <si>
    <t>3068190504</t>
  </si>
  <si>
    <t>mohit bhandari</t>
  </si>
  <si>
    <t>Piyush Kapoor</t>
  </si>
  <si>
    <t>#येबिकगईहैगोरमिंट</t>
  </si>
  <si>
    <t>लौह योगी पुरूष 🚩🏹</t>
  </si>
  <si>
    <t>Technology enthusiast, tension free guy and loves to live freely without distractions.</t>
  </si>
  <si>
    <t>Just passing through! Itchy fingers make it fun!
Too lazy to fit in.
Jack of all..Master of none
Pretentious AF
Blessed to be blocked by @Swamy39 😂
My tweets👇</t>
  </si>
  <si>
    <t>राष्ट्र रक्षक, Encounter Specialist of Fake Rastravad  &amp; Fake Journalism                                  ।। मार्ग दर्शक मंडली।।</t>
  </si>
  <si>
    <t>Ludhiana, India</t>
  </si>
  <si>
    <t>Rahon mein</t>
  </si>
  <si>
    <t>https://t.co/Z1iiTVKv7J</t>
  </si>
  <si>
    <t>https://t.co/TRsppUMqqg</t>
  </si>
  <si>
    <t>https://pbs.twimg.com/profile_banners/1220839788/1469018815</t>
  </si>
  <si>
    <t>https://pbs.twimg.com/profile_banners/294227931/1486490276</t>
  </si>
  <si>
    <t>https://pbs.twimg.com/profile_banners/3068190504/1489308382</t>
  </si>
  <si>
    <t>http://pbs.twimg.com/profile_background_images/250436859/x172d80eb72b86b117e8e1ae5336bb2c.jpg</t>
  </si>
  <si>
    <t>http://pbs.twimg.com/profile_images/841711203575558145/IM6KD2_7_normal.jpg</t>
  </si>
  <si>
    <t>https://twitter.com/mohitbhandari48</t>
  </si>
  <si>
    <t>https://twitter.com/piyushkapoor40</t>
  </si>
  <si>
    <t>https://twitter.com/sharmagaj</t>
  </si>
  <si>
    <t>https://twitter.com/modiledubega</t>
  </si>
  <si>
    <t>mohitbhandari48
@reliancejio when will u start
jio4gvoice service in punjab for
iphone 5s</t>
  </si>
  <si>
    <t>piyushkapoor40
@reliancejio facing frequent network
drops in Jalandhar, Punjab from
the last 6-7 days. Everyone here
in city having problem. Do something.</t>
  </si>
  <si>
    <t>sharmagaj
@ModiLeDubega @reliancejio @JioCare
It's worse than MTNL in 90% areas
of Punjab</t>
  </si>
  <si>
    <t>Punjab</t>
  </si>
  <si>
    <t>ghaintpunjab</t>
  </si>
  <si>
    <t>ojaswwee</t>
  </si>
  <si>
    <t>ak82ak85</t>
  </si>
  <si>
    <t>jimmysheirgill</t>
  </si>
  <si>
    <t>wearechandigarh</t>
  </si>
  <si>
    <t>filmfare</t>
  </si>
  <si>
    <t>theishaambani</t>
  </si>
  <si>
    <t>#JioFilmfareAwards Are Coming To @WeAreChandigarh And We Know The Date! - https://t.co/JyEGKadLQB @jimmysheirgill @filmfare @reliancejio</t>
  </si>
  <si>
    <t>@reliancejio @filmfare #JioFilfareAwards #Punjabi #Chandigarh
Looking forward to a growth, betterment and recogniti… https://t.co/T0Ue2vyFKe</t>
  </si>
  <si>
    <t>@JioCare If this is fastest @reliancejio in Sector 22-A Chandigarh then what to say @TheIshaAmbani Problem since Se… https://t.co/IGs4jY0zTG</t>
  </si>
  <si>
    <t>@JioCare @TRAI @reliancejio Speed fails to pick up in fastest Jio in sector 22 Chandigarh Given repeatedly SR No's… https://t.co/WgiVk7C7QP</t>
  </si>
  <si>
    <t>http://www.ghaintpunjab.com/filmfare-awards-punjabi-chandigarh/</t>
  </si>
  <si>
    <t>https://twitter.com/i/web/status/842272892012318720</t>
  </si>
  <si>
    <t>https://twitter.com/i/web/status/842300654534176771</t>
  </si>
  <si>
    <t>https://twitter.com/i/web/status/843328536920440832</t>
  </si>
  <si>
    <t>ghaintpunjab.com</t>
  </si>
  <si>
    <t>jiofilfareawards punjabi chandigarh</t>
  </si>
  <si>
    <t>http://pbs.twimg.com/profile_images/684836528154144769/9gDSVtsX_normal.png</t>
  </si>
  <si>
    <t>http://pbs.twimg.com/profile_images/816760279308632064/E2ChonEI_normal.jpg</t>
  </si>
  <si>
    <t>http://pbs.twimg.com/profile_images/780773799700500480/XyJVpifn_normal.jpg</t>
  </si>
  <si>
    <t>https://twitter.com/#!/ghaintpunjab/status/841952295575261187</t>
  </si>
  <si>
    <t>https://twitter.com/#!/ojaswwee/status/842272892012318720</t>
  </si>
  <si>
    <t>https://twitter.com/#!/ak82ak85/status/842300654534176771</t>
  </si>
  <si>
    <t>https://twitter.com/#!/ak82ak85/status/843328536920440832</t>
  </si>
  <si>
    <t>841952295575261187</t>
  </si>
  <si>
    <t>842272892012318720</t>
  </si>
  <si>
    <t>842300654534176771</t>
  </si>
  <si>
    <t>843328536920440832</t>
  </si>
  <si>
    <t>842087184849113088</t>
  </si>
  <si>
    <t>841941429618384897</t>
  </si>
  <si>
    <t>Ghaint Punjab</t>
  </si>
  <si>
    <t>Jimmy sheirgill</t>
  </si>
  <si>
    <t>#Chandigarh</t>
  </si>
  <si>
    <t>Filmfare</t>
  </si>
  <si>
    <t>Ojaswee Sharma</t>
  </si>
  <si>
    <t>AK</t>
  </si>
  <si>
    <t>Isha Ambani</t>
  </si>
  <si>
    <t>The Fastest Growing Entertainment Website for Punjab. For business inquiries please contact admin@ghaintpunjab.com Insta: GhaintPunjab https://t.co/2SpULLt6Gu</t>
  </si>
  <si>
    <t>Actor Producer</t>
  </si>
  <si>
    <t>Community for the City Beautiful - Chandigarh people. For queries, mail us at WeAreChandigarh@gmail.com</t>
  </si>
  <si>
    <t>India's no.1 lifestyle and entertainment magazine and your daily dose of films and fashion.</t>
  </si>
  <si>
    <t>Film Maker</t>
  </si>
  <si>
    <t>Business Person</t>
  </si>
  <si>
    <t>Chandigarh, India</t>
  </si>
  <si>
    <t>https://t.co/FARdtK8eLx</t>
  </si>
  <si>
    <t>https://t.co/J3iegRdnsQ</t>
  </si>
  <si>
    <t>https://t.co/TTgLpp5iTf</t>
  </si>
  <si>
    <t>https://t.co/j5C1zjLhWa</t>
  </si>
  <si>
    <t>https://t.co/xh9RXP2ahV</t>
  </si>
  <si>
    <t>https://t.co/60GYNCAJBB</t>
  </si>
  <si>
    <t>https://pbs.twimg.com/profile_banners/4596843913/1468248911</t>
  </si>
  <si>
    <t>https://pbs.twimg.com/profile_banners/144944472/1457328437</t>
  </si>
  <si>
    <t>https://pbs.twimg.com/profile_banners/1190993491/1475008498</t>
  </si>
  <si>
    <t>https://pbs.twimg.com/profile_banners/35695228/1360667896</t>
  </si>
  <si>
    <t>https://pbs.twimg.com/profile_banners/101378423/1483565715</t>
  </si>
  <si>
    <t>https://pbs.twimg.com/profile_banners/2787182163/1476814480</t>
  </si>
  <si>
    <t>http://pbs.twimg.com/profile_background_images/624445838/jitji6cixbepsh3d7rwm.jpeg</t>
  </si>
  <si>
    <t>http://pbs.twimg.com/profile_background_images/516869004669906945/bJhoKEib.jpeg</t>
  </si>
  <si>
    <t>http://pbs.twimg.com/profile_background_images/727027406251368449/4qMdk9__.jpg</t>
  </si>
  <si>
    <t>http://pbs.twimg.com/profile_background_images/516110096867131392/LLsjN5k9.jpeg</t>
  </si>
  <si>
    <t>http://pbs.twimg.com/profile_images/706712794691825664/tcne6KbC_normal.jpg</t>
  </si>
  <si>
    <t>http://pbs.twimg.com/profile_images/819245222035013632/6GwQaAEu_normal.jpg</t>
  </si>
  <si>
    <t>http://pbs.twimg.com/profile_images/843723390200504320/VHGtmXv4_normal.jpg</t>
  </si>
  <si>
    <t>http://pbs.twimg.com/profile_images/842967247157104640/ssQmBtjB_normal.jpg</t>
  </si>
  <si>
    <t>https://twitter.com/ghaintpunjab</t>
  </si>
  <si>
    <t>https://twitter.com/jimmysheirgill</t>
  </si>
  <si>
    <t>https://twitter.com/wearechandigarh</t>
  </si>
  <si>
    <t>https://twitter.com/filmfare</t>
  </si>
  <si>
    <t>https://twitter.com/ojaswwee</t>
  </si>
  <si>
    <t>https://twitter.com/ak82ak85</t>
  </si>
  <si>
    <t>https://twitter.com/theishaambani</t>
  </si>
  <si>
    <t>ghaintpunjab
#JioFilmfareAwards Are Coming To
@WeAreChandigarh And We Know The
Date! - https://t.co/JyEGKadLQB
@jimmysheirgill @filmfare @reliancejio</t>
  </si>
  <si>
    <t xml:space="preserve">jimmysheirgill
</t>
  </si>
  <si>
    <t xml:space="preserve">wearechandigarh
</t>
  </si>
  <si>
    <t xml:space="preserve">filmfare
</t>
  </si>
  <si>
    <t>ojaswwee
@reliancejio @filmfare #JioFilfareAwards
#Punjabi #Chandigarh Looking forward
to a growth, betterment and recogniti…
https://t.co/T0Ue2vyFKe</t>
  </si>
  <si>
    <t>ak82ak85
@JioCare @TRAI @reliancejio Speed
fails to pick up in fastest Jio
in sector 22 Chandigarh Given repeatedly
SR No's… https://t.co/WgiVk7C7QP</t>
  </si>
  <si>
    <t xml:space="preserve">theishaambani
</t>
  </si>
  <si>
    <t>shubshell</t>
  </si>
  <si>
    <t>deerider95</t>
  </si>
  <si>
    <t>tarachandgurja1</t>
  </si>
  <si>
    <t>toshniwal_vinit</t>
  </si>
  <si>
    <t>kkamalpugalia</t>
  </si>
  <si>
    <t>kaifiyatmca</t>
  </si>
  <si>
    <t>ghatwamukesh</t>
  </si>
  <si>
    <t>ghatwakishore</t>
  </si>
  <si>
    <t>RT @deerider95: In the area b/w Bundi and Nainwa, in Rajasthan (around 150000 population) has no @reliancejio network. Please put one ! Gre…</t>
  </si>
  <si>
    <t>In the area b/w Bundi and Nainwa, in Rajasthan (around 150000 population) has no @reliancejio network. Please put one ! Great demand.</t>
  </si>
  <si>
    <t>@reliancejio incident happened in kota rajasthan.
Ur office here at aerodrame circle in suwalka building.
My no is 9314727700..</t>
  </si>
  <si>
    <t>@reliancejio no.7021380476 no connection. Other phone having network. Corrective steps reqd urgntly as I am travelling in Rajasthan</t>
  </si>
  <si>
    <t>I want be jio member but in my ariea not received network please my town name sanjay nagar Kaithoon kota rajasthan @reliancejio @JioCare</t>
  </si>
  <si>
    <t>@reliancejio @JioCare  please on jio network in my village Ghatwa dis nagour rajasthan pin 341509 tower also done</t>
  </si>
  <si>
    <t>RT @ghatwamukesh: @reliancejio @JioCare  please on jio network in my village Ghatwa dis nagour rajasthan pin 341509 tower also done</t>
  </si>
  <si>
    <t>http://pbs.twimg.com/profile_images/837028851020664832/bjYPO9x3_normal.jpg</t>
  </si>
  <si>
    <t>http://pbs.twimg.com/profile_images/843400288367128577/mBl2HgQq_normal.jpg</t>
  </si>
  <si>
    <t>http://pbs.twimg.com/profile_images/726107749541502976/m8_Qnb-8_normal.jpg</t>
  </si>
  <si>
    <t>http://pbs.twimg.com/profile_images/678403335884525569/xgVk7kqo_normal.jpg</t>
  </si>
  <si>
    <t>http://pbs.twimg.com/profile_images/711444981471322112/u0jHsh5h_normal.jpg</t>
  </si>
  <si>
    <t>http://pbs.twimg.com/profile_images/841851581310029825/WwXR9iPy_normal.jpg</t>
  </si>
  <si>
    <t>http://pbs.twimg.com/profile_images/648869117458444289/yj1TN943_normal.jpg</t>
  </si>
  <si>
    <t>https://twitter.com/#!/shubshell/status/841277977447010304</t>
  </si>
  <si>
    <t>https://twitter.com/#!/deerider95/status/841153273012854785</t>
  </si>
  <si>
    <t>https://twitter.com/#!/tarachandgurja1/status/841286671173730305</t>
  </si>
  <si>
    <t>https://twitter.com/#!/toshniwal_vinit/status/841467090506829825</t>
  </si>
  <si>
    <t>https://twitter.com/#!/kkamalpugalia/status/841544203217825792</t>
  </si>
  <si>
    <t>https://twitter.com/#!/kaifiyatmca/status/842812212771078144</t>
  </si>
  <si>
    <t>https://twitter.com/#!/ghatwamukesh/status/843356280353968128</t>
  </si>
  <si>
    <t>https://twitter.com/#!/ghatwakishore/status/843491659946082306</t>
  </si>
  <si>
    <t>841277977447010304</t>
  </si>
  <si>
    <t>841153273012854785</t>
  </si>
  <si>
    <t>841286671173730305</t>
  </si>
  <si>
    <t>841467090506829825</t>
  </si>
  <si>
    <t>841544203217825792</t>
  </si>
  <si>
    <t>842812212771078144</t>
  </si>
  <si>
    <t>843356280353968128</t>
  </si>
  <si>
    <t>843491659946082306</t>
  </si>
  <si>
    <t>841345236211253248</t>
  </si>
  <si>
    <t>361029728</t>
  </si>
  <si>
    <t>Gabbar</t>
  </si>
  <si>
    <t>Seenam ट्वीट्स ।</t>
  </si>
  <si>
    <t>Tarachand Gurjar</t>
  </si>
  <si>
    <t>vinit toshniwal</t>
  </si>
  <si>
    <t>kamal pugalia</t>
  </si>
  <si>
    <t>kaifiyat</t>
  </si>
  <si>
    <t>मुकेश घाटवा</t>
  </si>
  <si>
    <t>Kishore Kumar Meena</t>
  </si>
  <si>
    <t>#Frankly speaking #optimistic #Nature loving #Love to sing</t>
  </si>
  <si>
    <t>IIT Delhi
#आदिवासी
#ArmyBrat
#Sindhuvadi
Follower of #RajivDixit, #APJKalam, #BhimRao &amp; #Kautilya
#जय_हिंद_की_सेना ।</t>
  </si>
  <si>
    <t>CSE Student at IIITV {#RSS}#Hometown-Chhabra हिन्दूत्व की शान है #भगवा। हम हिन्दूओं की आन है #भगवा। करुणा , त्याग और सम्वेदना की पहचान है #भगवा।। जय जय श्री राम</t>
  </si>
  <si>
    <t>web Developer Think Logical I proud TO be A MUSLIM❤️</t>
  </si>
  <si>
    <t>Life is Game I play this,,,,,,,,,,,,,, 
क़ानून और व्यवस्था राजनीतिक शरीर की दवा है और जब राजनीतिक शरीर बीमार पड़े तो दवा ज़रूर दी जानी चाहिए। ~@ B.R. Ambedkar</t>
  </si>
  <si>
    <t>Himalaya Parvat</t>
  </si>
  <si>
    <t>#Hadoti, #MatsyaPradesh</t>
  </si>
  <si>
    <t>Gandhinagar, India</t>
  </si>
  <si>
    <t>ये दुनियाभर मात्र</t>
  </si>
  <si>
    <t>ghatwa</t>
  </si>
  <si>
    <t>https://pbs.twimg.com/profile_banners/745580506406862848/1471088307</t>
  </si>
  <si>
    <t>https://pbs.twimg.com/profile_banners/2297232122/1486146503</t>
  </si>
  <si>
    <t>https://pbs.twimg.com/profile_banners/1227349970/1487441892</t>
  </si>
  <si>
    <t>https://pbs.twimg.com/profile_banners/715385965/1398144436</t>
  </si>
  <si>
    <t>https://pbs.twimg.com/profile_banners/577679699/1489548606</t>
  </si>
  <si>
    <t>http://pbs.twimg.com/profile_background_images/458477449886437377/AkYqMpIM.jpeg</t>
  </si>
  <si>
    <t>https://twitter.com/shubshell</t>
  </si>
  <si>
    <t>https://twitter.com/deerider95</t>
  </si>
  <si>
    <t>https://twitter.com/tarachandgurja1</t>
  </si>
  <si>
    <t>https://twitter.com/toshniwal_vinit</t>
  </si>
  <si>
    <t>https://twitter.com/kkamalpugalia</t>
  </si>
  <si>
    <t>https://twitter.com/kaifiyatmca</t>
  </si>
  <si>
    <t>https://twitter.com/ghatwamukesh</t>
  </si>
  <si>
    <t>https://twitter.com/ghatwakishore</t>
  </si>
  <si>
    <t>shubshell
RT @deerider95: In the area b/w
Bundi and Nainwa, in Rajasthan
(around 150000 population) has
no @reliancejio network. Please
put one ! Gre…</t>
  </si>
  <si>
    <t>deerider95
In the area b/w Bundi and Nainwa,
in Rajasthan (around 150000 population)
has no @reliancejio network. Please
put one ! Great demand.</t>
  </si>
  <si>
    <t>tarachandgurja1
RT @deerider95: In the area b/w
Bundi and Nainwa, in Rajasthan
(around 150000 population) has
no @reliancejio network. Please
put one ! Gre…</t>
  </si>
  <si>
    <t>toshniwal_vinit
@reliancejio incident happened
in kota rajasthan. Ur office here
at aerodrame circle in suwalka
building. My no is 9314727700..</t>
  </si>
  <si>
    <t>kkamalpugalia
@reliancejio no.7021380476 no connection.
Other phone having network. Corrective
steps reqd urgntly as I am travelling
in Rajasthan</t>
  </si>
  <si>
    <t>kaifiyatmca
I want be jio member but in my
ariea not received network please
my town name sanjay nagar Kaithoon
kota rajasthan @reliancejio @JioCare</t>
  </si>
  <si>
    <t>ghatwamukesh
@reliancejio @JioCare please on
jio network in my village Ghatwa
dis nagour rajasthan pin 341509
tower also done</t>
  </si>
  <si>
    <t>ghatwakishore
RT @ghatwamukesh: @reliancejio
@JioCare please on jio network
in my village Ghatwa dis nagour
rajasthan pin 341509 tower also
done</t>
  </si>
  <si>
    <t>Rajasthan</t>
  </si>
  <si>
    <t>anurag_bohra</t>
  </si>
  <si>
    <t>sunil_saraswat</t>
  </si>
  <si>
    <t>prashantuv243</t>
  </si>
  <si>
    <t>sudarshan_10</t>
  </si>
  <si>
    <t>nrmehrotra</t>
  </si>
  <si>
    <t>@reliancejio In a town with population of 40000 we have no jio network. Area - Bagru, Dist - Jaipur, Pin 303007</t>
  </si>
  <si>
    <t>@SumitBajoria @Airtel_Presence @reliancejio 
But airtel in Jaipur is another story. People are moving to Jio in droves</t>
  </si>
  <si>
    <t>.@reliancejio @suhelseth But my SIM at Jaipur has been giving a speed of &amp;lt;1 Mbps for last 3 months. Tomorrow remains a big question mark.</t>
  </si>
  <si>
    <t>@Airtel_Presence ,@airtelindia ,@reliancejio  - That 3G time was good,now I have 4G sim but no #Network ..now worse than 2G..Jaipur.</t>
  </si>
  <si>
    <t>@reliancejio  my best of jio in jaipur🙂 https://t.co/VvZuJFm18b</t>
  </si>
  <si>
    <t>@reliancejio pathetic service at Reliance digital store Sodala, Jaipur. Unprofessional,discourteous, unresponsive staff.</t>
  </si>
  <si>
    <t>network</t>
  </si>
  <si>
    <t>https://pbs.twimg.com/media/C7TCFY4VoAA_njX.jpg</t>
  </si>
  <si>
    <t>http://pbs.twimg.com/profile_images/3159734363/094e22269170e497879b99941ce61783_normal.jpeg</t>
  </si>
  <si>
    <t>http://pbs.twimg.com/profile_images/693081883635089408/bkx_ikDz_normal.jpg</t>
  </si>
  <si>
    <t>http://pbs.twimg.com/profile_images/710774520362045441/3cOeibR2_normal.jpg</t>
  </si>
  <si>
    <t>https://twitter.com/#!/anurag_bohra/status/841599216514396160</t>
  </si>
  <si>
    <t>https://twitter.com/#!/mona1961talks/status/842196940171304964</t>
  </si>
  <si>
    <t>https://twitter.com/#!/sunil_saraswat/status/843113229983260672</t>
  </si>
  <si>
    <t>https://twitter.com/#!/prashantuv243/status/843149284325257216</t>
  </si>
  <si>
    <t>https://twitter.com/#!/sudarshan_10/status/843512605217964032</t>
  </si>
  <si>
    <t>https://twitter.com/#!/nrmehrotra/status/843832991122042880</t>
  </si>
  <si>
    <t>841599216514396160</t>
  </si>
  <si>
    <t>842196940171304964</t>
  </si>
  <si>
    <t>843113229983260672</t>
  </si>
  <si>
    <t>843149284325257216</t>
  </si>
  <si>
    <t>843512605217964032</t>
  </si>
  <si>
    <t>843832991122042880</t>
  </si>
  <si>
    <t>843013739246841857</t>
  </si>
  <si>
    <t>anurag bohra</t>
  </si>
  <si>
    <t>Sunil Saraswat</t>
  </si>
  <si>
    <t>Prashant Mathur</t>
  </si>
  <si>
    <t>sudarshan</t>
  </si>
  <si>
    <t>NITIN MEHROTRA</t>
  </si>
  <si>
    <t>Main Aur Mera Khuda Dono ek se hai.._x000D_
Hum dono Roz Bhool Jaate hai.._x000D_
Woh Mere Gunahon ko,_x000D_
Aur Main Unki Meherbaniyon ko..O:)</t>
  </si>
  <si>
    <t>Civil Engineer by qualification, avid reader, nature lover, against paid media and anti nationals. I don't have any political affiliations.</t>
  </si>
  <si>
    <t>Jaipur</t>
  </si>
  <si>
    <t>https://pbs.twimg.com/profile_banners/189365634/1359776507</t>
  </si>
  <si>
    <t>https://twitter.com/anurag_bohra</t>
  </si>
  <si>
    <t>https://twitter.com/sunil_saraswat</t>
  </si>
  <si>
    <t>https://twitter.com/prashantuv243</t>
  </si>
  <si>
    <t>https://twitter.com/sudarshan_10</t>
  </si>
  <si>
    <t>https://twitter.com/nrmehrotra</t>
  </si>
  <si>
    <t>mona1961talks
@SumitBajoria @Airtel_Presence
@reliancejio But airtel in Jaipur
is another story. People are moving
to Jio in droves</t>
  </si>
  <si>
    <t>anurag_bohra
@reliancejio In a town with population
of 40000 we have no jio network.
Area - Bagru, Dist - Jaipur, Pin
303007</t>
  </si>
  <si>
    <t>sunil_saraswat
.@reliancejio @suhelseth But my
SIM at Jaipur has been giving a
speed of &amp;lt;1 Mbps for last 3
months. Tomorrow remains a big
question mark.</t>
  </si>
  <si>
    <t>prashantuv243
@Airtel_Presence ,@airtelindia
,@reliancejio - That 3G time was
good,now I have 4G sim but no #Network
..now worse than 2G..Jaipur.</t>
  </si>
  <si>
    <t>sudarshan_10
@reliancejio my best of jio in
jaipur🙂 https://t.co/VvZuJFm18b</t>
  </si>
  <si>
    <t>nrmehrotra
@reliancejio pathetic service at
Reliance digital store Sodala,
Jaipur. Unprofessional,discourteous,
unresponsive staff.</t>
  </si>
  <si>
    <t>jaingeeteshjain</t>
  </si>
  <si>
    <t>anandraj546</t>
  </si>
  <si>
    <t>rohitjainworld</t>
  </si>
  <si>
    <t>subhash_kota</t>
  </si>
  <si>
    <t>@reliancejio want a jio sim,  can it be delivered to kota-324006,what are the charges and procedure?</t>
  </si>
  <si>
    <t>@reliancejio I am at Reliance Store Kota and they are refusing to accept adhaar card which I have downloaded for eaadhar website.</t>
  </si>
  <si>
    <t>@JioCare @reliancejio 
Network is not stable in indoor situations.
Location - Behind commerce college, New Rajeev Gandhi Nagar, Kota 324005</t>
  </si>
  <si>
    <t>@JioCare  as expected Jio 4g speed is gradually slowing down..
@reliancejio</t>
  </si>
  <si>
    <t>http://pbs.twimg.com/profile_images/813381491568902144/Cce7UuVG_normal.jpg</t>
  </si>
  <si>
    <t>http://pbs.twimg.com/profile_images/802740114724155392/ZhIWyvvl_normal.jpg</t>
  </si>
  <si>
    <t>http://pbs.twimg.com/profile_images/832198326862938112/VrPHZ38w_normal.jpg</t>
  </si>
  <si>
    <t>https://twitter.com/#!/jaingeeteshjain/status/842010387272867844</t>
  </si>
  <si>
    <t>https://twitter.com/#!/anandraj546/status/842698143548542976</t>
  </si>
  <si>
    <t>https://twitter.com/#!/rohitjainworld/status/842832116241043456</t>
  </si>
  <si>
    <t>https://twitter.com/#!/subhash_kota/status/843451374268534786</t>
  </si>
  <si>
    <t>842010387272867844</t>
  </si>
  <si>
    <t>842698143548542976</t>
  </si>
  <si>
    <t>842832116241043456</t>
  </si>
  <si>
    <t>843451374268534786</t>
  </si>
  <si>
    <t>GEETESH JAIN</t>
  </si>
  <si>
    <t>Anand</t>
  </si>
  <si>
    <t>Rohit</t>
  </si>
  <si>
    <t>The Commoner....</t>
  </si>
  <si>
    <t>Follow me on
Facebook &amp; Instagram
Username- RohitJainWorld</t>
  </si>
  <si>
    <t>This is my PARODY account...!
Retweets are not endorsements...</t>
  </si>
  <si>
    <t>Kota, India</t>
  </si>
  <si>
    <t>https://t.co/oyFNcyOFqT</t>
  </si>
  <si>
    <t>https://pbs.twimg.com/profile_banners/350079343/1479413128</t>
  </si>
  <si>
    <t>https://pbs.twimg.com/profile_banners/4672381574/1452949925</t>
  </si>
  <si>
    <t>https://pbs.twimg.com/profile_banners/136492738/1463807465</t>
  </si>
  <si>
    <t>https://twitter.com/jaingeeteshjain</t>
  </si>
  <si>
    <t>https://twitter.com/anandraj546</t>
  </si>
  <si>
    <t>https://twitter.com/rohitjainworld</t>
  </si>
  <si>
    <t>https://twitter.com/subhash_kota</t>
  </si>
  <si>
    <t>jaingeeteshjain
@reliancejio want a jio sim, can
it be delivered to kota-324006,what
are the charges and procedure?</t>
  </si>
  <si>
    <t>anandraj546
@reliancejio I am at Reliance Store
Kota and they are refusing to accept
adhaar card which I have downloaded
for eaadhar website.</t>
  </si>
  <si>
    <t>rohitjainworld
@JioCare @reliancejio Network is
not stable in indoor situations.
Location - Behind commerce college,
New Rajeev Gandhi Nagar, Kota 324005</t>
  </si>
  <si>
    <t>subhash_kota
@JioCare as expected Jio 4g speed
is gradually slowing down.. @reliancejio</t>
  </si>
  <si>
    <t>yashagarwal</t>
  </si>
  <si>
    <t>@reliancejio centres at #Ajmer are not able to process #postpaid connection request, as their software is not updated. rather #discouraging</t>
  </si>
  <si>
    <t>ajmer postpaid discouraging</t>
  </si>
  <si>
    <t>http://pbs.twimg.com/profile_images/742687946365665280/np3nAkYX_normal.jpg</t>
  </si>
  <si>
    <t>https://twitter.com/#!/yashagarwal/status/842384757908488193</t>
  </si>
  <si>
    <t>842384757908488193</t>
  </si>
  <si>
    <t>Yash Agarwal</t>
  </si>
  <si>
    <t>Follow, Retweet OR Favourites ≠ Endorsements. Find out all about me at https://t.co/0mTPLZN5Gf</t>
  </si>
  <si>
    <t>https://t.co/KW6y6PtslQ</t>
  </si>
  <si>
    <t>Bern</t>
  </si>
  <si>
    <t>https://pbs.twimg.com/profile_banners/69475091/1350055114</t>
  </si>
  <si>
    <t>http://pbs.twimg.com/profile_background_images/682889277/dc16acc7032965a34e33c92f76a828a5.png</t>
  </si>
  <si>
    <t>https://twitter.com/yashagarwal</t>
  </si>
  <si>
    <t>yashagarwal
@reliancejio centres at #Ajmer
are not able to process #postpaid
connection request, as their software
is not updated. rather #discouraging</t>
  </si>
  <si>
    <t>mahihsn</t>
  </si>
  <si>
    <t>@reliancejio is jio network available in Sikkim ?</t>
  </si>
  <si>
    <t>@reliancejio not network in majhitar,Sikkim😅😟😞😔😥</t>
  </si>
  <si>
    <t>https://twitter.com/#!/mahihsn/status/842029539177975809</t>
  </si>
  <si>
    <t>https://twitter.com/#!/mahihsn/status/843384196957593601</t>
  </si>
  <si>
    <t>842029539177975809</t>
  </si>
  <si>
    <t>843384196957593601</t>
  </si>
  <si>
    <t>Mehedi Hasan</t>
  </si>
  <si>
    <t>https://twitter.com/mahihsn</t>
  </si>
  <si>
    <t>mahihsn
@reliancejio not network in majhitar,Sikkim😅😟😞😔😥</t>
  </si>
  <si>
    <t>Sikkim</t>
  </si>
  <si>
    <t>iamthunderboy
@JioCare @reliancejio Hello I am
Karthikeyan. I am a student at
Mumbai I had purchased JIO sim
card in Tamil Nadu.</t>
  </si>
  <si>
    <t>Tamil Nadu</t>
  </si>
  <si>
    <t>srfnhmd90</t>
  </si>
  <si>
    <t>pradeepbright</t>
  </si>
  <si>
    <t>dilliplubu</t>
  </si>
  <si>
    <t>aruncfp</t>
  </si>
  <si>
    <t>lahirasyed1</t>
  </si>
  <si>
    <t>dev_senapati</t>
  </si>
  <si>
    <t>18diku</t>
  </si>
  <si>
    <t>bibhu_pb</t>
  </si>
  <si>
    <t>crpofmdev</t>
  </si>
  <si>
    <t>manisampath</t>
  </si>
  <si>
    <t>mukeshjio</t>
  </si>
  <si>
    <t>@airtelindia I have been registered for 40mbps but got only 9mbps at chennai 600001 , @reliancejio can you provide better service here ?</t>
  </si>
  <si>
    <t>#JioPrime @reliancejio My Jio no is 7904984843 from Chennai and Prime member too.Not getting proper voice call n not able to call for somtym</t>
  </si>
  <si>
    <t>@reliancejio @JioCare @Mukeshjio I'm sadly leaving Jio network as it cannot solve my problem in Chennai. What can I expect from it anywhere</t>
  </si>
  <si>
    <t>@reliancejio I'm very upset with your service. Nearly 3 days I'm not getting any signal from Jio network. I'm in Chennai in kodambakam.</t>
  </si>
  <si>
    <t>@reliancejio If it is the situation of you in Chennai what I can except from you any part of India.</t>
  </si>
  <si>
    <t>@VodafoneIN though I m r8 now @ Chennai there is not even 3G is working and sending tweet by using @reliancejio Netconnect</t>
  </si>
  <si>
    <t>@reliancejio How to open exclusive  jio reacher outlet at  Chennai Avadi. Kindly let me know what is process. 8248262031</t>
  </si>
  <si>
    <t>@JioCare @reliancejio u keep textng me regrdng subscribing fr jio prime ma primary sim z jio nly bt ur speeds in Chennai sucks</t>
  </si>
  <si>
    <t>@reliancejio Y jio s not in expected speed in some areas in chennai &amp;amp;if ths issue continues customer satisfaction wil fail aftr prime offer</t>
  </si>
  <si>
    <t>Network Strength @reliancejio Vs @Airtel_Presence . Customer Support @JioCare &amp;amp; @airtelindia Location Metro City Ch… https://t.co/XnxKa88zV8</t>
  </si>
  <si>
    <t>@reliancejio @JioCare i would like to port from Vodafone and I reside in Chennai. How do request for mnp?</t>
  </si>
  <si>
    <t>@reliancejio  is jio DTH available in chennai?</t>
  </si>
  <si>
    <t>RT @manisampath: @reliancejio  is jio DTH available in chennai?</t>
  </si>
  <si>
    <t>https://twitter.com/i/web/status/843400205118689280</t>
  </si>
  <si>
    <t>http://pbs.twimg.com/profile_images/775688634926190592/qlyV7j7Q_normal.jpg</t>
  </si>
  <si>
    <t>http://pbs.twimg.com/profile_images/815467673370836992/kEmnP6aF_normal.jpg</t>
  </si>
  <si>
    <t>http://pbs.twimg.com/profile_images/834412943462772737/AWWJlzpz_normal.jpg</t>
  </si>
  <si>
    <t>http://pbs.twimg.com/profile_images/820672570634752002/DAz4Erl5_normal.jpg</t>
  </si>
  <si>
    <t>http://pbs.twimg.com/profile_images/826478141593956356/w0ljEqD2_normal.jpg</t>
  </si>
  <si>
    <t>http://pbs.twimg.com/profile_images/806022779434770432/-mcWO-iF_normal.jpg</t>
  </si>
  <si>
    <t>http://pbs.twimg.com/profile_images/838791444399796224/jrpgreDt_normal.jpg</t>
  </si>
  <si>
    <t>http://pbs.twimg.com/profile_images/723432229070753798/ec3Vsle8_normal.jpg</t>
  </si>
  <si>
    <t>http://pbs.twimg.com/profile_images/820511923452125185/xFrxTuOY_normal.jpg</t>
  </si>
  <si>
    <t>http://pbs.twimg.com/profile_images/837476898892574720/Bln4HMOt_normal.jpg</t>
  </si>
  <si>
    <t>https://twitter.com/#!/srfnhmd90/status/840845348062953472</t>
  </si>
  <si>
    <t>https://twitter.com/#!/pradeepbright/status/841485527752798208</t>
  </si>
  <si>
    <t>https://twitter.com/#!/dilliplubu/status/842762253866885120</t>
  </si>
  <si>
    <t>https://twitter.com/#!/dilliplubu/status/842422288230305792</t>
  </si>
  <si>
    <t>https://twitter.com/#!/dilliplubu/status/842422785880297472</t>
  </si>
  <si>
    <t>https://twitter.com/#!/aruncfp/status/842766271481446400</t>
  </si>
  <si>
    <t>https://twitter.com/#!/lahirasyed1/status/843004721975779328</t>
  </si>
  <si>
    <t>https://twitter.com/#!/dev_senapati/status/843037525157408768</t>
  </si>
  <si>
    <t>https://twitter.com/#!/18diku/status/843338871811297280</t>
  </si>
  <si>
    <t>https://twitter.com/#!/bibhu_pb/status/843400205118689280</t>
  </si>
  <si>
    <t>https://twitter.com/#!/crpofmdev/status/843448460321918977</t>
  </si>
  <si>
    <t>https://twitter.com/#!/manisampath/status/843678523483029504</t>
  </si>
  <si>
    <t>https://twitter.com/#!/manisampath/status/843679455381880832</t>
  </si>
  <si>
    <t>840845348062953472</t>
  </si>
  <si>
    <t>841485527752798208</t>
  </si>
  <si>
    <t>842762253866885120</t>
  </si>
  <si>
    <t>842422288230305792</t>
  </si>
  <si>
    <t>842422785880297472</t>
  </si>
  <si>
    <t>842766271481446400</t>
  </si>
  <si>
    <t>843004721975779328</t>
  </si>
  <si>
    <t>843037525157408768</t>
  </si>
  <si>
    <t>843338871811297280</t>
  </si>
  <si>
    <t>843400205118689280</t>
  </si>
  <si>
    <t>843448460321918977</t>
  </si>
  <si>
    <t>843678523483029504</t>
  </si>
  <si>
    <t>843679455381880832</t>
  </si>
  <si>
    <t>842764656892493824</t>
  </si>
  <si>
    <t>176355348</t>
  </si>
  <si>
    <t>141544635</t>
  </si>
  <si>
    <t>irfan ahamed</t>
  </si>
  <si>
    <t>Pradeep Kumar💓💓</t>
  </si>
  <si>
    <t>Dillip Sahoo</t>
  </si>
  <si>
    <t>ARUMUGAM.  N</t>
  </si>
  <si>
    <t>Syed Hameed</t>
  </si>
  <si>
    <t>Dev Senapati</t>
  </si>
  <si>
    <t>Dinesh</t>
  </si>
  <si>
    <t>Bibhudatta Panda</t>
  </si>
  <si>
    <t>crp</t>
  </si>
  <si>
    <t>mani sampath</t>
  </si>
  <si>
    <t>Businessman &amp; richest in country.</t>
  </si>
  <si>
    <t>experience every thing; enjoy and go with sweet memories.....</t>
  </si>
  <si>
    <t>Amma😭😭😭</t>
  </si>
  <si>
    <t>Live to love n make everyone happy....Hustle,Loyalty and Respect nd never give up</t>
  </si>
  <si>
    <t>BEING HUMAN....PROUD TO BE INDIAN... PROUD OF BEING BORN IN LAND OF CHATRAPATHI SHIVAJI MAHARAJ....</t>
  </si>
  <si>
    <t>Son,Brother,Friend Over All A Cool Guy. Believe In Simplicity. Founder @LetsFeedTheNeed 
#BeingHuman #Socialist DieHard Fan Of @narendramodi</t>
  </si>
  <si>
    <t>தமிழன். Fusion Middleware specialist in Oracle Service Oriented Architecture, Service Bus and Business Process Management, Action Aid Volunteer.</t>
  </si>
  <si>
    <t>Sholinganallur, India</t>
  </si>
  <si>
    <t>Bhubaneshwar, India</t>
  </si>
  <si>
    <t>Chennai, India</t>
  </si>
  <si>
    <t>india ,Tamil nadu ,chennai</t>
  </si>
  <si>
    <t>Chennai,India</t>
  </si>
  <si>
    <t xml:space="preserve"> India</t>
  </si>
  <si>
    <t>chennai</t>
  </si>
  <si>
    <t>https://t.co/gaNLJegw9B</t>
  </si>
  <si>
    <t>https://pbs.twimg.com/profile_banners/909486984/1473773580</t>
  </si>
  <si>
    <t>https://pbs.twimg.com/profile_banners/295288832/1481000666</t>
  </si>
  <si>
    <t>https://pbs.twimg.com/profile_banners/4757903318/1472804481</t>
  </si>
  <si>
    <t>https://pbs.twimg.com/profile_banners/141544635/1481004303</t>
  </si>
  <si>
    <t>https://pbs.twimg.com/profile_banners/2158365721/1441186012</t>
  </si>
  <si>
    <t>https://pbs.twimg.com/profile_banners/506915829/1472978759</t>
  </si>
  <si>
    <t>https://pbs.twimg.com/profile_banners/582432622/1486473048</t>
  </si>
  <si>
    <t>https://pbs.twimg.com/profile_banners/765060026/1476524214</t>
  </si>
  <si>
    <t>https://pbs.twimg.com/profile_banners/3471137534/1443862581</t>
  </si>
  <si>
    <t>http://pbs.twimg.com/profile_images/771624057565360128/QLn5uJDd_normal.jpg</t>
  </si>
  <si>
    <t>https://twitter.com/srfnhmd90</t>
  </si>
  <si>
    <t>https://twitter.com/pradeepbright</t>
  </si>
  <si>
    <t>https://twitter.com/dilliplubu</t>
  </si>
  <si>
    <t>https://twitter.com/mukeshjio</t>
  </si>
  <si>
    <t>https://twitter.com/aruncfp</t>
  </si>
  <si>
    <t>https://twitter.com/lahirasyed1</t>
  </si>
  <si>
    <t>https://twitter.com/dev_senapati</t>
  </si>
  <si>
    <t>https://twitter.com/18diku</t>
  </si>
  <si>
    <t>https://twitter.com/bibhu_pb</t>
  </si>
  <si>
    <t>https://twitter.com/crpofmdev</t>
  </si>
  <si>
    <t>https://twitter.com/manisampath</t>
  </si>
  <si>
    <t>srfnhmd90
@airtelindia I have been registered
for 40mbps but got only 9mbps at
chennai 600001 , @reliancejio can
you provide better service here
?</t>
  </si>
  <si>
    <t>pradeepbright
#JioPrime @reliancejio My Jio no
is 7904984843 from Chennai and
Prime member too.Not getting proper
voice call n not able to call for
somtym</t>
  </si>
  <si>
    <t>dilliplubu
@reliancejio @JioCare @Mukeshjio
I'm sadly leaving Jio network as
it cannot solve my problem in Chennai.
What can I expect from it anywhere</t>
  </si>
  <si>
    <t xml:space="preserve">mukeshjio
</t>
  </si>
  <si>
    <t>aruncfp
@VodafoneIN though I m r8 now @
Chennai there is not even 3G is
working and sending tweet by using
@reliancejio Netconnect</t>
  </si>
  <si>
    <t>lahirasyed1
@reliancejio How to open exclusive
jio reacher outlet at Chennai Avadi.
Kindly let me know what is process.
8248262031</t>
  </si>
  <si>
    <t>dev_senapati
@JioCare @reliancejio u keep textng
me regrdng subscribing fr jio prime
ma primary sim z jio nly bt ur
speeds in Chennai sucks</t>
  </si>
  <si>
    <t>18diku
@reliancejio Y jio s not in expected
speed in some areas in chennai
&amp;amp;if ths issue continues customer
satisfaction wil fail aftr prime
offer</t>
  </si>
  <si>
    <t>bibhu_pb
Network Strength @reliancejio Vs
@Airtel_Presence . Customer Support
@JioCare &amp;amp; @airtelindia Location
Metro City Ch… https://t.co/XnxKa88zV8</t>
  </si>
  <si>
    <t>crpofmdev
@reliancejio @JioCare i would like
to port from Vodafone and I reside
in Chennai. How do request for
mnp?</t>
  </si>
  <si>
    <t>manisampath
RT @manisampath: @reliancejio is
jio DTH available in chennai?</t>
  </si>
  <si>
    <t>vjk2005</t>
  </si>
  <si>
    <t>dhilip10000</t>
  </si>
  <si>
    <t>Anyone from Coimbatore looking for a @reliancejio JioFi 4G hotspot? I’m looking to sell my brand-new hotspot as my phone already has 4G.</t>
  </si>
  <si>
    <t>@airtelindia have good tower signal,but 3G/4G is pathetic,to 3000 of us in tidelpark Coimbatore.Any fix available?or switch to @reliancejio</t>
  </si>
  <si>
    <t>http://pbs.twimg.com/profile_images/573463619117023232/FsWNkDOn_normal.jpeg</t>
  </si>
  <si>
    <t>https://twitter.com/#!/vjk2005/status/841553620990550018</t>
  </si>
  <si>
    <t>https://twitter.com/#!/dhilip10000/status/842698524223406081</t>
  </si>
  <si>
    <t>841553620990550018</t>
  </si>
  <si>
    <t>842698524223406081</t>
  </si>
  <si>
    <t>vijay</t>
  </si>
  <si>
    <t>I did the award-winning Brand Identity for io.js. Designer for 10 years, Full-stack Developer (React-Node-Mongo) for 3. Creative Lead at https://t.co/8pqz4qgoPh</t>
  </si>
  <si>
    <t>Bengaluru, Karnataka, India</t>
  </si>
  <si>
    <t>http://t.co/hdrT84U5kk</t>
  </si>
  <si>
    <t>https://pbs.twimg.com/profile_banners/15766824/1425557186</t>
  </si>
  <si>
    <t>http://pbs.twimg.com/profile_background_images/862307918/e56bc28db8333e376ffa86d723820722.jpeg</t>
  </si>
  <si>
    <t>https://twitter.com/vjk2005</t>
  </si>
  <si>
    <t>https://twitter.com/dhilip10000</t>
  </si>
  <si>
    <t>vjk2005
Anyone from Coimbatore looking
for a @reliancejio JioFi 4G hotspot?
I’m looking to sell my brand-new
hotspot as my phone already has
4G.</t>
  </si>
  <si>
    <t>dhilip10000
@airtelindia have good tower signal,but
3G/4G is pathetic,to 3000 of us
in tidelpark Coimbatore.Any fix
available?or switch to @reliancejio</t>
  </si>
  <si>
    <t>upsurajgehlot</t>
  </si>
  <si>
    <t>@reliancejio retailers support help sir from SALEM junction Tamilnadu</t>
  </si>
  <si>
    <t>@reliancejio retailers support sir please help I am from SALEM junction Tamilnadu  mobile7305757937</t>
  </si>
  <si>
    <t>https://twitter.com/#!/upsurajgehlot/status/841185471514451968</t>
  </si>
  <si>
    <t>https://twitter.com/#!/upsurajgehlot/status/841185755837927424</t>
  </si>
  <si>
    <t>841185471514451968</t>
  </si>
  <si>
    <t>841185755837927424</t>
  </si>
  <si>
    <t>. SURAJ KUMAR GEHLOT</t>
  </si>
  <si>
    <t>https://twitter.com/upsurajgehlot</t>
  </si>
  <si>
    <t>upsurajgehlot
@reliancejio retailers support
sir please help I am from SALEM
junction Tamilnadu mobile7305757937</t>
  </si>
  <si>
    <t>siddharth20111</t>
  </si>
  <si>
    <t>@reliancejio Please look into this the speeds here are pathetic. This is Adarsh Nagar Bolarum Secunderabad, Telanga… https://t.co/Yi8LWjwoex</t>
  </si>
  <si>
    <t>https://twitter.com/i/web/status/841557490106040321</t>
  </si>
  <si>
    <t>http://pbs.twimg.com/profile_images/2482439705/jp8sii86dvflrjfypdud_normal.jpeg</t>
  </si>
  <si>
    <t>https://twitter.com/#!/siddharth20111/status/841557490106040321</t>
  </si>
  <si>
    <t>841557490106040321</t>
  </si>
  <si>
    <t>madgul siddharth</t>
  </si>
  <si>
    <t>nothing much that people like</t>
  </si>
  <si>
    <t>hyderabad</t>
  </si>
  <si>
    <t>http://pbs.twimg.com/profile_background_images/378800000058381299/90972a757a68fd0274a5938876666710.jpeg</t>
  </si>
  <si>
    <t>https://twitter.com/siddharth20111</t>
  </si>
  <si>
    <t>siddharth20111
@reliancejio Please look into this
the speeds here are pathetic. This
is Adarsh Nagar Bolarum Secunderabad,
Telanga… https://t.co/Yi8LWjwoex</t>
  </si>
  <si>
    <t>Telengana</t>
  </si>
  <si>
    <t>theshashank03</t>
  </si>
  <si>
    <t>@reliancejio @JioCare 
Please update this ios jio4gvoice for Uttar Pradesh ASAP.Whats the use if there is no callin… https://t.co/khqHS80BAn</t>
  </si>
  <si>
    <t>https://twitter.com/i/web/status/841935892512161792</t>
  </si>
  <si>
    <t>http://pbs.twimg.com/profile_images/631749362838716416/0aOtnHaY_normal.jpg</t>
  </si>
  <si>
    <t>https://twitter.com/#!/theshashank03/status/841935892512161792</t>
  </si>
  <si>
    <t>841935892512161792</t>
  </si>
  <si>
    <t>Shashank Singh</t>
  </si>
  <si>
    <t>Sorry, I'm too complicated to be described in a couple of words. I'm a puzzle, yes indeed.</t>
  </si>
  <si>
    <t>jhansi</t>
  </si>
  <si>
    <t>https://pbs.twimg.com/profile_banners/227637803/1424758898</t>
  </si>
  <si>
    <t>https://twitter.com/theshashank03</t>
  </si>
  <si>
    <t>theshashank03
@reliancejio @JioCare Please update
this ios jio4gvoice for Uttar Pradesh
ASAP.Whats the use if there is
no callin… https://t.co/khqHS80BAn</t>
  </si>
  <si>
    <t>Uttar Pradesh</t>
  </si>
  <si>
    <t>cnfusdsinceborn</t>
  </si>
  <si>
    <t>harjotbhatia</t>
  </si>
  <si>
    <t>amitpeehu</t>
  </si>
  <si>
    <t>viveekshahi</t>
  </si>
  <si>
    <t>@reliancejio @JioCare When JioFibre Will Be Available For Lucknow?</t>
  </si>
  <si>
    <t>@reliancejio eagerly waiting for jio fibre specially in lucknow where airtel is sucking money from customers</t>
  </si>
  <si>
    <t>Jio Store,Highway Plaza, Raibareilly Road, Lucknow is making all excuse not to convert post paid into prepaid. @reliancejio @JioCare.</t>
  </si>
  <si>
    <t>Jio Store,Highway Plaza, Lucknow is not accepting e Aadhaar card as ID and address proof. @reliancejio @JioCare. #Aadhaar #pmoindia</t>
  </si>
  <si>
    <t>Very Bad experience with Jio Store,Highway Plaza, Lucknow. Staff is not cooperating @reliancejio @JioCare.</t>
  </si>
  <si>
    <t>Slow @reliancejio is more painful than No @reliancejio @JioCare #fake4g @TRAI @DoT_India 
#Lucknow #UP</t>
  </si>
  <si>
    <t>aadhaar pmoindia</t>
  </si>
  <si>
    <t>fake4g lucknow up</t>
  </si>
  <si>
    <t>http://pbs.twimg.com/profile_images/812882542323908608/k_T9rC1p_normal.jpg</t>
  </si>
  <si>
    <t>http://pbs.twimg.com/profile_images/821241952087801857/YQVxip7i_normal.jpg</t>
  </si>
  <si>
    <t>http://pbs.twimg.com/profile_images/698152549275185152/u0b9h5ly_normal.jpg</t>
  </si>
  <si>
    <t>http://pbs.twimg.com/profile_images/820101866579173376/AnZDudpS_normal.jpg</t>
  </si>
  <si>
    <t>https://twitter.com/#!/cnfusdsinceborn/status/841824984855150594</t>
  </si>
  <si>
    <t>https://twitter.com/#!/harjotbhatia/status/842959181888049152</t>
  </si>
  <si>
    <t>https://twitter.com/#!/amitpeehu/status/842771999344676864</t>
  </si>
  <si>
    <t>https://twitter.com/#!/amitpeehu/status/842774408167129088</t>
  </si>
  <si>
    <t>https://twitter.com/#!/amitpeehu/status/842971491838836736</t>
  </si>
  <si>
    <t>https://twitter.com/#!/viveekshahi/status/843643700467195904</t>
  </si>
  <si>
    <t>841824984855150594</t>
  </si>
  <si>
    <t>842959181888049152</t>
  </si>
  <si>
    <t>842771999344676864</t>
  </si>
  <si>
    <t>842774408167129088</t>
  </si>
  <si>
    <t>842971491838836736</t>
  </si>
  <si>
    <t>843643700467195904</t>
  </si>
  <si>
    <t>80.658613,26.642291 
81.110202,26.642291 
81.110202,27.008048 
80.658613,27.008048</t>
  </si>
  <si>
    <t>80.560488,26.869043 
81.087937,26.869043 
81.087937,27.158975 
80.560488,27.158975</t>
  </si>
  <si>
    <t>Lucknow, India</t>
  </si>
  <si>
    <t>Malihabad, India</t>
  </si>
  <si>
    <t>74effb34539b2d64</t>
  </si>
  <si>
    <t>5059a3e6aeee43b3</t>
  </si>
  <si>
    <t>Lucknow</t>
  </si>
  <si>
    <t>Malihabad</t>
  </si>
  <si>
    <t>https://api.twitter.com/1.1/geo/id/74effb34539b2d64.json</t>
  </si>
  <si>
    <t>https://api.twitter.com/1.1/geo/id/5059a3e6aeee43b3.json</t>
  </si>
  <si>
    <t>Mohd Naved Alam</t>
  </si>
  <si>
    <t>Harjot Singh Bhatia</t>
  </si>
  <si>
    <t>Amit Shrivastava</t>
  </si>
  <si>
    <t>Vivek Shahi</t>
  </si>
  <si>
    <t>A Simple Guy Who Loves To Make Vines On Daily Basis. IG: Confused_Since_Born</t>
  </si>
  <si>
    <t>CA aspirant | YouTuber | Website Designer | Video Creator &amp; Editor | https://t.co/hi0fCimKdU | https://t.co/V7PvNIjYoq</t>
  </si>
  <si>
    <t>I am a Principal Consultant, a 3d generalist and an entrepreneur. Keen traveler and learner.</t>
  </si>
  <si>
    <t>Delhi</t>
  </si>
  <si>
    <t>https://t.co/wpYsw0UOIA</t>
  </si>
  <si>
    <t>https://t.co/uONwUVbjrp</t>
  </si>
  <si>
    <t>https://pbs.twimg.com/profile_banners/1323024025/1482641278</t>
  </si>
  <si>
    <t>https://pbs.twimg.com/profile_banners/192488315/1489927278</t>
  </si>
  <si>
    <t>https://pbs.twimg.com/profile_banners/132836702/1455289612</t>
  </si>
  <si>
    <t>https://pbs.twimg.com/profile_banners/101681199/1470173907</t>
  </si>
  <si>
    <t>http://pbs.twimg.com/profile_background_images/179031272/kat101a.jpg</t>
  </si>
  <si>
    <t>https://twitter.com/cnfusdsinceborn</t>
  </si>
  <si>
    <t>https://twitter.com/harjotbhatia</t>
  </si>
  <si>
    <t>https://twitter.com/amitpeehu</t>
  </si>
  <si>
    <t>https://twitter.com/viveekshahi</t>
  </si>
  <si>
    <t>cnfusdsinceborn
@reliancejio @JioCare When JioFibre
Will Be Available For Lucknow?</t>
  </si>
  <si>
    <t>harjotbhatia
@reliancejio eagerly waiting for
jio fibre specially in lucknow
where airtel is sucking money from
customers</t>
  </si>
  <si>
    <t>amitpeehu
Very Bad experience with Jio Store,Highway
Plaza, Lucknow. Staff is not cooperating
@reliancejio @JioCare.</t>
  </si>
  <si>
    <t>viveekshahi
Slow @reliancejio is more painful
than No @reliancejio @JioCare #fake4g
@TRAI @DoT_India #Lucknow #UP</t>
  </si>
  <si>
    <t>akash_dubey1</t>
  </si>
  <si>
    <t>drsandeepsngh</t>
  </si>
  <si>
    <t>@reliancejio ur Internet is bcmng slow day by day it was so gud erlier reconsidering 4 Prime or just swtch bck to my old ntwrk (frm Kanpur)</t>
  </si>
  <si>
    <t>@reliancejio MY name Sandeep Singh my alternate mob 0926153753 Jio net speed is very poor in ArjunNagar, Vinayakpur… https://t.co/cEHLrYv196</t>
  </si>
  <si>
    <t>@reliancejio Jio Speed is very very poor . Can Mr Mukesh Ambani solve my problem because ur technical team in kanpu… https://t.co/hHruldIQKr</t>
  </si>
  <si>
    <t>https://twitter.com/i/web/status/843802832411279360</t>
  </si>
  <si>
    <t>https://twitter.com/i/web/status/843803722048245760</t>
  </si>
  <si>
    <t>http://pbs.twimg.com/profile_images/617386431627919360/RRPKA89P_normal.jpg</t>
  </si>
  <si>
    <t>https://twitter.com/#!/akash_dubey1/status/843168607467114496</t>
  </si>
  <si>
    <t>https://twitter.com/#!/drsandeepsngh/status/843802832411279360</t>
  </si>
  <si>
    <t>https://twitter.com/#!/drsandeepsngh/status/843803722048245760</t>
  </si>
  <si>
    <t>843168607467114496</t>
  </si>
  <si>
    <t>843802832411279360</t>
  </si>
  <si>
    <t>843803722048245760</t>
  </si>
  <si>
    <t>Akash Dubey</t>
  </si>
  <si>
    <t>Dr Sandeep Singh</t>
  </si>
  <si>
    <t>Hi everyone . Peace ✌</t>
  </si>
  <si>
    <t>Kanpur,India</t>
  </si>
  <si>
    <t>https://twitter.com/akash_dubey1</t>
  </si>
  <si>
    <t>https://twitter.com/drsandeepsngh</t>
  </si>
  <si>
    <t>akash_dubey1
@reliancejio ur Internet is bcmng
slow day by day it was so gud erlier
reconsidering 4 Prime or just swtch
bck to my old ntwrk (frm Kanpur)</t>
  </si>
  <si>
    <t>drsandeepsngh
@reliancejio Jio Speed is very
very poor . Can Mr Mukesh Ambani
solve my problem because ur technical
team in kanpu… https://t.co/hHruldIQKr</t>
  </si>
  <si>
    <t>ankur001suri</t>
  </si>
  <si>
    <t>@reliancejio getting 600kbps. Speed near High court Allahabad service request SR00000733EO PLEASE do something about it</t>
  </si>
  <si>
    <t>RT @ankur001suri: @reliancejio getting 600kbps. Speed near High court Allahabad service request SR00000733EO PLEASE do something about it</t>
  </si>
  <si>
    <t>@reliancejio pls do something about it 600kbps near High court Allahabad</t>
  </si>
  <si>
    <t>https://twitter.com/#!/ankur001suri/status/841485358730739713</t>
  </si>
  <si>
    <t>https://twitter.com/#!/ankur001suri/status/842010381241458688</t>
  </si>
  <si>
    <t>https://twitter.com/#!/ankur001suri/status/842010530718068736</t>
  </si>
  <si>
    <t>841485358730739713</t>
  </si>
  <si>
    <t>842010381241458688</t>
  </si>
  <si>
    <t>842010530718068736</t>
  </si>
  <si>
    <t>635145843</t>
  </si>
  <si>
    <t>Ankur Suri</t>
  </si>
  <si>
    <t>Allahabad, Uttar Pradesh</t>
  </si>
  <si>
    <t>https://twitter.com/ankur001suri</t>
  </si>
  <si>
    <t>ankur001suri
@reliancejio pls do something about
it 600kbps near High court Allahabad</t>
  </si>
  <si>
    <t>bhuwang1981</t>
  </si>
  <si>
    <t>ashish_makhija</t>
  </si>
  <si>
    <t>good_riddances</t>
  </si>
  <si>
    <t>mayank_power</t>
  </si>
  <si>
    <t>manishsmooth</t>
  </si>
  <si>
    <t>srinetprakhar</t>
  </si>
  <si>
    <t>haziff</t>
  </si>
  <si>
    <t>jioca</t>
  </si>
  <si>
    <t>@JioCare @reliancejio No network from last 48hrs . 
Civitech Sampriti , Sector 77 , GB Nagar , Noida - 201304. 
Mobile Number :7982901663</t>
  </si>
  <si>
    <t>@JioCare @reliancejio No network from last 48hrs . 
Civitech Sampriti , Sector 77 , GB Nagar , Noida - 201304. 
Mobile Number 79-76583057</t>
  </si>
  <si>
    <t>@SumitBajoria @VoiceOfAxom @YearOfMonk @reliancejio Not just NE. I stay in Noida and I gave acute network problem in my Jio phone</t>
  </si>
  <si>
    <t>RT @KaushikBaruah: @SumitBajoria @VoiceOfAxom @YearOfMonk @reliancejio Not just NE. I stay in Noida and I gave acute network problem in my…</t>
  </si>
  <si>
    <t>RT @good_riddances: Network coverage problem in sector 137, noida in societies like Gulshan Vivante, Ajnara Daffodil... @reliancejio @JioCa…</t>
  </si>
  <si>
    <t>Network coverage problem in sector 137, noida in societies like Gulshan Vivante, Ajnara Daffodil... @reliancejio @JioCare</t>
  </si>
  <si>
    <t>@JioCare @reliancejio Didn't expect this customer service. You bring revolutions but don't have enough forms at your Noida stores. Pl help</t>
  </si>
  <si>
    <t>@reliancejio pls improve network around Sector 45 Noida..It's pathetic..Can't switch to it untill then..</t>
  </si>
  <si>
    <t>@JioCare @reliancejio 
8178153573 / Add: J-1005, Arihant Arden, gh07, sec-1, Greater Noida west. Nr bisarakh - 201306</t>
  </si>
  <si>
    <t>@reliancejio @JioChat my add., H.no.-G166(ground floor),sec.-Beta 2,Greater Noida,UP,201310...sir plz resolve this asap..thanku</t>
  </si>
  <si>
    <t>@reliancejio @JioCare @JioChat my no is 7002282755 , h.no.-166(ground floor),sec.- beta 2,greater Noida,UP...Sir solve my issue asap</t>
  </si>
  <si>
    <t>http://pbs.twimg.com/profile_images/800324091525795840/c33LeHkg_normal.jpg</t>
  </si>
  <si>
    <t>http://pbs.twimg.com/profile_images/803188221723017216/3HF3OxeG_normal.jpg</t>
  </si>
  <si>
    <t>http://pbs.twimg.com/profile_images/546947944188887040/_GB35T1k_normal.jpeg</t>
  </si>
  <si>
    <t>http://pbs.twimg.com/profile_images/587199376772087809/SUU4ld-m_normal.jpg</t>
  </si>
  <si>
    <t>http://pbs.twimg.com/profile_images/829563384991449090/E-mDY2Zo_normal.jpg</t>
  </si>
  <si>
    <t>http://pbs.twimg.com/profile_images/794520225861357568/JSLkxpO2_normal.jpg</t>
  </si>
  <si>
    <t>https://twitter.com/#!/bhuwang1981/status/840787871581667329</t>
  </si>
  <si>
    <t>https://twitter.com/#!/bhuwang1981/status/840788610433478656</t>
  </si>
  <si>
    <t>https://twitter.com/#!/kaushikbaruah/status/841636404044021760</t>
  </si>
  <si>
    <t>https://twitter.com/#!/voiceofaxom/status/841637881760362496</t>
  </si>
  <si>
    <t>https://twitter.com/#!/sumitbajoria/status/841646073638608897</t>
  </si>
  <si>
    <t>https://twitter.com/#!/ashish_makhija/status/842785259376857089</t>
  </si>
  <si>
    <t>https://twitter.com/#!/good_riddances/status/842745068859592705</t>
  </si>
  <si>
    <t>https://twitter.com/#!/mayank_power/status/843077565430427649</t>
  </si>
  <si>
    <t>https://twitter.com/#!/natkhatbitts/status/843313076611026944</t>
  </si>
  <si>
    <t>https://twitter.com/#!/manishsmooth/status/843343221702909952</t>
  </si>
  <si>
    <t>https://twitter.com/#!/srinetprakhar/status/843389508137697280</t>
  </si>
  <si>
    <t>https://twitter.com/#!/haziff/status/843458278910820352</t>
  </si>
  <si>
    <t>840787871581667329</t>
  </si>
  <si>
    <t>840788610433478656</t>
  </si>
  <si>
    <t>841636404044021760</t>
  </si>
  <si>
    <t>841637881760362496</t>
  </si>
  <si>
    <t>841646073638608897</t>
  </si>
  <si>
    <t>842785259376857089</t>
  </si>
  <si>
    <t>842745068859592705</t>
  </si>
  <si>
    <t>843077565430427649</t>
  </si>
  <si>
    <t>843343221702909952</t>
  </si>
  <si>
    <t>843389508137697280</t>
  </si>
  <si>
    <t>843458278910820352</t>
  </si>
  <si>
    <t>841608831822118914</t>
  </si>
  <si>
    <t>843342611188473858</t>
  </si>
  <si>
    <t>TweetDeck</t>
  </si>
  <si>
    <t>BHUWAN GUPTA</t>
  </si>
  <si>
    <t>Ashtag</t>
  </si>
  <si>
    <t>carol  javier</t>
  </si>
  <si>
    <t>✮ ✯ /\^^!t ✮ ✯</t>
  </si>
  <si>
    <t>Mayank Arora</t>
  </si>
  <si>
    <t>Manish Kumar</t>
  </si>
  <si>
    <t>Prakhar Srinet</t>
  </si>
  <si>
    <t>Haziff Mohammed</t>
  </si>
  <si>
    <t>Live , Learn and Thrive !!!</t>
  </si>
  <si>
    <t>Good riddance</t>
  </si>
  <si>
    <t>India ka Tyohaar</t>
  </si>
  <si>
    <t>I m 2 Gud</t>
  </si>
  <si>
    <t xml:space="preserve">Delhi </t>
  </si>
  <si>
    <t>https://pbs.twimg.com/profile_banners/1484996473/1473088607</t>
  </si>
  <si>
    <t>https://pbs.twimg.com/profile_banners/109895252/1480329981</t>
  </si>
  <si>
    <t>https://pbs.twimg.com/profile_banners/122447040/1458277162</t>
  </si>
  <si>
    <t>https://pbs.twimg.com/profile_banners/1515859416/1428834320</t>
  </si>
  <si>
    <t>https://pbs.twimg.com/profile_banners/4694804796/1486618281</t>
  </si>
  <si>
    <t>https://pbs.twimg.com/profile_banners/276208602/1480232659</t>
  </si>
  <si>
    <t>https://twitter.com/bhuwang1981</t>
  </si>
  <si>
    <t>https://twitter.com/ashish_makhija</t>
  </si>
  <si>
    <t>https://twitter.com/jioca</t>
  </si>
  <si>
    <t>https://twitter.com/good_riddances</t>
  </si>
  <si>
    <t>https://twitter.com/mayank_power</t>
  </si>
  <si>
    <t>https://twitter.com/manishsmooth</t>
  </si>
  <si>
    <t>https://twitter.com/srinetprakhar</t>
  </si>
  <si>
    <t>https://twitter.com/haziff</t>
  </si>
  <si>
    <t>sumitbajoria
RT @KaushikBaruah: @SumitBajoria
@VoiceOfAxom @YearOfMonk @reliancejio
Not just NE. I stay in Noida and
I gave acute network problem in
my…</t>
  </si>
  <si>
    <t>voiceofaxom
RT @KaushikBaruah: @SumitBajoria
@VoiceOfAxom @YearOfMonk @reliancejio
Not just NE. I stay in Noida and
I gave acute network problem in
my…</t>
  </si>
  <si>
    <t>natkhatbitts
@reliancejio pls improve network
around Sector 45 Noida..It's pathetic..Can't
switch to it untill then..</t>
  </si>
  <si>
    <t>kaushikbaruah
@SumitBajoria @VoiceOfAxom @YearOfMonk
@reliancejio Not just NE. I stay
in Noida and I gave acute network
problem in my Jio phone</t>
  </si>
  <si>
    <t xml:space="preserve">yearofmonk
</t>
  </si>
  <si>
    <t>bhuwang1981
@JioCare @reliancejio No network
from last 48hrs . Civitech Sampriti
, Sector 77 , GB Nagar , Noida
- 201304. Mobile Number 79-76583057</t>
  </si>
  <si>
    <t>ashish_makhija
RT @good_riddances: Network coverage
problem in sector 137, noida in
societies like Gulshan Vivante,
Ajnara Daffodil... @reliancejio
@JioCa…</t>
  </si>
  <si>
    <t xml:space="preserve">jioca
</t>
  </si>
  <si>
    <t>good_riddances
Network coverage problem in sector
137, noida in societies like Gulshan
Vivante, Ajnara Daffodil... @reliancejio
@JioCare</t>
  </si>
  <si>
    <t>mayank_power
@JioCare @reliancejio Didn't expect
this customer service. You bring
revolutions but don't have enough
forms at your Noida stores. Pl
help</t>
  </si>
  <si>
    <t>manishsmooth
@JioCare @reliancejio 8178153573
/ Add: J-1005, Arihant Arden, gh07,
sec-1, Greater Noida west. Nr bisarakh
- 201306</t>
  </si>
  <si>
    <t>srinetprakhar
@reliancejio @JioChat my add.,
H.no.-G166(ground floor),sec.-Beta
2,Greater Noida,UP,201310...sir
plz resolve this asap..thanku</t>
  </si>
  <si>
    <t>haziff
@reliancejio @JioCare @JioChat
my no is 7002282755 , h.no.-166(ground
floor),sec.- beta 2,greater Noida,UP...Sir
solve my issue asap</t>
  </si>
  <si>
    <t>shashank4gupta</t>
  </si>
  <si>
    <t>@reliancejio the speed is continuously decreasing please fix it also i complaint it but no solution is given I am f… https://t.co/l3QR9eqyBX</t>
  </si>
  <si>
    <t>https://twitter.com/i/web/status/843753314760232960</t>
  </si>
  <si>
    <t>http://pbs.twimg.com/profile_images/843741531148378113/Ij7ZpcL8_normal.jpg</t>
  </si>
  <si>
    <t>https://twitter.com/#!/shashank4gupta/status/843753314760232960</t>
  </si>
  <si>
    <t>843753314760232960</t>
  </si>
  <si>
    <t>Shashank Gupta</t>
  </si>
  <si>
    <t>Varanasi, India</t>
  </si>
  <si>
    <t>https://twitter.com/shashank4gupta</t>
  </si>
  <si>
    <t>shashank4gupta
@reliancejio the speed is continuously
decreasing please fix it also i
complaint it but no solution is
given I am f… https://t.co/l3QR9eqyBX</t>
  </si>
  <si>
    <t>mayank_rajput</t>
  </si>
  <si>
    <t>deepankar9001</t>
  </si>
  <si>
    <t>vikasjindal06</t>
  </si>
  <si>
    <t>ideacellular</t>
  </si>
  <si>
    <t>@VodafoneIN  Didn't get my problem solved. @reliancejio when u ppl extending ur network in uttarakhand, https://t.co/uvieF4mmc9</t>
  </si>
  <si>
    <t>@reliancejio how can I apply for broadband connection in Nainital Uttarakhand?</t>
  </si>
  <si>
    <t>@ideacellular Kyari village, Ramnagar  Uttarakhand besides the residents attract 15000 tourist ever Year only @reliancejio cashed potential</t>
  </si>
  <si>
    <t>Kyari Village Ramnagar Uttarakhand no @ideacellular no @VodafoneIN no @Airtel only @reliancejio no wonder Jio is heading for no1 tel co Jio👍</t>
  </si>
  <si>
    <t>https://twitter.com/mayank_rajput/status/841694982792650753</t>
  </si>
  <si>
    <t>http://pbs.twimg.com/profile_images/2549484886/6k0tqo7ih2wtakji5n0y_normal.jpeg</t>
  </si>
  <si>
    <t>http://pbs.twimg.com/profile_images/829100283661783041/cXiU9CcT_normal.jpg</t>
  </si>
  <si>
    <t>http://pbs.twimg.com/profile_images/737520757543030786/YKGHbC06_normal.jpg</t>
  </si>
  <si>
    <t>https://twitter.com/#!/mayank_rajput/status/841696329529151488</t>
  </si>
  <si>
    <t>https://twitter.com/#!/deepankar9001/status/843022516474036224</t>
  </si>
  <si>
    <t>https://twitter.com/#!/vikasjindal06/status/843868941160189953</t>
  </si>
  <si>
    <t>https://twitter.com/#!/vikasjindal06/status/843869729949409280</t>
  </si>
  <si>
    <t>841696329529151488</t>
  </si>
  <si>
    <t>843022516474036224</t>
  </si>
  <si>
    <t>843868941160189953</t>
  </si>
  <si>
    <t>843869729949409280</t>
  </si>
  <si>
    <t>51661882</t>
  </si>
  <si>
    <t>78.841009,29.254314 
79.314056,29.254314 
79.314056,29.586477 
78.841009,29.586477</t>
  </si>
  <si>
    <t>Corbet National Park, India</t>
  </si>
  <si>
    <t>0528febe43a2b2c9</t>
  </si>
  <si>
    <t>Corbet National Park</t>
  </si>
  <si>
    <t>https://api.twitter.com/1.1/geo/id/0528febe43a2b2c9.json</t>
  </si>
  <si>
    <t>mayank mall</t>
  </si>
  <si>
    <t>Deepankar Joshi</t>
  </si>
  <si>
    <t>Vikas Jindal</t>
  </si>
  <si>
    <t>Idea Cellular</t>
  </si>
  <si>
    <t>i am a dentist.......</t>
  </si>
  <si>
    <t>strong beliver of ancient Indian spritual science
Chemical Engineer</t>
  </si>
  <si>
    <t>President Kumaon Garhwal Chamber of Commerce and Industries</t>
  </si>
  <si>
    <t>Connect. Create. Inspire. Experience our super-fast network with Idea 4G because an Idea can change your life!  For any kind of assistance, tweet to @idea_cares</t>
  </si>
  <si>
    <t>paonta sahib</t>
  </si>
  <si>
    <t>Naini Tal, India</t>
  </si>
  <si>
    <t>ramnagar, uttarakhand</t>
  </si>
  <si>
    <t>http://t.co/Y8qLH0kluB</t>
  </si>
  <si>
    <t>https://pbs.twimg.com/profile_banners/289185129/1471212595</t>
  </si>
  <si>
    <t>https://pbs.twimg.com/profile_banners/283971676/1461291013</t>
  </si>
  <si>
    <t>https://pbs.twimg.com/profile_banners/51661882/1485514104</t>
  </si>
  <si>
    <t>http://pbs.twimg.com/profile_background_images/445853532516675584/SiBr7w1k.jpeg</t>
  </si>
  <si>
    <t>http://pbs.twimg.com/profile_images/722698518029340673/nU5GdCbM_normal.jpg</t>
  </si>
  <si>
    <t>https://twitter.com/mayank_rajput</t>
  </si>
  <si>
    <t>https://twitter.com/deepankar9001</t>
  </si>
  <si>
    <t>https://twitter.com/vikasjindal06</t>
  </si>
  <si>
    <t>https://twitter.com/ideacellular</t>
  </si>
  <si>
    <t>mayank_rajput
@VodafoneIN Didn't get my problem
solved. @reliancejio when u ppl
extending ur network in uttarakhand,
https://t.co/uvieF4mmc9</t>
  </si>
  <si>
    <t>deepankar9001
@reliancejio how can I apply for
broadband connection in Nainital
Uttarakhand?</t>
  </si>
  <si>
    <t>vikasjindal06
Kyari Village Ramnagar Uttarakhand
no @ideacellular no @VodafoneIN
no @Airtel only @reliancejio no
wonder Jio is heading for no1 tel
co Jio👍</t>
  </si>
  <si>
    <t xml:space="preserve">ideacellular
</t>
  </si>
  <si>
    <t>Uttarakhand</t>
  </si>
  <si>
    <t>amandhanani</t>
  </si>
  <si>
    <t>digitaldesh</t>
  </si>
  <si>
    <t>mohit1805</t>
  </si>
  <si>
    <t>@reliancejio posting this thru @VodafoneIN network, due to pathetic signal in Dehradun! Feels cheated whn m thinkin get ur best plan! #sad</t>
  </si>
  <si>
    <t>We met a 23-yr-old student in DehraDun who only downloaded all these #apps post getting a @reliancejio connection https://t.co/ATSXJteaaP</t>
  </si>
  <si>
    <t>RT @DigitalDesh: We met a 23-yr-old student in DehraDun who only downloaded all these #apps post getting a @reliancejio connection https://…</t>
  </si>
  <si>
    <t>sad</t>
  </si>
  <si>
    <t>apps</t>
  </si>
  <si>
    <t>https://pbs.twimg.com/media/C22ABJBWIAALTvC.jpg</t>
  </si>
  <si>
    <t>http://pbs.twimg.com/profile_images/777001164554407937/3umUvYd1_normal.jpg</t>
  </si>
  <si>
    <t>http://pbs.twimg.com/profile_images/843762898161844224/yuMdZFQT_normal.jpg</t>
  </si>
  <si>
    <t>https://twitter.com/#!/amandhanani/status/840786472668155904</t>
  </si>
  <si>
    <t>https://twitter.com/#!/digitaldesh/status/823455093408272384</t>
  </si>
  <si>
    <t>https://twitter.com/#!/mohit1805/status/844033670122033152</t>
  </si>
  <si>
    <t>840786472668155904</t>
  </si>
  <si>
    <t>823455093408272384</t>
  </si>
  <si>
    <t>844033670122033152</t>
  </si>
  <si>
    <t>Aman Dhanani</t>
  </si>
  <si>
    <t>Digital Desh</t>
  </si>
  <si>
    <t>mohit kumar</t>
  </si>
  <si>
    <t>Uncovering 'Inside the Internet of India', an Anti-Survey. Download report: https://t.co/qGdkRctDj0; the 1st Digital Dukaan is now open! A @NowFloats initiative</t>
  </si>
  <si>
    <t>To hard to handle</t>
  </si>
  <si>
    <t>नई दिल्ली, भारत</t>
  </si>
  <si>
    <t>https://t.co/hYv2nMHTlU</t>
  </si>
  <si>
    <t>https://pbs.twimg.com/profile_banners/3151247719/1478499157</t>
  </si>
  <si>
    <t>https://pbs.twimg.com/profile_banners/91352288/1490003724</t>
  </si>
  <si>
    <t>http://pbs.twimg.com/profile_images/726343856829112320/icA7XOO5_normal.jpg</t>
  </si>
  <si>
    <t>https://twitter.com/amandhanani</t>
  </si>
  <si>
    <t>https://twitter.com/digitaldesh</t>
  </si>
  <si>
    <t>https://twitter.com/mohit1805</t>
  </si>
  <si>
    <t>amandhanani
@reliancejio posting this thru
@VodafoneIN network, due to pathetic
signal in Dehradun! Feels cheated
whn m thinkin get ur best plan!
#sad</t>
  </si>
  <si>
    <t>digitaldesh
We met a 23-yr-old student in DehraDun
who only downloaded all these #apps
post getting a @reliancejio connection
https://t.co/ATSXJteaaP</t>
  </si>
  <si>
    <t>mohit1805
RT @DigitalDesh: We met a 23-yr-old
student in DehraDun who only downloaded
all these #apps post getting a
@reliancejio connection https://…</t>
  </si>
  <si>
    <t>anilkrsheoran</t>
  </si>
  <si>
    <t>@reliancejio if you are not giving network. jio will become dabba. vodafone is best in Haridwar.</t>
  </si>
  <si>
    <t>http://pbs.twimg.com/profile_images/1240272386/hpqscan0001_normal.jpg</t>
  </si>
  <si>
    <t>https://twitter.com/#!/anilkrsheoran/status/842562037041512449</t>
  </si>
  <si>
    <t>842562037041512449</t>
  </si>
  <si>
    <t>VETERAN</t>
  </si>
  <si>
    <t>assam, baraut, Haridwar</t>
  </si>
  <si>
    <t>https://twitter.com/anilkrsheoran</t>
  </si>
  <si>
    <t>anilkrsheoran
@reliancejio if you are not giving
network. jio will become dabba.
vodafone is best in Haridwar.</t>
  </si>
  <si>
    <t>tamalhowlader3</t>
  </si>
  <si>
    <t>bikramsaha260</t>
  </si>
  <si>
    <t>apurbad94889995</t>
  </si>
  <si>
    <t>nkarmakar</t>
  </si>
  <si>
    <t>designpp</t>
  </si>
  <si>
    <t>khushsundar</t>
  </si>
  <si>
    <t>@reliancejio Dear Jio , SIM card Replacement is available in West Bengal?? Can I do it from Reliance Digital Express mini ?</t>
  </si>
  <si>
    <t>@JioCare @reliancejio Dear Jio , SIM card Replacement is available in West Bengal?? Can I do it from Reliance Digital Express mini ?</t>
  </si>
  <si>
    <t>@reliancejio we need a jio tower In jholung bazar west Bengal MB-8900075614</t>
  </si>
  <si>
    <t>@reliancejio @khushsundar Jio network is very poor in my city burdwan in West Bengal...........</t>
  </si>
  <si>
    <t>NetVelocity Test Result @reliancejio @JioCare at #Durgapur railway station, west #bengal . https://t.co/5b6U853iNl</t>
  </si>
  <si>
    <t>@Airtel_Presence @reliancejio  which one is giving better 4G coverage at durgapur,west bengal.</t>
  </si>
  <si>
    <t>durgapur bengal</t>
  </si>
  <si>
    <t>https://pbs.twimg.com/media/C7QmNtJXQAAw6Mz.jpg</t>
  </si>
  <si>
    <t>http://pbs.twimg.com/profile_images/843029231219171328/3jWxi9Pf_normal.jpg</t>
  </si>
  <si>
    <t>http://pbs.twimg.com/profile_images/674974414841098240/gSjCDMZn_normal.jpg</t>
  </si>
  <si>
    <t>http://pbs.twimg.com/profile_images/817960013641695232/9LRoeRlQ_normal.jpg</t>
  </si>
  <si>
    <t>http://pbs.twimg.com/profile_images/827611424117637120/Himt1sW8_normal.jpg</t>
  </si>
  <si>
    <t>https://twitter.com/#!/tamalhowlader3/status/840960448413356032</t>
  </si>
  <si>
    <t>https://twitter.com/#!/tamalhowlader3/status/840960710809079808</t>
  </si>
  <si>
    <t>https://twitter.com/#!/bikramsaha260/status/841679585267789824</t>
  </si>
  <si>
    <t>https://twitter.com/#!/apurbad94889995/status/842660583291977728</t>
  </si>
  <si>
    <t>https://twitter.com/#!/nkarmakar/status/843341055084912640</t>
  </si>
  <si>
    <t>https://twitter.com/#!/designpp/status/843450270486937603</t>
  </si>
  <si>
    <t>840960448413356032</t>
  </si>
  <si>
    <t>840960710809079808</t>
  </si>
  <si>
    <t>841679585267789824</t>
  </si>
  <si>
    <t>842660583291977728</t>
  </si>
  <si>
    <t>843341055084912640</t>
  </si>
  <si>
    <t>843450270486937603</t>
  </si>
  <si>
    <t>842018670712897537</t>
  </si>
  <si>
    <t>88.4010245,26.8618749 
88.8854638,26.8618749 
88.8854638,27.1942 
88.4010245,27.1942</t>
  </si>
  <si>
    <t>87.151632,23.317017 
87.581098,23.317017 
87.581098,23.749593 
87.151632,23.749593</t>
  </si>
  <si>
    <t>Kalimpong, India</t>
  </si>
  <si>
    <t>Durgapur, India</t>
  </si>
  <si>
    <t>3d4f08857245e3f4</t>
  </si>
  <si>
    <t>3a86c1f0605c8a9b</t>
  </si>
  <si>
    <t>Kalimpong</t>
  </si>
  <si>
    <t>Durgapur</t>
  </si>
  <si>
    <t>https://api.twitter.com/1.1/geo/id/3d4f08857245e3f4.json</t>
  </si>
  <si>
    <t>https://api.twitter.com/1.1/geo/id/3a86c1f0605c8a9b.json</t>
  </si>
  <si>
    <t>Technical Tamal</t>
  </si>
  <si>
    <t>BIKRAM PRASAD SAHA</t>
  </si>
  <si>
    <t>Apurba Das</t>
  </si>
  <si>
    <t>khushbusundar</t>
  </si>
  <si>
    <t>iNiru</t>
  </si>
  <si>
    <t>Prasenjit Pandit</t>
  </si>
  <si>
    <t>Studding Electrical Engineering at Rajballavpur High School.</t>
  </si>
  <si>
    <t>mother,wife,daughter,sister,friend,..a strong woman wid convictions n grit..actor,producer,tv host,an atheist...NationalSpokesperson of the CONGRESS crowns it❤️</t>
  </si>
  <si>
    <t>A Hopeless Romantic.   Lost in his own world.  music lover. Follow at your own risk!</t>
  </si>
  <si>
    <t>Maslandapur,Kolkata,India</t>
  </si>
  <si>
    <t>Bardhaman, India</t>
  </si>
  <si>
    <t>Gurgaon</t>
  </si>
  <si>
    <t>https://t.co/QXXMDWM794</t>
  </si>
  <si>
    <t>https://pbs.twimg.com/profile_banners/1662429074/1489828804</t>
  </si>
  <si>
    <t>https://pbs.twimg.com/profile_banners/815106921166438400/1483851847</t>
  </si>
  <si>
    <t>https://pbs.twimg.com/profile_banners/122959195/1402486363</t>
  </si>
  <si>
    <t>https://pbs.twimg.com/profile_banners/61252950/1410417242</t>
  </si>
  <si>
    <t>http://pbs.twimg.com/profile_images/843069999505788928/imUbiIXT_normal.jpg</t>
  </si>
  <si>
    <t>http://pbs.twimg.com/profile_images/770445664954228737/yInmNgB0_normal.jpg</t>
  </si>
  <si>
    <t>https://twitter.com/tamalhowlader3</t>
  </si>
  <si>
    <t>https://twitter.com/bikramsaha260</t>
  </si>
  <si>
    <t>https://twitter.com/apurbad94889995</t>
  </si>
  <si>
    <t>https://twitter.com/khushsundar</t>
  </si>
  <si>
    <t>https://twitter.com/nkarmakar</t>
  </si>
  <si>
    <t>https://twitter.com/designpp</t>
  </si>
  <si>
    <t>tamalhowlader3
@JioCare @reliancejio Dear Jio
, SIM card Replacement is available
in West Bengal?? Can I do it from
Reliance Digital Express mini ?</t>
  </si>
  <si>
    <t>bikramsaha260
@reliancejio we need a jio tower
In jholung bazar west Bengal MB-8900075614</t>
  </si>
  <si>
    <t>apurbad94889995
@reliancejio @khushsundar Jio network
is very poor in my city burdwan
in West Bengal...........</t>
  </si>
  <si>
    <t xml:space="preserve">khushsundar
</t>
  </si>
  <si>
    <t>nkarmakar
NetVelocity Test Result @reliancejio
@JioCare at #Durgapur railway station,
west #bengal . https://t.co/5b6U853iNl</t>
  </si>
  <si>
    <t>designpp
@Airtel_Presence @reliancejio which
one is giving better 4G coverage
at durgapur,west bengal.</t>
  </si>
  <si>
    <t>West Bengal</t>
  </si>
  <si>
    <t>arko_singh</t>
  </si>
  <si>
    <t>i_r_sircar</t>
  </si>
  <si>
    <t>23rdroy</t>
  </si>
  <si>
    <t>siddhantshaw92</t>
  </si>
  <si>
    <t>anamikavinod</t>
  </si>
  <si>
    <t>@JioCare for about last 2-3 days,jio speed is too slow(80-90kbps) in #kolkata,pls check it..anyways #happy_holi 😀😀😀 @reliancejio</t>
  </si>
  <si>
    <t>Jio4g effect ... On the way #Kolkata by train ... Online movie... Thanks @reliancejio https://t.co/ahyxcCUP0m</t>
  </si>
  <si>
    <t>@reliancejio cont'd... Today I am at Kolkata &amp;amp; tweeting you using my @airtelindia sim &amp;amp; my dad has @VodafoneIN sim &amp;amp; also getting the networ</t>
  </si>
  <si>
    <t>@reliancejio @JioCare @JioChat huge network issue in Kolkata Parkstreet area as well as in it's outskirts. Called customer care no help yet.</t>
  </si>
  <si>
    <t>@reliancejio went to a store @ "4.30pm" only to be sent away by "3" store keepers as they were having lunch. 
Store - New Alipore, Kolkata.</t>
  </si>
  <si>
    <t>@reliancejio 
7003987200
On my home network problem
At bhowanipur Kolkata
Please slove this problem</t>
  </si>
  <si>
    <t>NetVelocity Test Result @reliancejio result at sec v kolkata sdf more at naloban food park https://t.co/YNP0IgekdW</t>
  </si>
  <si>
    <t>kolkata happy_holi</t>
  </si>
  <si>
    <t>kolkata</t>
  </si>
  <si>
    <t>https://pbs.twimg.com/media/C62SEThWwAAFfRX.jpg</t>
  </si>
  <si>
    <t>https://pbs.twimg.com/media/C7a0HMRXkAAs8Pf.jpg</t>
  </si>
  <si>
    <t>http://pbs.twimg.com/profile_images/668145525196267520/4jsOjdLw_normal.jpg</t>
  </si>
  <si>
    <t>http://pbs.twimg.com/profile_images/464735683681071104/LX1psx7y_normal.jpeg</t>
  </si>
  <si>
    <t>http://pbs.twimg.com/profile_images/765135203534671872/6t58KZlr_normal.jpg</t>
  </si>
  <si>
    <t>http://pbs.twimg.com/profile_images/695909534129385472/c-5ZPJoN_normal.jpg</t>
  </si>
  <si>
    <t>https://twitter.com/#!/arko_singh/status/840804170789658624</t>
  </si>
  <si>
    <t>https://twitter.com/#!/nkarmakar/status/841489636023132161</t>
  </si>
  <si>
    <t>https://twitter.com/#!/i_r_sircar/status/841575768283058177</t>
  </si>
  <si>
    <t>https://twitter.com/#!/23rdroy/status/842649767733805057</t>
  </si>
  <si>
    <t>https://twitter.com/#!/siddhantshaw92/status/842697754958794752</t>
  </si>
  <si>
    <t>https://twitter.com/#!/malay_15/status/843740037871296512</t>
  </si>
  <si>
    <t>https://twitter.com/#!/anamikavinod/status/844060037345693696</t>
  </si>
  <si>
    <t>840804170789658624</t>
  </si>
  <si>
    <t>841489636023132161</t>
  </si>
  <si>
    <t>841575768283058177</t>
  </si>
  <si>
    <t>842649767733805057</t>
  </si>
  <si>
    <t>842697754958794752</t>
  </si>
  <si>
    <t>843740037871296512</t>
  </si>
  <si>
    <t>844060037345693696</t>
  </si>
  <si>
    <t>da</t>
  </si>
  <si>
    <t>87.478474,22.933864 
88.240351,22.933864 
88.240351,23.619542 
87.478474,23.619542</t>
  </si>
  <si>
    <t>595ba6d9756af967</t>
  </si>
  <si>
    <t>Bardhaman</t>
  </si>
  <si>
    <t>https://api.twitter.com/1.1/geo/id/595ba6d9756af967.json</t>
  </si>
  <si>
    <t>Ăŕķö Şįñğh</t>
  </si>
  <si>
    <t>RISHAV SIRCAR</t>
  </si>
  <si>
    <t>Boyka</t>
  </si>
  <si>
    <t>Siddhant Shaw</t>
  </si>
  <si>
    <t>AnamikA</t>
  </si>
  <si>
    <t>DO it</t>
  </si>
  <si>
    <t>I am Rishav Sircar from Dehradun, Currently Pursuing MBA in Aviation Management from University of Petroleum &amp; Energy Studies ,Dehradun</t>
  </si>
  <si>
    <t xml:space="preserve">Kolkata </t>
  </si>
  <si>
    <t>DEHRADUN,INDIA</t>
  </si>
  <si>
    <t>http://t.co/bdTst6Zxbl</t>
  </si>
  <si>
    <t>https://pbs.twimg.com/profile_banners/356997055/1470759644</t>
  </si>
  <si>
    <t>https://pbs.twimg.com/profile_banners/64961117/1399636827</t>
  </si>
  <si>
    <t>https://pbs.twimg.com/profile_banners/536046772/1451830728</t>
  </si>
  <si>
    <t>http://pbs.twimg.com/profile_background_images/763047046777483264/-Q2u0RxJ.jpg</t>
  </si>
  <si>
    <t>http://pbs.twimg.com/profile_background_images/680437448/4af4778934134efa8f2190b475804eea.jpeg</t>
  </si>
  <si>
    <t>https://twitter.com/arko_singh</t>
  </si>
  <si>
    <t>https://twitter.com/i_r_sircar</t>
  </si>
  <si>
    <t>https://twitter.com/23rdroy</t>
  </si>
  <si>
    <t>https://twitter.com/siddhantshaw92</t>
  </si>
  <si>
    <t>https://twitter.com/anamikavinod</t>
  </si>
  <si>
    <t>malay_15
@reliancejio 7003987200 On my home
network problem At bhowanipur Kolkata
Please slove this problem</t>
  </si>
  <si>
    <t>arko_singh
@JioCare for about last 2-3 days,jio
speed is too slow(80-90kbps) in
#kolkata,pls check it..anyways
#happy_holi 😀😀😀 @reliancejio</t>
  </si>
  <si>
    <t>i_r_sircar
@reliancejio cont'd... Today I
am at Kolkata &amp;amp; tweeting you
using my @airtelindia sim &amp;amp;
my dad has @VodafoneIN sim &amp;amp;
also getting the networ</t>
  </si>
  <si>
    <t>23rdroy
@reliancejio @JioCare @JioChat
huge network issue in Kolkata Parkstreet
area as well as in it's outskirts.
Called customer care no help yet.</t>
  </si>
  <si>
    <t>siddhantshaw92
@reliancejio went to a store @
"4.30pm" only to be sent away by
"3" store keepers as they were
having lunch. Store - New Alipore,
Kolkata.</t>
  </si>
  <si>
    <t>anamikavinod
NetVelocity Test Result @reliancejio
result at sec v kolkata sdf more
at naloban food park https://t.co/YNP0IgekdW</t>
  </si>
  <si>
    <t>drbharatjani</t>
  </si>
  <si>
    <t>mukeshambaani</t>
  </si>
  <si>
    <t>@reliancejio @MukeshAmbaani how can u say that Jio is panindia when Andaman&amp;amp;nicobar islands are not yet covered. Do something</t>
  </si>
  <si>
    <t>https://twitter.com/#!/drbharatjani/status/842799044510580736</t>
  </si>
  <si>
    <t>842799044510580736</t>
  </si>
  <si>
    <t>bharat</t>
  </si>
  <si>
    <t>Managing Director - Reliance group. ReTweets are personal &amp; are not meant for endorsement.</t>
  </si>
  <si>
    <t>http://pbs.twimg.com/profile_images/417150124322603008/0fShPC2V_normal.jpeg</t>
  </si>
  <si>
    <t>https://twitter.com/drbharatjani</t>
  </si>
  <si>
    <t>https://twitter.com/mukeshambaani</t>
  </si>
  <si>
    <t>drbharatjani
@reliancejio @MukeshAmbaani how
can u say that Jio is panindia
when Andaman&amp;amp;nicobar islands
are not yet covered. Do something</t>
  </si>
  <si>
    <t xml:space="preserve">mukeshambaani
</t>
  </si>
  <si>
    <t>Andaman and Nicobar</t>
  </si>
  <si>
    <t>Chandigarh</t>
  </si>
  <si>
    <t>knkdds</t>
  </si>
  <si>
    <t>@reliancejio @JioCare hopeless network and speed in Silvassa.Dadra and nagar haveli.speed is similar to 2g&amp;amp;3g. disappointing and frustrating</t>
  </si>
  <si>
    <t>http://pbs.twimg.com/profile_images/830780075284930561/05wBcG43_normal.jpg</t>
  </si>
  <si>
    <t>https://twitter.com/#!/knkdds/status/840993808267526144</t>
  </si>
  <si>
    <t>840993808267526144</t>
  </si>
  <si>
    <t>krunal desai</t>
  </si>
  <si>
    <t>http://pbs.twimg.com/profile_background_images/96531662/DSC02163.JPG</t>
  </si>
  <si>
    <t>https://twitter.com/knkdds</t>
  </si>
  <si>
    <t>knkdds
@reliancejio @JioCare hopeless
network and speed in Silvassa.Dadra
and nagar haveli.speed is similar
to 2g&amp;amp;3g. disappointing and
frustrating</t>
  </si>
  <si>
    <t>Dadra and Nagar Haveli</t>
  </si>
  <si>
    <t>durgaprao</t>
  </si>
  <si>
    <t>swatane1</t>
  </si>
  <si>
    <t>amaan_saffan</t>
  </si>
  <si>
    <t>sumitmahatha</t>
  </si>
  <si>
    <t>dineshg66756205</t>
  </si>
  <si>
    <t>jk_3841</t>
  </si>
  <si>
    <t>buddysiraj</t>
  </si>
  <si>
    <t>subhashhahujaa</t>
  </si>
  <si>
    <t>kaushik89ankit</t>
  </si>
  <si>
    <t>meghnashukla11</t>
  </si>
  <si>
    <t>delhi_king</t>
  </si>
  <si>
    <t>hitendertanwar</t>
  </si>
  <si>
    <t>sgupta22</t>
  </si>
  <si>
    <t>arjunsh11427349</t>
  </si>
  <si>
    <t>thestinger02</t>
  </si>
  <si>
    <t>pprasad92</t>
  </si>
  <si>
    <t>vishwajeetpol</t>
  </si>
  <si>
    <t>nvijay1987</t>
  </si>
  <si>
    <t>prashcknambiar</t>
  </si>
  <si>
    <t>biswadeepmondal</t>
  </si>
  <si>
    <t>samar_delhi</t>
  </si>
  <si>
    <t>neeeraj_tiwari</t>
  </si>
  <si>
    <t>pandey_bachchan</t>
  </si>
  <si>
    <t>ranveerofficiai</t>
  </si>
  <si>
    <t>dataanalyzers1</t>
  </si>
  <si>
    <t>ashu4888</t>
  </si>
  <si>
    <t>akhilnemani1</t>
  </si>
  <si>
    <t>startup_delhi</t>
  </si>
  <si>
    <t>vishal2932</t>
  </si>
  <si>
    <t>wamiquehasan</t>
  </si>
  <si>
    <t>ettelecom</t>
  </si>
  <si>
    <t>sundarpichai</t>
  </si>
  <si>
    <t>googleindia</t>
  </si>
  <si>
    <t>httweets</t>
  </si>
  <si>
    <t>aamaadmiparty</t>
  </si>
  <si>
    <t>@reliancejio my jio no is 8178356829, web site are YouTube , Google search, online SBM etc, my address is A4 Uniq Aapt mehrauli new Delhi</t>
  </si>
  <si>
    <t>@reliancejio we r unable to call this Delhi nu pls look into this phone nu issue 01125673521</t>
  </si>
  <si>
    <t>@reliancejio Why Network problem in Delhi, 110025 Abi fazal, Shocked no one aware in ur staff. jiocare</t>
  </si>
  <si>
    <t>@reliancejio I am fed up with the service center at lawrence road Delhi. I am here since morning 11am. No one is attending properly</t>
  </si>
  <si>
    <t>@reliancejio #dear sir mera pass tower ke liye space hai V-676 arvind nagar brahmpuri delhi 110053 mobile #9868169071</t>
  </si>
  <si>
    <t>@reliancejio Hope we are being made fool by just telling about the best network of #Jio? Lot of network problems in Delhi.</t>
  </si>
  <si>
    <t>@reliancejio Dear, Internet Speed Is Too Slow.. Even Less then 2G Speed..Plz Solved this..
#8076737929 
Location: Mandawali,Delhi -110092</t>
  </si>
  <si>
    <t>@reliancejio Why u launchd jio in delhi without full coverage, most delhi nt covered by u,pl allow re-port b4 mandatory 90days: SR0000073LBC</t>
  </si>
  <si>
    <t>@reliancejio Jio in delhi lacks full coverage,almost half of delhi nt covered, pl allow re-port to airtel b4 90 mandatory days: SR0000073LBC</t>
  </si>
  <si>
    <t>The best network in Delhi is the one on which you can stream music at Rajiv chowk @Airtel_Presence @reliancejio @VodafoneIN</t>
  </si>
  <si>
    <t>@reliancejio Have you registered for IMC , March 17, New Delhi | Hurry Up! Limited Seats! #IMC2020 @ETTelecom… https://t.co/3TGEy1fpNn</t>
  </si>
  <si>
    <t>@reliancejio India Mobile Congress | Vision 2020, March 17, 2017, The Imperial, New Delhi #IMCVISION2020 @ETTelecom… https://t.co/S9a0yr8QjG</t>
  </si>
  <si>
    <t>@htTweets @GoogleIndia @sundarpichai @reliancejio when masterminds r dere to help us, then no one can stop us. We all Trust ur #Vision ❤️</t>
  </si>
  <si>
    <t>@reliancejio this is the disgusting speed of jio in Delhi. Now I am thinking why I have taken prime membership. https://t.co/HIbiTTPO4s</t>
  </si>
  <si>
    <t>.@JioCare How do I apply for the Jio Fibre Broadband in Delhi? @reliancejio</t>
  </si>
  <si>
    <t>@VodafoneIN @reliancejio @JioCare @Airtel_Presence  jio is better than voda and airtel network in Punjabi bagh new Delhi -26 jug jug jio</t>
  </si>
  <si>
    <t>@reliancejio how to port my jio UP no. to jio delhi circle @JioCare</t>
  </si>
  <si>
    <t>Hey Dear @reliancejio @JioCare why your Network not working daily from 6pm to 10 pm in south Delhi. What's your problem</t>
  </si>
  <si>
    <t>RT @ModiLeDubega: Hey Dear @reliancejio @JioCare why your Network not working daily from 6pm to 10 pm in south Delhi. What's your problem</t>
  </si>
  <si>
    <t>RT @vishwajeetpol: @Airtel_Presence @airtelindia hopes lost.. @reliancejio I expect you to put broadband connections to end users in Delhi…</t>
  </si>
  <si>
    <t>@Airtel_Presence @airtelindia hopes lost.. @reliancejio I expect you to put broadband connections to end users in D… https://t.co/nwMYzJpwed</t>
  </si>
  <si>
    <t>Until entry of @reliancejio everything-call drops, excessive data charges, under hand deals at Delhi was ok #Airtel? https://t.co/Z8DzUzQgyB</t>
  </si>
  <si>
    <t>@reliancejio can't get decent speed at Patel Nagar, New Delhi and that's stopping me from making it my primary connection</t>
  </si>
  <si>
    <t>@reliancejio @suhelseth @IndiaToday and i am unable to get a jio sim since 2 months.. code used some say and some say not local id.. 😢</t>
  </si>
  <si>
    <t>@reliancejio JIO store Delhi refused to give new jio sim as i havent local ID. How can i provide local id when i belongs to other state??</t>
  </si>
  <si>
    <t>People of Delhi are not really interested in .@reliancejio 's offers because they have .@AamAadmiParty 's free Wi-Fi
#AAPFoolingDelhi</t>
  </si>
  <si>
    <t>People of Delhi are not really interested in @reliancejio's offers because they have @AamAadmiParty's free Wi-Fi 😂  #AAPFoolingDelhi</t>
  </si>
  <si>
    <t>@reliancejio Reliance digital in cbd belapur denied me port to jio as my number is from Delhi. 198 confirmed you can port it.#badExperience</t>
  </si>
  <si>
    <t>@JioCare @reliancejio Reliance digital in cbd belapur denied me port to jio as my number is from Delhi. 198 confirmed you can port it.</t>
  </si>
  <si>
    <t>@reliancejio whr is ur rel dgtl str,in delhi in 110045 area, on ur website there is a no, nobdy pikng frm lst 7 day… https://t.co/Qrz4LVi205</t>
  </si>
  <si>
    <t>@reliancejio no Jio network at the crucial T2, Delhi airport. Wtf?</t>
  </si>
  <si>
    <t>@ideacellular + @VodafoneIN  = @reliancejio  Effect.</t>
  </si>
  <si>
    <t>@reliancejio @JioCare @JioChat  jio really show some courtesy and acept your guilty. Dat u guys a really unble to face truth even in delhi.</t>
  </si>
  <si>
    <t>.@reliancejio @JioCare I came to my hometown from Delhi on 15th, since then I I'm facing problem here in Purnia, Bihar.</t>
  </si>
  <si>
    <t>@reliancejio @JioCare I was getting very good speed in Delhi. But it's the worst here, can u please improve it?</t>
  </si>
  <si>
    <t>https://twitter.com/i/web/status/840930355334934528</t>
  </si>
  <si>
    <t>https://twitter.com/i/web/status/842338625970937857</t>
  </si>
  <si>
    <t>https://twitter.com/i/web/status/842700435051896832</t>
  </si>
  <si>
    <t>http://economictimes.indiatimes.com/articleshow/57696541.cms</t>
  </si>
  <si>
    <t>https://twitter.com/i/web/status/843114453008875520</t>
  </si>
  <si>
    <t>indiatimes.com</t>
  </si>
  <si>
    <t>dear</t>
  </si>
  <si>
    <t>imc2020</t>
  </si>
  <si>
    <t>imcvision2020</t>
  </si>
  <si>
    <t>vision</t>
  </si>
  <si>
    <t>aapfoolingdelhi</t>
  </si>
  <si>
    <t>badexperience</t>
  </si>
  <si>
    <t>https://pbs.twimg.com/media/C7DvFPFWcAATrzY.jpg</t>
  </si>
  <si>
    <t>http://pbs.twimg.com/profile_images/378800000604221202/9266852e0d39a188842e3eff225e5f2a_normal.jpeg</t>
  </si>
  <si>
    <t>http://pbs.twimg.com/profile_images/670215428845662208/-HYppgzB_normal.jpg</t>
  </si>
  <si>
    <t>http://pbs.twimg.com/profile_images/842631050467586048/CEHDVq0-_normal.jpg</t>
  </si>
  <si>
    <t>http://pbs.twimg.com/profile_images/761452926464323584/AcntcuZJ_normal.jpg</t>
  </si>
  <si>
    <t>http://pbs.twimg.com/profile_images/793318055073853440/YsQdhLCW_normal.jpg</t>
  </si>
  <si>
    <t>http://pbs.twimg.com/profile_images/838070476501045248/ybyAxz9K_normal.jpg</t>
  </si>
  <si>
    <t>http://pbs.twimg.com/profile_images/808760715490234372/pYSp_v1T_normal.jpg</t>
  </si>
  <si>
    <t>http://pbs.twimg.com/profile_images/808509503838658560/MJq_EXy1_normal.jpg</t>
  </si>
  <si>
    <t>http://pbs.twimg.com/profile_images/831387517610029058/ZWQPNjtX_normal.jpg</t>
  </si>
  <si>
    <t>http://pbs.twimg.com/profile_images/813462156347785217/cLQr8lVf_normal.jpg</t>
  </si>
  <si>
    <t>http://pbs.twimg.com/profile_images/417669549937266688/b3zadIwk_normal.jpeg</t>
  </si>
  <si>
    <t>http://pbs.twimg.com/profile_images/828179179363500032/3-tw9Y1b_normal.jpg</t>
  </si>
  <si>
    <t>http://pbs.twimg.com/profile_images/378800000478767148/e08515cbee7eb41231324fe06d8b98aa_normal.jpeg</t>
  </si>
  <si>
    <t>http://pbs.twimg.com/profile_images/676843638710751233/VOY5Kqtr_normal.jpg</t>
  </si>
  <si>
    <t>http://pbs.twimg.com/profile_images/648341514376998912/pgswrEjs_normal.jpg</t>
  </si>
  <si>
    <t>http://pbs.twimg.com/profile_images/775876866888519680/9HJoxNfh_normal.jpg</t>
  </si>
  <si>
    <t>http://pbs.twimg.com/profile_images/649813124753678336/evGrMVxC_normal.jpg</t>
  </si>
  <si>
    <t>http://pbs.twimg.com/profile_images/788758843073310720/C8vz2XB1_normal.jpg</t>
  </si>
  <si>
    <t>http://pbs.twimg.com/profile_images/836976783983534080/yd6WXfej_normal.jpg</t>
  </si>
  <si>
    <t>http://pbs.twimg.com/profile_images/715874634969669632/AgTlvehu_normal.jpg</t>
  </si>
  <si>
    <t>http://pbs.twimg.com/profile_images/842575669850783744/P6jeD9A9_normal.jpg</t>
  </si>
  <si>
    <t>http://pbs.twimg.com/profile_images/441650014503174144/SRojOSZ2_normal.jpeg</t>
  </si>
  <si>
    <t>http://pbs.twimg.com/profile_images/823086471372476416/YmtiMV1X_normal.jpg</t>
  </si>
  <si>
    <t>http://pbs.twimg.com/profile_images/804573575378124800/xO2xfCyQ_normal.jpg</t>
  </si>
  <si>
    <t>http://pbs.twimg.com/profile_images/776413382274584576/TZeg0Qkd_normal.jpg</t>
  </si>
  <si>
    <t>http://pbs.twimg.com/profile_images/822405568350552067/XaIZaEJc_normal.jpg</t>
  </si>
  <si>
    <t>https://twitter.com/#!/durgaprao/status/841250976052912128</t>
  </si>
  <si>
    <t>https://twitter.com/#!/swatane1/status/841343626672295936</t>
  </si>
  <si>
    <t>https://twitter.com/#!/amaan_saffan/status/841538287651045376</t>
  </si>
  <si>
    <t>https://twitter.com/#!/sumitmahatha/status/841581612060037120</t>
  </si>
  <si>
    <t>https://twitter.com/#!/dineshg66756205/status/841623303223676928</t>
  </si>
  <si>
    <t>https://twitter.com/#!/jk_3841/status/841656462829092864</t>
  </si>
  <si>
    <t>https://twitter.com/#!/buddysiraj/status/841686551042101248</t>
  </si>
  <si>
    <t>https://twitter.com/#!/subhashhahujaa/status/841852186590076928</t>
  </si>
  <si>
    <t>https://twitter.com/#!/subhashhahujaa/status/841903441228234754</t>
  </si>
  <si>
    <t>https://twitter.com/#!/kaushik89ankit/status/841927036839067654</t>
  </si>
  <si>
    <t>https://twitter.com/#!/meghnashukla11/status/840930355334934528</t>
  </si>
  <si>
    <t>https://twitter.com/#!/meghnashukla11/status/842338625970937857</t>
  </si>
  <si>
    <t>https://twitter.com/#!/delhi_king/status/842420032135086080</t>
  </si>
  <si>
    <t>https://twitter.com/#!/hitendertanwar/status/842436052044394496</t>
  </si>
  <si>
    <t>https://twitter.com/#!/sgupta22/status/842440582895034368</t>
  </si>
  <si>
    <t>https://twitter.com/#!/arjunsh11427349/status/842624751143206912</t>
  </si>
  <si>
    <t>https://twitter.com/#!/thestinger02/status/842736675528867840</t>
  </si>
  <si>
    <t>https://twitter.com/#!/modiledubega/status/842706834721005569</t>
  </si>
  <si>
    <t>https://twitter.com/#!/modiledubega/status/842750201450450944</t>
  </si>
  <si>
    <t>https://twitter.com/#!/pprasad92/status/842766900585086978</t>
  </si>
  <si>
    <t>https://twitter.com/#!/vishwajeetpol/status/842700435051896832</t>
  </si>
  <si>
    <t>https://twitter.com/#!/nvijay1987/status/842781341284409344</t>
  </si>
  <si>
    <t>https://twitter.com/#!/prashcknambiar/status/842979716076191744</t>
  </si>
  <si>
    <t>https://twitter.com/#!/biswadeepmondal/status/843019793263484928</t>
  </si>
  <si>
    <t>https://twitter.com/#!/samar_delhi/status/843025606468026368</t>
  </si>
  <si>
    <t>https://twitter.com/#!/neeeraj_tiwari/status/843031051421319169</t>
  </si>
  <si>
    <t>https://twitter.com/#!/pandey_bachchan/status/843072274852921344</t>
  </si>
  <si>
    <t>https://twitter.com/#!/ranveerofficiai/status/843073409953267712</t>
  </si>
  <si>
    <t>https://twitter.com/#!/dataanalyzers1/status/843098404930682880</t>
  </si>
  <si>
    <t>https://twitter.com/#!/dataanalyzers1/status/843098605795860480</t>
  </si>
  <si>
    <t>https://twitter.com/#!/ashu4888/status/843114453008875520</t>
  </si>
  <si>
    <t>https://twitter.com/#!/akhilnemani1/status/843516758304555008</t>
  </si>
  <si>
    <t>https://twitter.com/#!/startup_delhi/status/843686681576460288</t>
  </si>
  <si>
    <t>https://twitter.com/#!/vishal2932/status/843690108373159936</t>
  </si>
  <si>
    <t>https://twitter.com/#!/wamiquehasan/status/844057037076160512</t>
  </si>
  <si>
    <t>https://twitter.com/#!/wamiquehasan/status/844057849403789312</t>
  </si>
  <si>
    <t>841250976052912128</t>
  </si>
  <si>
    <t>841343626672295936</t>
  </si>
  <si>
    <t>841538287651045376</t>
  </si>
  <si>
    <t>841581612060037120</t>
  </si>
  <si>
    <t>841623303223676928</t>
  </si>
  <si>
    <t>841656462829092864</t>
  </si>
  <si>
    <t>841686551042101248</t>
  </si>
  <si>
    <t>841852186590076928</t>
  </si>
  <si>
    <t>841903441228234754</t>
  </si>
  <si>
    <t>841927036839067654</t>
  </si>
  <si>
    <t>840930355334934528</t>
  </si>
  <si>
    <t>842338625970937857</t>
  </si>
  <si>
    <t>842420032135086080</t>
  </si>
  <si>
    <t>842436052044394496</t>
  </si>
  <si>
    <t>842440582895034368</t>
  </si>
  <si>
    <t>842624751143206912</t>
  </si>
  <si>
    <t>842736675528867840</t>
  </si>
  <si>
    <t>842750201450450944</t>
  </si>
  <si>
    <t>842766900585086978</t>
  </si>
  <si>
    <t>842700435051896832</t>
  </si>
  <si>
    <t>842781341284409344</t>
  </si>
  <si>
    <t>842979716076191744</t>
  </si>
  <si>
    <t>843019793263484928</t>
  </si>
  <si>
    <t>843025606468026368</t>
  </si>
  <si>
    <t>843031051421319169</t>
  </si>
  <si>
    <t>843072274852921344</t>
  </si>
  <si>
    <t>843073409953267712</t>
  </si>
  <si>
    <t>843098404930682880</t>
  </si>
  <si>
    <t>843098605795860480</t>
  </si>
  <si>
    <t>843114453008875520</t>
  </si>
  <si>
    <t>843516758304555008</t>
  </si>
  <si>
    <t>843686681576460288</t>
  </si>
  <si>
    <t>843690108373159936</t>
  </si>
  <si>
    <t>844057037076160512</t>
  </si>
  <si>
    <t>844057849403789312</t>
  </si>
  <si>
    <t>841221678013263872</t>
  </si>
  <si>
    <t>840172889676619776</t>
  </si>
  <si>
    <t>842624322263027712</t>
  </si>
  <si>
    <t>842699969727410176</t>
  </si>
  <si>
    <t>843018095228678144</t>
  </si>
  <si>
    <t>843017335627702272</t>
  </si>
  <si>
    <t>844056463261777920</t>
  </si>
  <si>
    <t>844057335677014016</t>
  </si>
  <si>
    <t>101718244</t>
  </si>
  <si>
    <t>36327407</t>
  </si>
  <si>
    <t>782514152275255296</t>
  </si>
  <si>
    <t>90253293</t>
  </si>
  <si>
    <t>884786106</t>
  </si>
  <si>
    <t>Twitter for iPad</t>
  </si>
  <si>
    <t>Durga Prasad Rao</t>
  </si>
  <si>
    <t>swatane</t>
  </si>
  <si>
    <t>Amaan Khan</t>
  </si>
  <si>
    <t>Sumit Mahatha</t>
  </si>
  <si>
    <t>Dinesh Gupta</t>
  </si>
  <si>
    <t>Jitendra Kumar</t>
  </si>
  <si>
    <t>Dabangg</t>
  </si>
  <si>
    <t>subhash ahuja</t>
  </si>
  <si>
    <t>Ankit Kaushik</t>
  </si>
  <si>
    <t>meghna shukla</t>
  </si>
  <si>
    <t>ETTelecom</t>
  </si>
  <si>
    <t>Siddharth Chatterjee</t>
  </si>
  <si>
    <t>Google India</t>
  </si>
  <si>
    <t>Hindustan Times</t>
  </si>
  <si>
    <t>Hitender Tanwar</t>
  </si>
  <si>
    <t>Shubham Gupta</t>
  </si>
  <si>
    <t>Arjun sharma</t>
  </si>
  <si>
    <t>हकूनामटाटा</t>
  </si>
  <si>
    <t>Prasad</t>
  </si>
  <si>
    <t>Vishwajeet Pol</t>
  </si>
  <si>
    <t>Vijay</t>
  </si>
  <si>
    <t>#VandeMataram#</t>
  </si>
  <si>
    <t>Biswadeep Mondal</t>
  </si>
  <si>
    <t>SAMAR</t>
  </si>
  <si>
    <t>Neeraj Tiwari</t>
  </si>
  <si>
    <t>Bachchan Pandey</t>
  </si>
  <si>
    <t>AAP</t>
  </si>
  <si>
    <t>Ranveer Singh</t>
  </si>
  <si>
    <t>Data Analyzers</t>
  </si>
  <si>
    <t>Always_Believe💕</t>
  </si>
  <si>
    <t>Akhil Nemani</t>
  </si>
  <si>
    <t>Startup Delhi</t>
  </si>
  <si>
    <t>VishaL AgrawaL</t>
  </si>
  <si>
    <t>Wa Miq Hasan</t>
  </si>
  <si>
    <t>Proud to be Indian</t>
  </si>
  <si>
    <t>Reading, Travelling Having good</t>
  </si>
  <si>
    <t>Entrepreneur|Serving India</t>
  </si>
  <si>
    <t>PhD Research Scholar at Jawaharlal Nehru University, New Delhi. From Jamui, Bihar.</t>
  </si>
  <si>
    <t>Wifi Aur Bluetooth Se Bhi Jyada Strong Hai Apna Connection</t>
  </si>
  <si>
    <t>Actor☆Writer☆Director☆Producer
facebook/subhash.ahuja</t>
  </si>
  <si>
    <t>Grad from IIT Roorkee, Geometric , Ganpati Fibretech , StudySolo</t>
  </si>
  <si>
    <t>The Economic Times Telecom, The No.1 telecom portal in India - Your most trusted resource to discover all about #Telecom #TelecomIT #news</t>
  </si>
  <si>
    <t>Words Would Always Fall Shorts 2 Describe ME MY Attitude 2wards Life Is Wat Makes Me Unique.
Traveller 
Photographer 
Dog lover 
Wanderer 
Socialist 
✋&amp;⌚till🔚</t>
  </si>
  <si>
    <t>CEO, @google</t>
  </si>
  <si>
    <t>Updates from Google India. You can also join us on http://t.co/Zm8aVgJVmc</t>
  </si>
  <si>
    <t>One of India's largest media companies. Latest news from around the world. Retweets are not endorsements.</t>
  </si>
  <si>
    <t>Founder &amp; COO @iflylabs, Product &amp; Data Lover, Capitalist, Political Enthusiast, CSE @ DCE '11.</t>
  </si>
  <si>
    <t>Non-stop racer</t>
  </si>
  <si>
    <t>Nerd, Web surfer,  Googler, Computer Engineer!</t>
  </si>
  <si>
    <t>Gaming,Technology, photography, trekking, biking, movies, TV series, enthusiasts..</t>
  </si>
  <si>
    <t>True nationalist, Dream of a day India becomes super power, hates media crooks &amp; traders! Supporter of NAMO! RTs mean no endorsements!</t>
  </si>
  <si>
    <t>Grudgingly Reasonable..Engineer / Addicted 2 POLITICS/SOCIAL/TRAVEL/LIFE/
Crash In nytym👍</t>
  </si>
  <si>
    <t>ये मुश्किलें , ये कशमकश,
ये जद्दोजहद , ये दुश्वारियां, 
ऐ जिंदगी तू लाख नखरे दिखा... 
तुझसे इश्क है... तो है!!</t>
  </si>
  <si>
    <t>Din mein dikhaade raatein!</t>
  </si>
  <si>
    <t>भ्रष्टाचार मुक्त भारत हमारी मांग नहीं हमारी जिद्द है । जय हिन्द । https://t.co/2sbFV0HydE</t>
  </si>
  <si>
    <t>parody account</t>
  </si>
  <si>
    <t>Analyzers of Data</t>
  </si>
  <si>
    <t>I am a Reiki master, Karuna Reiki master, certified NLP practitioner,a freelance blogger &amp; writer.</t>
  </si>
  <si>
    <t>https://t.co/mNa58o8ca5</t>
  </si>
  <si>
    <t>Just VishaL 🇮🇳</t>
  </si>
  <si>
    <t>INDIAN from Blood &amp; Human frm Soul. An Engineer, a Writer, a Thinker, a Dreamer, an Optimist, TechSavvy, TechGeek &amp; Techlover-Jamia, IPU, Delhi/Purnia.</t>
  </si>
  <si>
    <t>Ghaziabad, India</t>
  </si>
  <si>
    <t>Thane, Maharashtra</t>
  </si>
  <si>
    <t>hyderabad,India</t>
  </si>
  <si>
    <t>Gurgaon, INDIA</t>
  </si>
  <si>
    <t xml:space="preserve">New Delhi </t>
  </si>
  <si>
    <t>Allahabad, India</t>
  </si>
  <si>
    <t>Jhumri Tilaiya, India</t>
  </si>
  <si>
    <t>worldwide</t>
  </si>
  <si>
    <t>New delhi</t>
  </si>
  <si>
    <t>https://t.co/Nb7gvWwDb3</t>
  </si>
  <si>
    <t>https://t.co/mdmSdrxNGc</t>
  </si>
  <si>
    <t>https://t.co/YERAgrhhdV</t>
  </si>
  <si>
    <t>http://t.co/Llie8iFcKU</t>
  </si>
  <si>
    <t>http://t.co/dCFWh1CEzO</t>
  </si>
  <si>
    <t>https://t.co/L8W6okKxlw</t>
  </si>
  <si>
    <t>https://t.co/BN499DeSAS</t>
  </si>
  <si>
    <t>https://t.co/U94R382fDt</t>
  </si>
  <si>
    <t>https://t.co/CNoiaGhk44</t>
  </si>
  <si>
    <t>https://t.co/T5NMIULQVa</t>
  </si>
  <si>
    <t>https://pbs.twimg.com/profile_banners/1498690272/1489733913</t>
  </si>
  <si>
    <t>https://pbs.twimg.com/profile_banners/3061722912/1430069820</t>
  </si>
  <si>
    <t>https://pbs.twimg.com/profile_banners/2373925574/1459009676</t>
  </si>
  <si>
    <t>https://pbs.twimg.com/profile_banners/4650696985/1462428310</t>
  </si>
  <si>
    <t>https://pbs.twimg.com/profile_banners/133722942/1481600346</t>
  </si>
  <si>
    <t>https://pbs.twimg.com/profile_banners/2326032073/1476774756</t>
  </si>
  <si>
    <t>https://pbs.twimg.com/profile_banners/81082366/1484220873</t>
  </si>
  <si>
    <t>https://pbs.twimg.com/profile_banners/265443455/1477910142</t>
  </si>
  <si>
    <t>https://pbs.twimg.com/profile_banners/94530194/1489573171</t>
  </si>
  <si>
    <t>https://pbs.twimg.com/profile_banners/36327407/1489926131</t>
  </si>
  <si>
    <t>https://pbs.twimg.com/profile_banners/260869304/1388415094</t>
  </si>
  <si>
    <t>https://pbs.twimg.com/profile_banners/137242647/1386943123</t>
  </si>
  <si>
    <t>https://pbs.twimg.com/profile_banners/90253293/1450207071</t>
  </si>
  <si>
    <t>https://pbs.twimg.com/profile_banners/140709586/1443411836</t>
  </si>
  <si>
    <t>https://pbs.twimg.com/profile_banners/2532267378/1473818139</t>
  </si>
  <si>
    <t>https://pbs.twimg.com/profile_banners/3236778170/1487014525</t>
  </si>
  <si>
    <t>https://pbs.twimg.com/profile_banners/836898076983963648/1488466523</t>
  </si>
  <si>
    <t>https://pbs.twimg.com/profile_banners/711694309/1467666171</t>
  </si>
  <si>
    <t>https://pbs.twimg.com/profile_banners/2801116374/1489720700</t>
  </si>
  <si>
    <t>https://pbs.twimg.com/profile_banners/1015540538/1485103144</t>
  </si>
  <si>
    <t>https://pbs.twimg.com/profile_banners/804570757749567488/1480660613</t>
  </si>
  <si>
    <t>https://pbs.twimg.com/profile_banners/147992675/1473946774</t>
  </si>
  <si>
    <t>https://pbs.twimg.com/profile_banners/884786106/1459356820</t>
  </si>
  <si>
    <t>http://pbs.twimg.com/profile_background_images/48002872/ETtwitter_bgx1024.jpg</t>
  </si>
  <si>
    <t>http://pbs.twimg.com/profile_background_images/713472808584499200/Na9gSoVq.jpg</t>
  </si>
  <si>
    <t>http://pbs.twimg.com/profile_background_images/455551530435751936/zhfUnHWm.jpeg</t>
  </si>
  <si>
    <t>http://pbs.twimg.com/profile_background_images/97387814/hitender.jpg</t>
  </si>
  <si>
    <t>http://pbs.twimg.com/profile_background_images/660188696/c9qxojbht24wftobc5vc.jpeg</t>
  </si>
  <si>
    <t>http://pbs.twimg.com/profile_background_images/821770533/234538d211c3398d062d06fcbe4cd08c.jpeg</t>
  </si>
  <si>
    <t>http://pbs.twimg.com/profile_images/734628377001402368/lxbiL56R_normal.jpg</t>
  </si>
  <si>
    <t>http://pbs.twimg.com/profile_images/481231649128980480/9hpv14pc_normal.jpeg</t>
  </si>
  <si>
    <t>http://pbs.twimg.com/profile_images/638747261493612544/kPZ1tw5G_normal.jpg</t>
  </si>
  <si>
    <t>http://pbs.twimg.com/profile_images/712247751099068418/_EYsoyEC_normal.jpg</t>
  </si>
  <si>
    <t>http://pbs.twimg.com/profile_images/776624690911514627/xSpbxGrl_normal.jpg</t>
  </si>
  <si>
    <t>http://pbs.twimg.com/profile_images/601997295496769536/htnZp04D_normal.jpg</t>
  </si>
  <si>
    <t>https://twitter.com/durgaprao</t>
  </si>
  <si>
    <t>https://twitter.com/swatane1</t>
  </si>
  <si>
    <t>https://twitter.com/amaan_saffan</t>
  </si>
  <si>
    <t>https://twitter.com/sumitmahatha</t>
  </si>
  <si>
    <t>https://twitter.com/dineshg66756205</t>
  </si>
  <si>
    <t>https://twitter.com/jk_3841</t>
  </si>
  <si>
    <t>https://twitter.com/buddysiraj</t>
  </si>
  <si>
    <t>https://twitter.com/subhashhahujaa</t>
  </si>
  <si>
    <t>https://twitter.com/kaushik89ankit</t>
  </si>
  <si>
    <t>https://twitter.com/meghnashukla11</t>
  </si>
  <si>
    <t>https://twitter.com/ettelecom</t>
  </si>
  <si>
    <t>https://twitter.com/delhi_king</t>
  </si>
  <si>
    <t>https://twitter.com/sundarpichai</t>
  </si>
  <si>
    <t>https://twitter.com/googleindia</t>
  </si>
  <si>
    <t>https://twitter.com/httweets</t>
  </si>
  <si>
    <t>https://twitter.com/hitendertanwar</t>
  </si>
  <si>
    <t>https://twitter.com/sgupta22</t>
  </si>
  <si>
    <t>https://twitter.com/arjunsh11427349</t>
  </si>
  <si>
    <t>https://twitter.com/thestinger02</t>
  </si>
  <si>
    <t>https://twitter.com/pprasad92</t>
  </si>
  <si>
    <t>https://twitter.com/vishwajeetpol</t>
  </si>
  <si>
    <t>https://twitter.com/nvijay1987</t>
  </si>
  <si>
    <t>https://twitter.com/prashcknambiar</t>
  </si>
  <si>
    <t>https://twitter.com/biswadeepmondal</t>
  </si>
  <si>
    <t>https://twitter.com/samar_delhi</t>
  </si>
  <si>
    <t>https://twitter.com/neeeraj_tiwari</t>
  </si>
  <si>
    <t>https://twitter.com/pandey_bachchan</t>
  </si>
  <si>
    <t>https://twitter.com/aamaadmiparty</t>
  </si>
  <si>
    <t>https://twitter.com/ranveerofficiai</t>
  </si>
  <si>
    <t>https://twitter.com/dataanalyzers1</t>
  </si>
  <si>
    <t>https://twitter.com/ashu4888</t>
  </si>
  <si>
    <t>https://twitter.com/akhilnemani1</t>
  </si>
  <si>
    <t>https://twitter.com/startup_delhi</t>
  </si>
  <si>
    <t>https://twitter.com/vishal2932</t>
  </si>
  <si>
    <t>https://twitter.com/wamiquehasan</t>
  </si>
  <si>
    <t>modiledubega
RT @ModiLeDubega: Hey Dear @reliancejio
@JioCare why your Network not working
daily from 6pm to 10 pm in south
Delhi. What's your problem</t>
  </si>
  <si>
    <t>durgaprao
@reliancejio my jio no is 8178356829,
web site are YouTube , Google search,
online SBM etc, my address is A4
Uniq Aapt mehrauli new Delhi</t>
  </si>
  <si>
    <t>swatane1
@reliancejio we r unable to call
this Delhi nu pls look into this
phone nu issue 01125673521</t>
  </si>
  <si>
    <t>amaan_saffan
@reliancejio Why Network problem
in Delhi, 110025 Abi fazal, Shocked
no one aware in ur staff. jiocare</t>
  </si>
  <si>
    <t>sumitmahatha
@reliancejio I am fed up with the
service center at lawrence road
Delhi. I am here since morning
11am. No one is attending properly</t>
  </si>
  <si>
    <t>dineshg66756205
@reliancejio #dear sir mera pass
tower ke liye space hai V-676 arvind
nagar brahmpuri delhi 110053 mobile
#9868169071</t>
  </si>
  <si>
    <t>jk_3841
@reliancejio Hope we are being
made fool by just telling about
the best network of #Jio? Lot of
network problems in Delhi.</t>
  </si>
  <si>
    <t>buddysiraj
@reliancejio Dear, Internet Speed
Is Too Slow.. Even Less then 2G
Speed..Plz Solved this.. #8076737929
Location: Mandawali,Delhi -110092</t>
  </si>
  <si>
    <t>subhashhahujaa
@reliancejio Jio in delhi lacks
full coverage,almost half of delhi
nt covered, pl allow re-port to
airtel b4 90 mandatory days: SR0000073LBC</t>
  </si>
  <si>
    <t>kaushik89ankit
The best network in Delhi is the
one on which you can stream music
at Rajiv chowk @Airtel_Presence
@reliancejio @VodafoneIN</t>
  </si>
  <si>
    <t>meghnashukla11
@reliancejio India Mobile Congress
| Vision 2020, March 17, 2017,
The Imperial, New Delhi #IMCVISION2020
@ETTelecom… https://t.co/S9a0yr8QjG</t>
  </si>
  <si>
    <t xml:space="preserve">ettelecom
</t>
  </si>
  <si>
    <t>delhi_king
@htTweets @GoogleIndia @sundarpichai
@reliancejio when masterminds r
dere to help us, then no one can
stop us. We all Trust ur #Vision
❤️</t>
  </si>
  <si>
    <t xml:space="preserve">sundarpichai
</t>
  </si>
  <si>
    <t xml:space="preserve">googleindia
</t>
  </si>
  <si>
    <t xml:space="preserve">httweets
</t>
  </si>
  <si>
    <t>hitendertanwar
@reliancejio this is the disgusting
speed of jio in Delhi. Now I am
thinking why I have taken prime
membership. https://t.co/HIbiTTPO4s</t>
  </si>
  <si>
    <t>sgupta22
.@JioCare How do I apply for the
Jio Fibre Broadband in Delhi? @reliancejio</t>
  </si>
  <si>
    <t>arjunsh11427349
@VodafoneIN @reliancejio @JioCare
@Airtel_Presence jio is better
than voda and airtel network in
Punjabi bagh new Delhi -26 jug
jug jio</t>
  </si>
  <si>
    <t>thestinger02
@reliancejio how to port my jio
UP no. to jio delhi circle @JioCare</t>
  </si>
  <si>
    <t>pprasad92
RT @vishwajeetpol: @Airtel_Presence
@airtelindia hopes lost.. @reliancejio
I expect you to put broadband connections
to end users in Delhi…</t>
  </si>
  <si>
    <t>vishwajeetpol
@Airtel_Presence @airtelindia hopes
lost.. @reliancejio I expect you
to put broadband connections to
end users in D… https://t.co/nwMYzJpwed</t>
  </si>
  <si>
    <t>nvijay1987
RT @vishwajeetpol: @Airtel_Presence
@airtelindia hopes lost.. @reliancejio
I expect you to put broadband connections
to end users in Delhi…</t>
  </si>
  <si>
    <t>prashcknambiar
Until entry of @reliancejio everything-call
drops, excessive data charges,
under hand deals at Delhi was ok
#Airtel? https://t.co/Z8DzUzQgyB</t>
  </si>
  <si>
    <t>biswadeepmondal
@reliancejio can't get decent speed
at Patel Nagar, New Delhi and that's
stopping me from making it my primary
connection</t>
  </si>
  <si>
    <t>samar_delhi
@reliancejio @suhelseth @IndiaToday
and i am unable to get a jio sim
since 2 months.. code used some
say and some say not local id..
😢</t>
  </si>
  <si>
    <t>neeeraj_tiwari
@reliancejio JIO store Delhi refused
to give new jio sim as i havent
local ID. How can i provide local
id when i belongs to other state??</t>
  </si>
  <si>
    <t>pandey_bachchan
People of Delhi are not really
interested in .@reliancejio 's
offers because they have .@AamAadmiParty
's free Wi-Fi #AAPFoolingDelhi</t>
  </si>
  <si>
    <t xml:space="preserve">aamaadmiparty
</t>
  </si>
  <si>
    <t>ranveerofficiai
People of Delhi are not really
interested in @reliancejio's offers
because they have @AamAadmiParty's
free Wi-Fi 😂 #AAPFoolingDelhi</t>
  </si>
  <si>
    <t>dataanalyzers1
@JioCare @reliancejio Reliance
digital in cbd belapur denied me
port to jio as my number is from
Delhi. 198 confirmed you can port
it.</t>
  </si>
  <si>
    <t>ashu4888
@reliancejio whr is ur rel dgtl
str,in delhi in 110045 area, on
ur website there is a no, nobdy
pikng frm lst 7 day… https://t.co/Qrz4LVi205</t>
  </si>
  <si>
    <t>akhilnemani1
@reliancejio no Jio network at
the crucial T2, Delhi airport.
Wtf?</t>
  </si>
  <si>
    <t>startup_delhi
@ideacellular + @VodafoneIN = @reliancejio
Effect.</t>
  </si>
  <si>
    <t>vishal2932
@reliancejio @JioCare @JioChat
jio really show some courtesy and
acept your guilty. Dat u guys a
really unble to face truth even
in delhi.</t>
  </si>
  <si>
    <t>wamiquehasan
@reliancejio @JioCare I was getting
very good speed in Delhi. But it's
the worst here, can u please improve
it?</t>
  </si>
  <si>
    <t>brijmgmt01</t>
  </si>
  <si>
    <t>In #pondicherry @reliancejio is worst network. #jiohaiToSppednhiHain @JioCare very bad connectivity #MGROADPDY… https://t.co/AfKnTA7x4l</t>
  </si>
  <si>
    <t>I think other company 3G service is better than @reliancejio @RelianceDigital in #Pondicherry https://t.co/ZI6fOy225a</t>
  </si>
  <si>
    <t>https://twitter.com/i/web/status/843506610647388160</t>
  </si>
  <si>
    <t>pondicherry jiohaitosppednhihain mgroadpdy</t>
  </si>
  <si>
    <t>pondicherry</t>
  </si>
  <si>
    <t>https://pbs.twimg.com/media/C7TE2BQV0AAk82b.jpg</t>
  </si>
  <si>
    <t>http://pbs.twimg.com/profile_images/732134112073416705/LDOkqja7_normal.jpg</t>
  </si>
  <si>
    <t>https://twitter.com/#!/brijmgmt01/status/843506610647388160</t>
  </si>
  <si>
    <t>https://twitter.com/#!/brijmgmt01/status/843515504639655936</t>
  </si>
  <si>
    <t>843506610647388160</t>
  </si>
  <si>
    <t>843515504639655936</t>
  </si>
  <si>
    <t>Brij Singh</t>
  </si>
  <si>
    <t>life is underconstruction with adventure. i am on the way of unstopable journey towards myself with alots of question inbetween spritual as well as material.</t>
  </si>
  <si>
    <t>Pondicherry, India</t>
  </si>
  <si>
    <t>https://t.co/BGfYhMtx4y</t>
  </si>
  <si>
    <t>https://pbs.twimg.com/profile_banners/1322118824/1456308945</t>
  </si>
  <si>
    <t>https://twitter.com/brijmgmt01</t>
  </si>
  <si>
    <t>brijmgmt01
I think other company 3G service
is better than @reliancejio @RelianceDigital
in #Pondicherry https://t.co/ZI6fOy225a</t>
  </si>
  <si>
    <t>Puducherry</t>
  </si>
  <si>
    <t>States and union Territories</t>
  </si>
  <si>
    <t>NA</t>
  </si>
  <si>
    <t>Sentiment</t>
  </si>
  <si>
    <t>Sentiment Score</t>
  </si>
  <si>
    <t>Negative</t>
  </si>
  <si>
    <t>Neutral</t>
  </si>
  <si>
    <t>Positive</t>
  </si>
  <si>
    <t>Positve</t>
  </si>
  <si>
    <t>Count of tweets</t>
  </si>
  <si>
    <t>Sum of sentiment score</t>
  </si>
  <si>
    <t>Average of sentiment score</t>
  </si>
  <si>
    <t>Region</t>
  </si>
  <si>
    <t>South</t>
  </si>
  <si>
    <t>East</t>
  </si>
  <si>
    <t>North</t>
  </si>
  <si>
    <t>West</t>
  </si>
  <si>
    <t xml:space="preserve">Catogory </t>
  </si>
  <si>
    <t>Blue</t>
  </si>
  <si>
    <t>Orange</t>
  </si>
  <si>
    <t>Yellow</t>
  </si>
  <si>
    <t>0, 12, 96</t>
  </si>
  <si>
    <t>0, 136, 227</t>
  </si>
  <si>
    <t>0, 100, 50</t>
  </si>
  <si>
    <t>0, 176, 22</t>
  </si>
  <si>
    <t>Vertex Group</t>
  </si>
  <si>
    <t>Vertex 1 Group</t>
  </si>
  <si>
    <t>Vertex 2 Group</t>
  </si>
  <si>
    <t>Graph Type</t>
  </si>
  <si>
    <t>Modularity</t>
  </si>
  <si>
    <t>NodeXL Version</t>
  </si>
  <si>
    <t>1.0.1.376</t>
  </si>
  <si>
    <t>Top URLs in Tweet in Entire Graph</t>
  </si>
  <si>
    <t>Entire Graph Count</t>
  </si>
  <si>
    <t>Top URLs in Tweet in North</t>
  </si>
  <si>
    <t>North Count</t>
  </si>
  <si>
    <t>Top URLs in Tweet in West</t>
  </si>
  <si>
    <t>West Count</t>
  </si>
  <si>
    <t>Top URLs in Tweet in South</t>
  </si>
  <si>
    <t>South Count</t>
  </si>
  <si>
    <t>Top URLs in Tweet in East</t>
  </si>
  <si>
    <t>East Count</t>
  </si>
  <si>
    <t>Top URLs in Tweet</t>
  </si>
  <si>
    <t>http://maps.google.com/?q=26.361612,84.336578&amp;hl=en&amp;gl=in&amp;shorturl=1 https://twitter.com/i/web/status/841907968471883776 https://twitter.com/i/web/status/843438551106801664 https://twitter.com/i/web/status/832875240749363201 https://twitter.com/i/web/status/832871156969410561 http://www.ghaintpunjab.com/filmfare-awards-punjabi-chandigarh/ https://twitter.com/i/web/status/842272892012318720 https://twitter.com/i/web/status/842300654534176771 https://twitter.com/i/web/status/843328536920440832 https://twitter.com/i/web/status/841935892512161792</t>
  </si>
  <si>
    <t>http://gadgets.ndtv.com/telecom/news/reliance-jio-said-to-be-testing-1gbps-gigafiber-ftth-broadband-in-mumbai-pune-1454727 https://twitter.com/i/web/status/841230579819520002 http://www.jcaf.in https://twitter.com/i/web/status/841715805393997825 https://twitter.com/i/web/status/841712111852146689 http://Mumbai.Trust http://www.newsnation.in/sports-news/cricket-news/jiomoney-users-can-now-book-mumbai-indians-home-matches-tickets-till-march-21-article-164751.html https://twitter.com/i/web/status/842710523754037249 http://downdetector.in/problems/vodafone https://twitter.com/i/web/status/841727923350581248</t>
  </si>
  <si>
    <t>https://twitter.com/i/web/status/843341955790716928 https://twitter.com/i/web/status/842235578456412160 https://twitter.com/i/web/status/842461854513283072 http://techcase.in/mobile/bsnl-339-offer-giving-a-tough-time-to-jio/ http://maps.google.com/?q=Chikballapur,+Karnataka&amp;ftid=0x3bb18ae560a634b1:0xabcde375fccb0818&amp;hl=en&amp;gl=us&amp;shorturl=1 https://twitter.com/i/web/status/843400205118689280 https://twitter.com/i/web/status/841557490106040321 https://twitter.com/i/web/status/843506610647388160</t>
  </si>
  <si>
    <t>https://twitter.com/i/web/status/843293330029101056 https://twitter.com/i/web/status/841621346543128580 https://twitter.com/i/web/status/841952328672526342 https://twitter.com/i/web/status/842407271216869376 https://twitter.com/i/web/status/843836624387694592 https://twitter.com/i/web/status/844015111916474368 https://twitter.com/i/web/status/842183615656087552 https://twitter.com/i/web/status/841602108768034816 http://maps.google.com/maps?q=Manda%2C+Odisha+757033&amp;ftid=0x3a1e766b8e37736f:0x6752ebb0b48ee02&amp;hl=en&amp;gl=in</t>
  </si>
  <si>
    <t>Top Domains in Tweet in Entire Graph</t>
  </si>
  <si>
    <t>Top Domains in Tweet in North</t>
  </si>
  <si>
    <t>Top Domains in Tweet in West</t>
  </si>
  <si>
    <t>Top Domains in Tweet in South</t>
  </si>
  <si>
    <t>Top Domains in Tweet in East</t>
  </si>
  <si>
    <t>Top Domains in Tweet</t>
  </si>
  <si>
    <t>twitter.com google.com ghaintpunjab.com indiatimes.com</t>
  </si>
  <si>
    <t>twitter.com ndtv.com jcaf.in mumbai.trust newsnation.in downdetector.in</t>
  </si>
  <si>
    <t>twitter.com techcase.in google.com</t>
  </si>
  <si>
    <t>twitter.com google.com</t>
  </si>
  <si>
    <t>Top Hashtags in Tweet in Entire Graph</t>
  </si>
  <si>
    <t>wakad</t>
  </si>
  <si>
    <t>jio4g</t>
  </si>
  <si>
    <t>smartcity</t>
  </si>
  <si>
    <t>Top Hashtags in Tweet in North</t>
  </si>
  <si>
    <t>jammu</t>
  </si>
  <si>
    <t>poor_service</t>
  </si>
  <si>
    <t>call_drops</t>
  </si>
  <si>
    <t>Top Hashtags in Tweet in West</t>
  </si>
  <si>
    <t>digitalindia</t>
  </si>
  <si>
    <t>Top Hashtags in Tweet in South</t>
  </si>
  <si>
    <t>kannada</t>
  </si>
  <si>
    <t>serveinmylanguage</t>
  </si>
  <si>
    <t>jiohaitosppednhihain</t>
  </si>
  <si>
    <t>mgroadpdy</t>
  </si>
  <si>
    <t>Top Hashtags in Tweet in East</t>
  </si>
  <si>
    <t>durgapur</t>
  </si>
  <si>
    <t>bengal</t>
  </si>
  <si>
    <t>happy_holi</t>
  </si>
  <si>
    <t>Top Hashtags in Tweet</t>
  </si>
  <si>
    <t>aadhaar jioprime apps aapfoolingdelhi poorconnection fatuha jiofailiure jammu poor_service call_drops</t>
  </si>
  <si>
    <t>jio pune wakad jcaf19march goa jio4g smartcity reliancejio mumbai digitalindia</t>
  </si>
  <si>
    <t>jioprime kannada serveinmylanguage pondicherry ameerpet jio docomo jiohaitosppednhihain mgroadpdy</t>
  </si>
  <si>
    <t>kolkata slowinternet durgapur bengal happy_holi</t>
  </si>
  <si>
    <t>Top Words in Tweet in Entire Graph</t>
  </si>
  <si>
    <t>Words in Sentiment List#1: Positive</t>
  </si>
  <si>
    <t>Words in Sentiment List#2: Negative</t>
  </si>
  <si>
    <t>Words in Sentiment List#3: (Add your own word list)</t>
  </si>
  <si>
    <t>Non-categorized Words</t>
  </si>
  <si>
    <t>Total Words</t>
  </si>
  <si>
    <t>speed</t>
  </si>
  <si>
    <t>Top Words in Tweet in North</t>
  </si>
  <si>
    <t>delhi</t>
  </si>
  <si>
    <t>rt</t>
  </si>
  <si>
    <t>please</t>
  </si>
  <si>
    <t>problem</t>
  </si>
  <si>
    <t>bihar</t>
  </si>
  <si>
    <t>Top Words in Tweet in West</t>
  </si>
  <si>
    <t>4g</t>
  </si>
  <si>
    <t>Top Words in Tweet in South</t>
  </si>
  <si>
    <t>bangalore</t>
  </si>
  <si>
    <t>karnataka</t>
  </si>
  <si>
    <t>Top Words in Tweet in East</t>
  </si>
  <si>
    <t>shillong</t>
  </si>
  <si>
    <t>odisha</t>
  </si>
  <si>
    <t>Top Words in Tweet</t>
  </si>
  <si>
    <t>reliancejio jio jiocare network delhi speed rt please problem bihar</t>
  </si>
  <si>
    <t>reliancejio jiocare jio mumbai network speed pune rt 4g please</t>
  </si>
  <si>
    <t>reliancejio jio jiocare network bangalore chennai 4g karnataka problem speed</t>
  </si>
  <si>
    <t>reliancejio shillong jio network jiocare voiceofaxom sumitbajoria rt please odisha</t>
  </si>
  <si>
    <t>Top Word Pairs in Tweet in Entire Graph</t>
  </si>
  <si>
    <t>reliancejio,jiocare</t>
  </si>
  <si>
    <t>jiocare,reliancejio</t>
  </si>
  <si>
    <t>reliancejio,jio</t>
  </si>
  <si>
    <t>reliancejio,network</t>
  </si>
  <si>
    <t>jio,network</t>
  </si>
  <si>
    <t>jio,sim</t>
  </si>
  <si>
    <t>very,poor</t>
  </si>
  <si>
    <t>reliancejio,very</t>
  </si>
  <si>
    <t>jio,4g</t>
  </si>
  <si>
    <t>reliancejio,4g</t>
  </si>
  <si>
    <t>Top Word Pairs in Tweet in North</t>
  </si>
  <si>
    <t>caught,stealing</t>
  </si>
  <si>
    <t>aadhaar,data</t>
  </si>
  <si>
    <t>new,delhi</t>
  </si>
  <si>
    <t>please,provide</t>
  </si>
  <si>
    <t>Top Word Pairs in Tweet in West</t>
  </si>
  <si>
    <t>pune,wakad</t>
  </si>
  <si>
    <t>jio,reliancejio</t>
  </si>
  <si>
    <t>jcaf19march,event</t>
  </si>
  <si>
    <t>event,powered</t>
  </si>
  <si>
    <t>powered,reliancejio</t>
  </si>
  <si>
    <t>reliancejio,sun</t>
  </si>
  <si>
    <t>sun,19</t>
  </si>
  <si>
    <t>Top Word Pairs in Tweet in South</t>
  </si>
  <si>
    <t>reliancejio,provide</t>
  </si>
  <si>
    <t>kannada,karnataka</t>
  </si>
  <si>
    <t>getting,signal</t>
  </si>
  <si>
    <t>hyderabad,jio</t>
  </si>
  <si>
    <t>Top Word Pairs in Tweet in East</t>
  </si>
  <si>
    <t>reliancejio,shillong</t>
  </si>
  <si>
    <t>sumitbajoria,voiceofaxom</t>
  </si>
  <si>
    <t>west,bengal</t>
  </si>
  <si>
    <t>yearofmonk,reliancejio</t>
  </si>
  <si>
    <t>rt,sumitbajoria</t>
  </si>
  <si>
    <t>voiceofaxom,alone</t>
  </si>
  <si>
    <t>Top Word Pairs in Tweet</t>
  </si>
  <si>
    <t>reliancejio,jiocare  jiocare,reliancejio  reliancejio,jio  reliancejio,network  caught,stealing  aadhaar,data  new,delhi  jio,4g  very,poor  please,provide</t>
  </si>
  <si>
    <t>jiocare,reliancejio  reliancejio,jiocare  jio,network  pune,wakad  jio,reliancejio  jcaf19march,event  event,powered  powered,reliancejio  reliancejio,sun  sun,19</t>
  </si>
  <si>
    <t>reliancejio,jiocare  jiocare,reliancejio  reliancejio,provide  kannada,karnataka  reliancejio,network  reliancejio,very  reliancejio,jio  getting,signal  hyderabad,jio  jio,4g</t>
  </si>
  <si>
    <t>reliancejio,jiocare  reliancejio,shillong  sumitbajoria,voiceofaxom  west,bengal  yearofmonk,reliancejio  rt,sumitbajoria  jio,sim  reliancejio,jio  please,provide  voiceofaxom,alone</t>
  </si>
  <si>
    <t>Top Replied-To in Entire Graph</t>
  </si>
  <si>
    <t>Top Mentioned in Entire Graph</t>
  </si>
  <si>
    <t>Top Replied-To in North</t>
  </si>
  <si>
    <t>Top Mentioned in North</t>
  </si>
  <si>
    <t>Top Replied-To in West</t>
  </si>
  <si>
    <t>Top Mentioned in West</t>
  </si>
  <si>
    <t>Top Replied-To in South</t>
  </si>
  <si>
    <t>Top Mentioned in South</t>
  </si>
  <si>
    <t>Top Replied-To in East</t>
  </si>
  <si>
    <t>Top Mentioned in East</t>
  </si>
  <si>
    <t>Top Replied-To in Tweet</t>
  </si>
  <si>
    <t>reliancejio jiocare vodafonein ideacellular barun_kunwar natkhatbitts modiledubega httweets airtel_presence</t>
  </si>
  <si>
    <t>reliancejio jiocare twitterbusiness airtel_presence vodafonein dot_india vishalsh521 vikramwkarve</t>
  </si>
  <si>
    <t>reliancejio jiocare vodafonein airtelindia ynakg airtel_presence</t>
  </si>
  <si>
    <t>reliancejio voiceofaxom sumitbajoria airtel_presence jiocare guwahaticity indiatoday vrajtripathi</t>
  </si>
  <si>
    <t>Top Mentioned in Tweet</t>
  </si>
  <si>
    <t>reliancejio jiocare vodafonein airtelindia jiochat no2uid airtel_presence reliancejiocare bsnlcorporate toanalpaul</t>
  </si>
  <si>
    <t>reliancejio jiocare vodafonein airtel_presence jcaf108 vikramwkarve airtelindia iamsrk bt_india mumbai_ads</t>
  </si>
  <si>
    <t>reliancejio jiocare vodafonein airtel_presence airtelindia jiochat bsnl_karnataka telenorindia bsnl_ap_circle jiotaxiservices</t>
  </si>
  <si>
    <t>reliancejio jiocare voiceofaxom sumitbajoria yearofmonk airtelindia kaushikbaruah airtel_presence vodafonein suhelseth</t>
  </si>
  <si>
    <t>Top Tweeters in Entire Graph</t>
  </si>
  <si>
    <t>Top Tweeters in North</t>
  </si>
  <si>
    <t>Top Tweeters in West</t>
  </si>
  <si>
    <t>Top Tweeters in South</t>
  </si>
  <si>
    <t>Top Tweeters in East</t>
  </si>
  <si>
    <t>Top Tweeters</t>
  </si>
  <si>
    <t>httweets viikassood aamaadmiparty modiledubega ettelecom dharm_says wearechandigarh ram2sun mrpiiyush wamiquehasan</t>
  </si>
  <si>
    <t>smartcityfeed newsnationtv vikramwkarve srkfc_pune bt_india iamsrk subhash_kota priyankaadesai arabicaah mipaltan</t>
  </si>
  <si>
    <t>ynakg sujitchandran vijaytarak9999 krishnanblr s_srikant vjk2005 arunmys thamsmnpur ipgandhi sudheerkumr</t>
  </si>
  <si>
    <t>khushsundar ajitsinghpundir guwahaticity sumitbajoria northeast8india veeresh1976 suhelseth voiceofaxom samips129 nkarmakar</t>
  </si>
  <si>
    <t>Top URLs in Tweet by Count</t>
  </si>
  <si>
    <t>https://twitter.com/i/web/status/842300654534176771 https://twitter.com/i/web/status/843328536920440832</t>
  </si>
  <si>
    <t>https://twitter.com/i/web/status/832871156969410561 https://twitter.com/i/web/status/832875240749363201</t>
  </si>
  <si>
    <t>https://twitter.com/i/web/status/843803722048245760 https://twitter.com/i/web/status/843802832411279360</t>
  </si>
  <si>
    <t>https://twitter.com/i/web/status/842338625970937857 https://twitter.com/i/web/status/840930355334934528</t>
  </si>
  <si>
    <t>https://twitter.com/i/web/status/841715805393997825 https://twitter.com/i/web/status/841712111852146689</t>
  </si>
  <si>
    <t>https://twitter.com/i/web/status/841602108768034816 https://twitter.com/i/web/status/842183615656087552 https://twitter.com/i/web/status/844015111916474368 https://twitter.com/i/web/status/843836624387694592 https://twitter.com/i/web/status/842407271216869376 https://twitter.com/i/web/status/841952328672526342 https://twitter.com/i/web/status/841621346543128580</t>
  </si>
  <si>
    <t>Top URLs in Tweet by Salience</t>
  </si>
  <si>
    <t>http://maps.google.com/?q=26.361612 84.336578&amp;hl=en&amp;gl=in&amp;shorturl=1</t>
  </si>
  <si>
    <t>http://maps.google.com/?q=Chikballapur +Karnataka&amp;ftid=0x3bb18ae560a634b1:0xabcde375fccb0818&amp;hl=en&amp;gl=us&amp;shorturl=1</t>
  </si>
  <si>
    <t>Top Domains in Tweet by Count</t>
  </si>
  <si>
    <t>Top Domains in Tweet by Salience</t>
  </si>
  <si>
    <t>Top Hashtags in Tweet by Count</t>
  </si>
  <si>
    <t>wakad pune jio reliancejio smartcity jiowifi jio4g jiodigitallife digitalindia</t>
  </si>
  <si>
    <t>pune wakad jio jiowifi jio4g jiodigitallife smartcity digitalindia reliancejio</t>
  </si>
  <si>
    <t>imcvision2020 imc2020</t>
  </si>
  <si>
    <t>kolkata durgapur bengal</t>
  </si>
  <si>
    <t>Top Hashtags in Tweet by Salience</t>
  </si>
  <si>
    <t>jiowifi jio4g jiodigitallife digitalindia jio reliancejio smartcity wakad pune</t>
  </si>
  <si>
    <t>jiowifi jio4g jiodigitallife smartcity digitalindia reliancejio pune wakad jio</t>
  </si>
  <si>
    <t>jiohaitosppednhihain mgroadpdy pondicherry</t>
  </si>
  <si>
    <t>Top Words in Tweet by Count</t>
  </si>
  <si>
    <t>reliancejio mukeshambaani u jio panindia andaman amp nicobar islands covered</t>
  </si>
  <si>
    <t>ynakg worry jiotaxiservices way hyderabad tappakunda free reliancejio wifi tho</t>
  </si>
  <si>
    <t>jiocare worst network connectivity madhapur hyderabad complained several times 40</t>
  </si>
  <si>
    <t>amazing download speed 32 mbps hyderabad keep up reliancejio thank</t>
  </si>
  <si>
    <t>jio reliancejio bad network kavuri hills madhapur hyderabad prime without</t>
  </si>
  <si>
    <t>jiocare reliancejio jiochat sim working pls verify team jio number</t>
  </si>
  <si>
    <t>reliancejio users april 1st</t>
  </si>
  <si>
    <t>vijaytarak9999 reliancejio users april 1st</t>
  </si>
  <si>
    <t>reliancejio sumitbajoria voiceofaxom shillong yearofmonk kaushikbaruah network ne stay noida</t>
  </si>
  <si>
    <t>reliancejio slow speed maligaon nambari area guwahati</t>
  </si>
  <si>
    <t>poorconnection facing problem using reliancejio services net connection slow browse</t>
  </si>
  <si>
    <t>reliancejio 6 month passed network started vpo atimi pas nasriganj</t>
  </si>
  <si>
    <t>drop call history jio new problem network patna bihar reliancejio</t>
  </si>
  <si>
    <t>bihar mein anirban1akshay reliancejio</t>
  </si>
  <si>
    <t>barun_kunwar reliancejio jiocare agree u worst network now day's fatuha</t>
  </si>
  <si>
    <t>reliancejio 1 25 k s speed patna</t>
  </si>
  <si>
    <t>reliancejio 3g very weak indoor coverage anisabad area patna speed</t>
  </si>
  <si>
    <t>jiocare fastest reliancejio sector 22 chandigarh theishaambani problem se trai</t>
  </si>
  <si>
    <t>network reliancejio leaving stupid moving oldest bsnlcorporate better plans jiofailiure</t>
  </si>
  <si>
    <t>network saurabhgkapoor reliancejio leaving stupid moving oldest bsnlcorporate better plans</t>
  </si>
  <si>
    <t>reliancejio network coverages villages near bastar pin 494001 first setup</t>
  </si>
  <si>
    <t>speed reliancejio jiocare hopeless network silvassa dadra nagar haveli similar</t>
  </si>
  <si>
    <t>airtel_presence airtelindia hopes lost reliancejio expect put broadband connections end</t>
  </si>
  <si>
    <t>vishwajeetpol airtel_presence airtelindia hopes lost reliancejio expect put broadband connections</t>
  </si>
  <si>
    <t>until entry reliancejio everything call drops excessive data charges under</t>
  </si>
  <si>
    <t>reliancejio decent speed patel nagar new delhi stopping making primary</t>
  </si>
  <si>
    <t>reliancejio suhelseth indiatoday unable jio sim 2 months code used</t>
  </si>
  <si>
    <t>jio local id reliancejio store delhi refused give new sim</t>
  </si>
  <si>
    <t>'s people delhi really interested reliancejio offers aamaadmiparty free wi</t>
  </si>
  <si>
    <t>people delhi really interested reliancejio's offers aamaadmiparty's free wi fi</t>
  </si>
  <si>
    <t>port reliancejio reliance digital cbd belapur denied jio number delhi</t>
  </si>
  <si>
    <t>ur reliancejio whr rel dgtl str delhi 110045 area website</t>
  </si>
  <si>
    <t>reliancejio jio network crucial t2 delhi airport wtf</t>
  </si>
  <si>
    <t>ideacellular vodafonein reliancejio effect</t>
  </si>
  <si>
    <t>really reliancejio jiocare jiochat jio show courtesy acept guilty dat</t>
  </si>
  <si>
    <t>reliancejio jiocare delhi here getting very good speed worst u</t>
  </si>
  <si>
    <t>vikantsahay telecom war 4g customerservice mobile data bill service goa</t>
  </si>
  <si>
    <t>reliancejio navin goa call same old story mumbai airport digitalmalnutrition</t>
  </si>
  <si>
    <t>card coverage vasai alibaag goa jio reliancejio jiocare even new</t>
  </si>
  <si>
    <t>reliancejio getting service sasan gir gujarat india please work</t>
  </si>
  <si>
    <t>speed reliancejio himmatnagar gujarat wrost less 2g fair</t>
  </si>
  <si>
    <t>reliancejio jio sim home delivery ahmedabad link found book</t>
  </si>
  <si>
    <t>jiocare reliancejio access internet continue home ahmedabad</t>
  </si>
  <si>
    <t>reliancejio internet working paldi ahmedabad center location city first time</t>
  </si>
  <si>
    <t>jiocare reliancejio address a1 janta nagar society bhatar road surat</t>
  </si>
  <si>
    <t>reliancejio office anath ashram area bambaa vadi katargam surat 39500</t>
  </si>
  <si>
    <t>reliancejio network problem 7003987200 home bhowanipur kolkata please slove hello</t>
  </si>
  <si>
    <t>jiocare reliancejio jio internet working sec 4 mdc panchkula haryana</t>
  </si>
  <si>
    <t>reliancejio nc medical college israna panipat haryana network jiocare pls</t>
  </si>
  <si>
    <t>reliancejio bad customer experience rjio yamunanagar haryana use jio again</t>
  </si>
  <si>
    <t>jiocare broadband services faridabad pin 121001 reliancejio</t>
  </si>
  <si>
    <t>right under nose reliancejio office udyog vihar gurgaon employees greet</t>
  </si>
  <si>
    <t>pathetic jio network_ netvelocity test result _ sector 83 gurgaon</t>
  </si>
  <si>
    <t>airtel u hav jio full throttle make ur internet work</t>
  </si>
  <si>
    <t>network jiocare reliancejio jiochat plz something ur bery bad experience</t>
  </si>
  <si>
    <t>jiocare reliancejio many problems calling jio network himachal pradesh internet</t>
  </si>
  <si>
    <t>people nit srinagar jiocare reliancejio internet connectivity issues faced service</t>
  </si>
  <si>
    <t>day reliancejio data speed getting worse here srinagar please fix</t>
  </si>
  <si>
    <t>frm reliancejio want 2convert jammu's pre sim 2 postpaid dat</t>
  </si>
  <si>
    <t>reliancejio jammu poor_service call_drops not_connecting help_plz</t>
  </si>
  <si>
    <t>4g jio jiocare reliancejiocare reliancejio signal please provide moubhandar ghatsila</t>
  </si>
  <si>
    <t>4g jio toanalpaul jiocare reliancejiocare reliancejio signal please provide moubhandar</t>
  </si>
  <si>
    <t>minutes tweet reliancejio internet service ranchi above took 4 posted</t>
  </si>
  <si>
    <t>reliancejio bokaro store executive refuses take new application went documents</t>
  </si>
  <si>
    <t>reliancejio jio4g worse airtelindia vodafonein 2g areas bangalore free good</t>
  </si>
  <si>
    <t>last evening reliancejio working here bangalore issues jiocare</t>
  </si>
  <si>
    <t>vodafonein traveling vodafone bangalore 4g work reliancejio 's works fine</t>
  </si>
  <si>
    <t>here reliancejio jiocare office location pritech park bangalore more 50</t>
  </si>
  <si>
    <t>reliancejio jiocare now bangalore docomo 2g better jio 4g very</t>
  </si>
  <si>
    <t>reliancejio possible speak marketing head bangalore</t>
  </si>
  <si>
    <t>reliancejio network problem bmsce basavanagudi bangalore difficult use internet plz</t>
  </si>
  <si>
    <t>reliancejio jiolink device bangalore</t>
  </si>
  <si>
    <t>reliancejio jiocare pls provide network bel colony jalahalli bangalore around1500</t>
  </si>
  <si>
    <t>reliancejio sim internet pathetically slow bagmane constellation park bangalore continue</t>
  </si>
  <si>
    <t>card adhar went buy reliancejio sim bangalore first asked 'is</t>
  </si>
  <si>
    <t>dear reliancejio launching broadband services bangalore</t>
  </si>
  <si>
    <t>jiocare reliancejio very poor connectivity bangalore</t>
  </si>
  <si>
    <t>reliancejio jiocare speeds sahakaranagar bangalore really pathetic speed</t>
  </si>
  <si>
    <t>network sudden blackouts reliancejio mahadevapura bangalore lots call issues full</t>
  </si>
  <si>
    <t>mysore reliancejio very poor n w coverage inside infosys campus</t>
  </si>
  <si>
    <t>reliancejio network non existent kms mandya busy blore mysore hwy</t>
  </si>
  <si>
    <t>6 salesmen reliancejio caught stealing customers aadhaar data fingerprint scans</t>
  </si>
  <si>
    <t>no2uid 6 salesmen reliancejio caught stealing customers fingerprint scans aadhaar</t>
  </si>
  <si>
    <t>no2uid 6 reliancejio salesmen caught stealing fingerprints aadhaar data customers</t>
  </si>
  <si>
    <t>postpaid went reliancejio store mnp vodafonein sell service indore dissapointed</t>
  </si>
  <si>
    <t>natkhatbitts change location jabalpur full coverage reliancejio</t>
  </si>
  <si>
    <t>reliancejio pls improve network around sector 45 noida pathetic switch</t>
  </si>
  <si>
    <t>reliancejio jiocare buy jiofy cuz working mumbai aadhar home delhi</t>
  </si>
  <si>
    <t>vodafonein network seriously hit down major parts navi mumbai kindly</t>
  </si>
  <si>
    <t>reliancejio need reliance jio broadband mumbai help contacts offer</t>
  </si>
  <si>
    <t>jiocare reliancejio trai dot_india consistent bad speeds manewada nagpur use</t>
  </si>
  <si>
    <t>reliancejio iamsrk salman jiofilmfareawards tries convincing khan port number watch</t>
  </si>
  <si>
    <t>jiocare reliancejio jioprime jio4g u pls check network mind space</t>
  </si>
  <si>
    <t>stn reliancejio u hav ur network good enough worst platforms</t>
  </si>
  <si>
    <t>speed reliancejio improve manjari khurd pune pretty bad already sent</t>
  </si>
  <si>
    <t>anyone face battery drain problem vodafonein 4g pune reliancejio much</t>
  </si>
  <si>
    <t>jiocare reliancejio kalyani nagar pune 411006 speed current 0 5</t>
  </si>
  <si>
    <t>dot_india complain reliancejio network net mob nos 8210061997 7903601249 amp</t>
  </si>
  <si>
    <t>jiocare reliancejio please look network connectivity issue especially hinjewadi amp</t>
  </si>
  <si>
    <t>net speed jiocare reliancejio jio detiorating day last 3 days</t>
  </si>
  <si>
    <t>coverage free beeies wont lure long unless reliancejio improves poor</t>
  </si>
  <si>
    <t>reliancejio outgoing calls 8 days wagholi pune poor network</t>
  </si>
  <si>
    <t>jiocare reliancejio bad signal strength hinjewadi pune jio went live</t>
  </si>
  <si>
    <t>jiocare reliancejio yr jio wifi dongle become slower tortoise stop</t>
  </si>
  <si>
    <t>worst reliancejio getting speed cap vardhman township sasane nagar hadapsar</t>
  </si>
  <si>
    <t>reliancejio very poor connectivity kalyani nagar pune</t>
  </si>
  <si>
    <t>jiocare reliancejio hello facing network issue bhekarai nagar hadapsar pune</t>
  </si>
  <si>
    <t>reliancejio vikramwkarve 4g lte wipod wifi wireless internet pune wakad</t>
  </si>
  <si>
    <t>reliancejio wakad pune speed internet jio smartcity vishalsh521 jiofi good</t>
  </si>
  <si>
    <t>salman reliancejio iamsrk tries convincing khan port number watch react</t>
  </si>
  <si>
    <t>vikramwkarve reliancejio depends location speeds pune blisteringly good sure wajah</t>
  </si>
  <si>
    <t>reliancejio vikramwkarve internet pune wakad jio give onsite demo jiowifi</t>
  </si>
  <si>
    <t>vikramwkarve reliancejio give onsite demo jiowifi test internet speed pune</t>
  </si>
  <si>
    <t>sumitbajoria voiceofaxom alone friend shillong being cheated reliancejio jiocare tyranny</t>
  </si>
  <si>
    <t>sumitbajoria reliancejio airtel_presence airtel jaipur another story people moving jio</t>
  </si>
  <si>
    <t>voiceofaxom kaushikbaruah reliancejio shillong g 2g equivalent speeds bulk times</t>
  </si>
  <si>
    <t>sumitbajoria voiceofaxom yearofmonk reliancejio ne stay noida gave acute network</t>
  </si>
  <si>
    <t>sumitbajoria looks network bad shillong calls dont through voiceofaxom reliancejio</t>
  </si>
  <si>
    <t>slowinternet reliancejio plz fix net speed 500kbps adress dera colliery</t>
  </si>
  <si>
    <t>number airtel_presence reliancejio see unlimited call offer airtel odisha prepaid</t>
  </si>
  <si>
    <t>reliancejio jiocare kindly make home delivery jio sim bhawanipatna head</t>
  </si>
  <si>
    <t>hello reliancejio please help network coverage manada covering 30 40km</t>
  </si>
  <si>
    <t>reliancejio very poor network bhubaneswar</t>
  </si>
  <si>
    <t>4g speed airtel reliancejio jio odisha less 1mbps clocks around</t>
  </si>
  <si>
    <t>here vrajtripathi reliancejio jiocare same bhubaneswar airtelindia best speed even</t>
  </si>
  <si>
    <t>reliancejio pondicherry think company 3g service better reliancedigital worst network</t>
  </si>
  <si>
    <t>modiledubega reliancejio jiocare worse mtnl 90 areas punjab</t>
  </si>
  <si>
    <t>hey dear reliancejio jiocare network working daily 6pm 10 pm</t>
  </si>
  <si>
    <t>reliancejio suhelseth sim jaipur giving speed lt 1 mbps last</t>
  </si>
  <si>
    <t>now airtel_presence airtelindia reliancejio 3g time good 4g sim network</t>
  </si>
  <si>
    <t>reliancejio best jio jaipur</t>
  </si>
  <si>
    <t>reliancejio pathetic service reliance digital store sodala jaipur unprofessional discourteous</t>
  </si>
  <si>
    <t>reliancejio want jio sim delivered kota 324006 charges procedure</t>
  </si>
  <si>
    <t>reliancejio reliance store kota refusing accept adhaar card downloaded eaadhar</t>
  </si>
  <si>
    <t>jiocare reliancejio network stable indoor situations location behind commerce college</t>
  </si>
  <si>
    <t>jiocare expected jio 4g speed gradually slowing down reliancejio</t>
  </si>
  <si>
    <t>reliancejio centres ajmer process postpaid connection request software updated discouraging</t>
  </si>
  <si>
    <t>reliancejio network sikkim jio available majhitar</t>
  </si>
  <si>
    <t>network strength reliancejio vs airtel_presence customer support jiocare amp airtelindia</t>
  </si>
  <si>
    <t>reliancejio jiocare port vodafone reside chennai request mnp</t>
  </si>
  <si>
    <t>reliancejio jio dth available chennai manisampath</t>
  </si>
  <si>
    <t>looking 4g hotspot anyone coimbatore reliancejio jiofi m sell brand</t>
  </si>
  <si>
    <t>airtelindia good tower signal 3g 4g pathetic 3000 tidelpark coimbatore</t>
  </si>
  <si>
    <t>reliancejio retailers support sir help salem junction tamilnadu please mobile7305757937</t>
  </si>
  <si>
    <t>reliancejio please look speeds here pathetic adarsh nagar bolarum secunderabad</t>
  </si>
  <si>
    <t>jio store highway plaza lucknow reliancejio jiocare aadhaar accepting e</t>
  </si>
  <si>
    <t>reliancejio slow more painful jiocare fake4g trai dot_india lucknow up</t>
  </si>
  <si>
    <t>day reliancejio ur internet bcmng slow gud erlier reconsidering 4</t>
  </si>
  <si>
    <t>very reliancejio jio speed poor mr mukesh ambani solve problem</t>
  </si>
  <si>
    <t>reliancejio something 600kbps near high court allahabad getting speed service</t>
  </si>
  <si>
    <t>jiocare reliancejio network last 48hrs civitech sampriti sector 77 gb</t>
  </si>
  <si>
    <t>good_riddances network coverage problem sector 137 noida societies gulshan vivante</t>
  </si>
  <si>
    <t>network coverage problem sector 137 noida societies gulshan vivante ajnara</t>
  </si>
  <si>
    <t>jiocare reliancejio expect customer service bring revolutions enough forms noida</t>
  </si>
  <si>
    <t>jiocare reliancejio 8178153573 add j 1005 arihant arden gh07 sec</t>
  </si>
  <si>
    <t>reliancejio jiochat add h g166 ground floor sec beta 2</t>
  </si>
  <si>
    <t>reliancejio jiocare jiochat 7002282755 h 166 ground floor sec beta</t>
  </si>
  <si>
    <t>reliancejio speed continuously decreasing please fix complaint solution given f</t>
  </si>
  <si>
    <t>digitaldesh met 23 yr old student dehradun downloaded apps post</t>
  </si>
  <si>
    <t>reliancejio giving network jio become dabba vodafone best haridwar</t>
  </si>
  <si>
    <t>jiocare last 2 3 days jio speed slow 80 90kbps</t>
  </si>
  <si>
    <t>amp sim reliancejio cont'd today kolkata tweeting using airtelindia dad</t>
  </si>
  <si>
    <t>reliancejio jiocare jiochat huge network issue kolkata parkstreet area well</t>
  </si>
  <si>
    <t>store reliancejio went 4 30pm sent away 3 keepers having</t>
  </si>
  <si>
    <t>result netvelocity test reliancejio sec v kolkata sdf more naloban</t>
  </si>
  <si>
    <t>reliancejio today took prime membership getting signal hyderabad motinagar</t>
  </si>
  <si>
    <t>jiocare reliancejio ameerpet one area hyderabad jio 4g speed poor</t>
  </si>
  <si>
    <t>reliancejio terrible speed assam</t>
  </si>
  <si>
    <t>reliancejio sim applied 24 2 17 sweety jalan activated complaints</t>
  </si>
  <si>
    <t>reliancejio jio roadshow hits assam</t>
  </si>
  <si>
    <t>network vodafonein today 5pm till now tezpur town assam thank</t>
  </si>
  <si>
    <t>guwahaticity guwahatiplus unexploreda assam_news northeast8india bsnl_as reliancejio airtelindia</t>
  </si>
  <si>
    <t>jiocare reliancejio jioprime already shared pincode h 13 ward 5</t>
  </si>
  <si>
    <t>reliancejio jiocare location near chhapra gopalganj road mirganj bihar 841438</t>
  </si>
  <si>
    <t>reliancejio sim tempered bihar circle now delhi couple days store</t>
  </si>
  <si>
    <t>reliancejio jio ka network bihar samastipur 10 march se bilkul</t>
  </si>
  <si>
    <t>reliancejio still jio presence part jamalpur bhojpur bihar 802163 promised</t>
  </si>
  <si>
    <t>jiofilmfareawards coming wearechandigarh know date jimmysheirgill filmfare reliancejio</t>
  </si>
  <si>
    <t>reliancejio filmfare jiofilfareawards punjabi chandigarh looking forward growth betterment recogniti</t>
  </si>
  <si>
    <t>speed reliancejio dear internet slow even less 2g plz solved</t>
  </si>
  <si>
    <t>delhi reliancejio jio full coverage nt covered pl allow re</t>
  </si>
  <si>
    <t>best network delhi one stream music rajiv chowk airtel_presence reliancejio</t>
  </si>
  <si>
    <t>reliancejio march 17 new delhi ettelecom india mobile congress vision</t>
  </si>
  <si>
    <t>httweets googleindia sundarpichai reliancejio masterminds r dere help one stop</t>
  </si>
  <si>
    <t>reliancejio disgusting speed jio delhi now thinking taken prime membership</t>
  </si>
  <si>
    <t>jiocare apply jio fibre broadband delhi reliancejio</t>
  </si>
  <si>
    <t>jio jug vodafonein reliancejio jiocare airtel_presence better voda airtel network</t>
  </si>
  <si>
    <t>jio reliancejio port up delhi circle jiocare</t>
  </si>
  <si>
    <t>screenshot 1 airtel_presence 3g 2 amp 3 reliancejio fail 4g</t>
  </si>
  <si>
    <t>screenshot arabicaah 1 airtel_presence 3g 2 amp 3 reliancejio fail</t>
  </si>
  <si>
    <t>reliancejio jiocare jio4voice app work gujarat iphone 5s</t>
  </si>
  <si>
    <t>reliancejio dear jio network issues highway speed issue cities problem</t>
  </si>
  <si>
    <t>important advantage reliancejio very good 4g even remote villages personal</t>
  </si>
  <si>
    <t>netvelocity test result gandhinagar gujarat jiocare reliancejio</t>
  </si>
  <si>
    <t>jio network ford india sanad gujarat reliancejio jiocare</t>
  </si>
  <si>
    <t>jiocare rsprasad reliancejio narendramodi 103 iscon elegance next hotel crown</t>
  </si>
  <si>
    <t>card reliancejio jiocare want switch up jio here adhar gujarat</t>
  </si>
  <si>
    <t>jiocare report telemarketer's details followed dnd rules format sms send</t>
  </si>
  <si>
    <t>reliancejio subscribe prime present ambaji gujarat live possibility future</t>
  </si>
  <si>
    <t>reliancejio happy holi jio better network village barona sonipat haryana</t>
  </si>
  <si>
    <t>offer reliancejio location village kutail dist karnal haryana 132037 preview</t>
  </si>
  <si>
    <t>jiocare please start jio4gvoice himachal pradesh ios devices reliancejio</t>
  </si>
  <si>
    <t>rohitfromrsm internet connectivity issues faced people nit srinagar service request</t>
  </si>
  <si>
    <t>reliancejio speed test galudih small village jharkhand india</t>
  </si>
  <si>
    <t>reliancejio jio network very bad ranchi jharkhand please know done</t>
  </si>
  <si>
    <t>arunmys airtel_presence vodafonein reliancejio provide customer care support kannada karnataka</t>
  </si>
  <si>
    <t>reliancejio jiochat jiocare pls provide service kannada karnataka respect local</t>
  </si>
  <si>
    <t>reliancejio jiocare airtel_presence battling 5g 585225 karnataka struggling 3g year</t>
  </si>
  <si>
    <t>network best airtelindia reliancejio bsnl_karnataka</t>
  </si>
  <si>
    <t>bsnl 339 offer giving tough time jio via bsnlcorporate bsnl_karnataka</t>
  </si>
  <si>
    <t>reliancejio coverage chikballapur karnataka 0</t>
  </si>
  <si>
    <t>problem dear jio facing network manchenahalli chikkaballapur dist karnataka plz</t>
  </si>
  <si>
    <t>reliancejio happend 2 ur network belthangady south kanara karnataka trying</t>
  </si>
  <si>
    <t>netvelocity test result jio speed kochi kerala cc jiocare reliancejio</t>
  </si>
  <si>
    <t>reliancejio plz fix issue technical team told dat problem solved</t>
  </si>
  <si>
    <t>reliancejio guys broadband plans indore</t>
  </si>
  <si>
    <t>jiocare reliancejio response recd 8910099256 prsntly mumbai juhu area data</t>
  </si>
  <si>
    <t>jiocare reliancejio mumbai sim 4 3 hello karthikeyan student purchased</t>
  </si>
  <si>
    <t>reliancejio slow speed midc taloja navi mumbai pin code 410208</t>
  </si>
  <si>
    <t>reliancejio jiocare network unavailable travelling local trains mumbai 2 enjoy</t>
  </si>
  <si>
    <t>reliancejio mind taking look data speeds pincode 400064 malad mumbai</t>
  </si>
  <si>
    <t>jiocare reliancejio address sector 50 old seawoods navi mumbai</t>
  </si>
  <si>
    <t>jcaf108 jcaf19march event powered reliancejio sun 19 march birla matushree</t>
  </si>
  <si>
    <t>jcaf19march event powered reliancejio sun 19 march birla matushree marine</t>
  </si>
  <si>
    <t>twitterbusiness bt_india business mumbai_ads tatadocomobiz reliancejio mumbaieventshub greatermumbai</t>
  </si>
  <si>
    <t>jiocare reliancejio ur network service laxmi towers bkc mumbai disappointed</t>
  </si>
  <si>
    <t>jio reliancejio mere laala kaha ho tussi assi coming kota</t>
  </si>
  <si>
    <t>reliancejio want jio number prime membership mumbai</t>
  </si>
  <si>
    <t>want port number voda kolkata circle jio mumbai help process</t>
  </si>
  <si>
    <t>u matter good reliancejio mumbai once travel rural india afford</t>
  </si>
  <si>
    <t>u speed reliancejio hi cud please work improving guys providing</t>
  </si>
  <si>
    <t>reliancejio money users now book mipaltan's home matches tickets till</t>
  </si>
  <si>
    <t>postpaid forms available mnp tried many reliance digital outlets mumbai</t>
  </si>
  <si>
    <t>reliancejio jiocare glad use jio mumbai sim iphone5 5s appreciate</t>
  </si>
  <si>
    <t>amp srk part platform business leaders politicians icons explore exchange</t>
  </si>
  <si>
    <t>amp srkuniverseus srk part platform business leaders politicians icons explore</t>
  </si>
  <si>
    <t>fa airtel_presence tx d late reply ve startd mnp 2</t>
  </si>
  <si>
    <t>anyone know till reliancejio ftth reached even coming suburbs mumbai</t>
  </si>
  <si>
    <t>years mukeshambani conclave17 mumbai reliancejio 20 use technology achieve more</t>
  </si>
  <si>
    <t>reliancejio hey need jio postpaid connection please help out staying</t>
  </si>
  <si>
    <t>good range out mumbai nice plans reliancejio vodafonein giving 4g</t>
  </si>
  <si>
    <t>mumbai concerned both airtel_presence amp reliancejio competing become worst services</t>
  </si>
  <si>
    <t>reliancejio port idea jio mumbai location</t>
  </si>
  <si>
    <t>poor service airtel_presence airtelindia shillong reliancejio kept connected</t>
  </si>
  <si>
    <t>please broadband soon reliancejio kindly odisha possible really need launch</t>
  </si>
  <si>
    <t>coverage reliancejio please provide update 754215 pattamundai kendrapara odisha still</t>
  </si>
  <si>
    <t>reliancejio jio giga broadband launch odisha</t>
  </si>
  <si>
    <t>reliancejio u start jio4gvoice service punjab iphone 5s</t>
  </si>
  <si>
    <t>reliancejio facing frequent network drops jalandhar punjab last 6 7</t>
  </si>
  <si>
    <t>deerider95 area b w bundi nainwa rajasthan around 150000 population</t>
  </si>
  <si>
    <t>area b w bundi nainwa rajasthan around 150000 population reliancejio</t>
  </si>
  <si>
    <t>reliancejio incident happened kota rajasthan ur office here aerodrame circle</t>
  </si>
  <si>
    <t>reliancejio 7021380476 connection phone having network corrective steps reqd urgntly</t>
  </si>
  <si>
    <t>want jio member ariea received network please town name sanjay</t>
  </si>
  <si>
    <t>reliancejio jiocare please jio network village ghatwa dis nagour rajasthan</t>
  </si>
  <si>
    <t>ghatwamukesh reliancejio jiocare please jio network village ghatwa dis nagour</t>
  </si>
  <si>
    <t>reliancejio town population 40000 jio network area bagru dist jaipur</t>
  </si>
  <si>
    <t>reliancejio chennai jio network jiocare mukeshjio sadly leaving solve problem</t>
  </si>
  <si>
    <t>vodafonein though m r8 now chennai even 3g working sending</t>
  </si>
  <si>
    <t>reliancejio open exclusive jio reacher outlet chennai avadi kindly know</t>
  </si>
  <si>
    <t>jio jiocare reliancejio u keep textng regrdng subscribing fr prime</t>
  </si>
  <si>
    <t>reliancejio y jio s expected speed areas chennai amp ths</t>
  </si>
  <si>
    <t>reliancejio jiocare jiofibre available lucknow</t>
  </si>
  <si>
    <t>reliancejio eagerly waiting jio fibre specially lucknow airtel sucking money</t>
  </si>
  <si>
    <t>met 23 yr old student dehradun downloaded apps post getting</t>
  </si>
  <si>
    <t>reliancejio need jio tower jholung bazar west bengal mb 8900075614</t>
  </si>
  <si>
    <t>reliancejio khushsundar jio network very poor city burdwan west bengal</t>
  </si>
  <si>
    <t>reliancejio jio4g effect way kolkata train online movie thanks netvelocity</t>
  </si>
  <si>
    <t>airtel_presence reliancejio one giving better 4g coverage durgapur west bengal</t>
  </si>
  <si>
    <t>hai reliancejio mere area jio ka weak network agar ap</t>
  </si>
  <si>
    <t>difficult port number jio chennai ap aadhar reliancejio</t>
  </si>
  <si>
    <t>reliancejio ye kaisa 4g k naare lagate ho ap log</t>
  </si>
  <si>
    <t>jiocare reliancejio without 2 5am unlimited data jioprime useless choose</t>
  </si>
  <si>
    <t>reliancejio suhelseth indiatoday please come jio sim daporijo arunachal pradesh</t>
  </si>
  <si>
    <t>reliancejio jiocare please provide network areas po tinokhal dist karimganj</t>
  </si>
  <si>
    <t>really bt need more paid service location assam nalbari jiocare</t>
  </si>
  <si>
    <t>reliancejio jio 8178356829 web site youtube google search online sbm</t>
  </si>
  <si>
    <t>nu reliancejio r unable call delhi pls look phone issue</t>
  </si>
  <si>
    <t>reliancejio network problem delhi 110025 abi fazal shocked one aware</t>
  </si>
  <si>
    <t>reliancejio fed up service center lawrence road delhi here morning</t>
  </si>
  <si>
    <t>reliancejio dear sir mera pass tower ke liye space hai</t>
  </si>
  <si>
    <t>network reliancejio hope being made fool telling best jio lot</t>
  </si>
  <si>
    <t>reliancejio network connectivity outside main cities very poor please install</t>
  </si>
  <si>
    <t>reliance reliancejio doing great giving 5 9 k s 4g</t>
  </si>
  <si>
    <t>r u reliancejio coming hebri udupi karnataka v waiting eagerly</t>
  </si>
  <si>
    <t>airtel_presence vodafonein reliancejio provide customer care support kannada karnataka customers</t>
  </si>
  <si>
    <t>suggest people idukki district kerala india hold reliancejio provide 4g</t>
  </si>
  <si>
    <t>reliancejio m having iphone 5s jio4gvoice service madhya pradesh please</t>
  </si>
  <si>
    <t>jio area jiocare reliancejio make available operators expect mandedurg maharashtra</t>
  </si>
  <si>
    <t>reliancejio address town deulgaon raja buldhana maharashtra india</t>
  </si>
  <si>
    <t>jiocare speed connectivity absolutely fabulous kharadi pune maharashtra thank team</t>
  </si>
  <si>
    <t>sign up reliancejio fth</t>
  </si>
  <si>
    <t>rajananandan sign up reliancejio fth</t>
  </si>
  <si>
    <t>reliancejio shillong voiceofaxom yearofmonk network dont jiocare ne time sumitbajoria</t>
  </si>
  <si>
    <t>iamsrk salman jiofilmfareawards tries convincing khan port number watch react</t>
  </si>
  <si>
    <t>airtelindia registered 40mbps 9mbps chennai 600001 reliancejio provide better service</t>
  </si>
  <si>
    <t>call jioprime reliancejio jio 7904984843 chennai prime member getting proper</t>
  </si>
  <si>
    <t>reliancejio jiocare please update ios jio4gvoice uttar pradesh asap whats</t>
  </si>
  <si>
    <t>vodafonein problem solved reliancejio u ppl extending ur network uttarakhand</t>
  </si>
  <si>
    <t>reliancejio apply broadband connection nainital uttarakhand</t>
  </si>
  <si>
    <t>kyari village ramnagar uttarakhand ideacellular reliancejio jio vodafonein airtel wonder</t>
  </si>
  <si>
    <t>reliancejio posting thru vodafonein network due pathetic signal dehradun feels</t>
  </si>
  <si>
    <t>reliancejio dear jio sim card replacement available west bengal reliance</t>
  </si>
  <si>
    <t>Top Words in Tweet by Salience</t>
  </si>
  <si>
    <t>kaushikbaruah network yearofmonk ne stay noida gave acute problem atleast</t>
  </si>
  <si>
    <t>coolamitsrivast better jio 4g reliancejio 3g very weak indoor coverage</t>
  </si>
  <si>
    <t>theishaambani problem se trai speed fails pick up jio given</t>
  </si>
  <si>
    <t>jiocare reliancejio network coverages villages near bastar pin 494001 first</t>
  </si>
  <si>
    <t>jiocare badexperience port reliancejio reliance digital cbd belapur denied jio</t>
  </si>
  <si>
    <t>getting very good speed worst u please improve came hometown</t>
  </si>
  <si>
    <t>call same old story mumbai airport digitalmalnutrition dear way service</t>
  </si>
  <si>
    <t>found book reliancejio jio sim home delivery ahmedabad link</t>
  </si>
  <si>
    <t>problem 7003987200 home bhowanipur kolkata please slove hello jio number</t>
  </si>
  <si>
    <t>network jiocare pls make quick repairs please provide support very</t>
  </si>
  <si>
    <t>ravvs4u reliancejio bad customer experience rjio yamunanagar haryana use jio</t>
  </si>
  <si>
    <t>internet connectivity issues faced service request id sr000007awdj reliancedigital issue</t>
  </si>
  <si>
    <t>toanalpaul india 4g jio jiocare reliancejiocare reliancejio signal please provide</t>
  </si>
  <si>
    <t>above took 4 posted thanks called 4g pathetic taking 0</t>
  </si>
  <si>
    <t>no2uid bhaskar report fingerprints illegally sell multiple sim ind bha</t>
  </si>
  <si>
    <t>salman tries convincing khan port number watch react catches mikasinghofficial</t>
  </si>
  <si>
    <t>current 0 5 mbps send someone cross check 4g less</t>
  </si>
  <si>
    <t>vishalsh521 jiofi good give onsite demo jiowifi test jio4g jiodigitallife</t>
  </si>
  <si>
    <t>give onsite demo jiowifi test speed jio4g jiodigitallife rel 4g</t>
  </si>
  <si>
    <t>airtel_presence airtel jaipur another story people moving jio droves dear</t>
  </si>
  <si>
    <t>think company 3g service better reliancedigital worst network jiohaitosppednhihain jiocare</t>
  </si>
  <si>
    <t>modiledubega hey dear reliancejio jiocare network working daily 6pm 10</t>
  </si>
  <si>
    <t>jio available majhitar reliancejio network sikkim</t>
  </si>
  <si>
    <t>manisampath reliancejio jio dth available chennai</t>
  </si>
  <si>
    <t>please mobile7305757937 reliancejio retailers support sir help salem junction tamilnadu</t>
  </si>
  <si>
    <t>aadhaar accepting e card id address proof pmoindia raibareilly road</t>
  </si>
  <si>
    <t>mr mukesh ambani solve problem ur technical team kanpu name</t>
  </si>
  <si>
    <t>pls ankur001suri getting speed service request sr00000733eo please reliancejio something</t>
  </si>
  <si>
    <t>79 76583057 7982901663 jiocare reliancejio network last 48hrs civitech sampriti</t>
  </si>
  <si>
    <t>u lacks half airtel 90 days launchd without 90days delhi</t>
  </si>
  <si>
    <t>india mobile congress vision 2020 2017 imperial imcvision2020 registered imc</t>
  </si>
  <si>
    <t>iphone 5s reliancejio jiocare jio4voice app work gujarat</t>
  </si>
  <si>
    <t>4 3 hello karthikeyan student purchased jio card tamil nadu</t>
  </si>
  <si>
    <t>years 20 use technology achieve more achieved 300 end 2017</t>
  </si>
  <si>
    <t>request lunch plans service connection orissa launch jio now please</t>
  </si>
  <si>
    <t>jiocare mukeshjio sadly leaving solve problem expect anywhere situation except</t>
  </si>
  <si>
    <t>jio4g effect way kolkata train online movie thanks netvelocity test</t>
  </si>
  <si>
    <t>sinhanava jio reliancejio jiocare please provide network areas po tinokhal</t>
  </si>
  <si>
    <t>u voiceofaxom yearofmonk network dont jiocare ne time sumitbajoria dear</t>
  </si>
  <si>
    <t>jio vodafonein airtel wonder heading no1 tel co besides residents</t>
  </si>
  <si>
    <t>jiocare reliancejio dear jio sim card replacement available west bengal</t>
  </si>
  <si>
    <t>Top Word Pairs in Tweet by Count</t>
  </si>
  <si>
    <t>reliancejio,mukeshambaani  mukeshambaani,u  u,jio  jio,panindia  panindia,andaman  andaman,amp  amp,nicobar  nicobar,islands  islands,covered  covered,something</t>
  </si>
  <si>
    <t>ynakg,worry  worry,jiotaxiservices  jiotaxiservices,way  way,hyderabad  hyderabad,tappakunda  tappakunda,free  free,reliancejio  reliancejio,wifi  wifi,tho  tho,mimalni</t>
  </si>
  <si>
    <t>jiocare,worst  worst,network  network,connectivity  connectivity,madhapur  madhapur,hyderabad  hyderabad,complained  complained,several  several,times  times,40  40,days</t>
  </si>
  <si>
    <t>amazing,download  download,speed  speed,32  32,mbps  mbps,hyderabad  hyderabad,keep  keep,up  up,reliancejio  reliancejio,thank  thank,mobile</t>
  </si>
  <si>
    <t>reliancejio,bad  bad,network  network,jio  jio,kavuri  kavuri,hills  hills,madhapur  madhapur,hyderabad  hyderabad,jio  jio,prime  prime,without</t>
  </si>
  <si>
    <t>jiocare,reliancejio  reliancejio,jiochat  jiochat,sim  sim,working  working,pls  pls,verify  verify,team  team,jio  jio,number  number,917780385922</t>
  </si>
  <si>
    <t>reliancejio,users  users,april  april,1st</t>
  </si>
  <si>
    <t>rt,vijaytarak9999  vijaytarak9999,reliancejio  reliancejio,users  users,april  april,1st</t>
  </si>
  <si>
    <t>sumitbajoria,voiceofaxom  rt,sumitbajoria  yearofmonk,reliancejio  reliancejio,shillong  rt,kaushikbaruah  kaushikbaruah,sumitbajoria  voiceofaxom,yearofmonk  reliancejio,ne  ne,stay  stay,noida</t>
  </si>
  <si>
    <t>reliancejio,slow  slow,speed  speed,maligaon  maligaon,nambari  nambari,area  area,guwahati</t>
  </si>
  <si>
    <t>poorconnection,facing  facing,problem  problem,using  using,reliancejio  reliancejio,services  services,net  net,connection  connection,slow  slow,browse  browse,stuffs</t>
  </si>
  <si>
    <t>reliancejio,6  6,month  month,passed  passed,network  network,started  started,vpo  vpo,atimi  atimi,pas  pas,nasriganj  nasriganj,dist</t>
  </si>
  <si>
    <t>call,drop  drop,history  history,jio  jio,new  new,problem  problem,network  network,drop  drop,patna  patna,bihar  bihar,reliancejio</t>
  </si>
  <si>
    <t>bihar,mein  mein,anirban1akshay  anirban1akshay,reliancejio</t>
  </si>
  <si>
    <t>barun_kunwar,reliancejio  reliancejio,jiocare  jiocare,agree  agree,u  u,worst  worst,network  network,now  now,day's  day's,fatuha  fatuha,bihar</t>
  </si>
  <si>
    <t>reliancejio,1  1,25  25,k  k,s  s,speed  speed,patna</t>
  </si>
  <si>
    <t>reliancejio,reliancejio  reliancejio,very  very,weak  weak,indoor  indoor,coverage  coverage,anisabad  anisabad,area  area,patna  patna,speed  speed,aircel</t>
  </si>
  <si>
    <t>sector,22  22,chandigarh  jiocare,fastest  fastest,reliancejio  reliancejio,sector  chandigarh,theishaambani  theishaambani,problem  problem,se  jiocare,trai  trai,reliancejio</t>
  </si>
  <si>
    <t>reliancejio,leaving  leaving,stupid  stupid,network  network,moving  moving,oldest  oldest,network  network,bsnlcorporate  bsnlcorporate,better  better,network  network,plans</t>
  </si>
  <si>
    <t>rt,saurabhgkapoor  saurabhgkapoor,reliancejio  reliancejio,leaving  leaving,stupid  stupid,network  network,moving  moving,oldest  oldest,network  network,bsnlcorporate  bsnlcorporate,better</t>
  </si>
  <si>
    <t>reliancejio,network  network,coverages  coverages,villages  villages,near  near,bastar  bastar,pin  pin,494001  494001,first  first,setup  setup,towers</t>
  </si>
  <si>
    <t>reliancejio,jiocare  jiocare,hopeless  hopeless,network  network,speed  speed,silvassa  silvassa,dadra  dadra,nagar  nagar,haveli  haveli,speed  speed,similar</t>
  </si>
  <si>
    <t>airtel_presence,airtelindia  airtelindia,hopes  hopes,lost  lost,reliancejio  reliancejio,expect  expect,put  put,broadband  broadband,connections  connections,end  end,users</t>
  </si>
  <si>
    <t>rt,vishwajeetpol  vishwajeetpol,airtel_presence  airtel_presence,airtelindia  airtelindia,hopes  hopes,lost  lost,reliancejio  reliancejio,expect  expect,put  put,broadband  broadband,connections</t>
  </si>
  <si>
    <t>until,entry  entry,reliancejio  reliancejio,everything  everything,call  call,drops  drops,excessive  excessive,data  data,charges  charges,under  under,hand</t>
  </si>
  <si>
    <t>reliancejio,decent  decent,speed  speed,patel  patel,nagar  nagar,new  new,delhi  delhi,stopping  stopping,making  making,primary  primary,connection</t>
  </si>
  <si>
    <t>reliancejio,suhelseth  suhelseth,indiatoday  indiatoday,unable  unable,jio  jio,sim  sim,2  2,months  months,code  code,used  used,local</t>
  </si>
  <si>
    <t>local,id  reliancejio,jio  jio,store  store,delhi  delhi,refused  refused,give  give,new  new,jio  jio,sim  sim,havent</t>
  </si>
  <si>
    <t>people,delhi  delhi,really  really,interested  interested,reliancejio  reliancejio,'s  's,offers  offers,aamaadmiparty  aamaadmiparty,'s  's,free  free,wi</t>
  </si>
  <si>
    <t>people,delhi  delhi,really  really,interested  interested,reliancejio's  reliancejio's,offers  offers,aamaadmiparty's  aamaadmiparty's,free  free,wi  wi,fi  fi,aapfoolingdelhi</t>
  </si>
  <si>
    <t>reliancejio,reliance  reliance,digital  digital,cbd  cbd,belapur  belapur,denied  denied,port  port,jio  jio,number  number,delhi  delhi,198</t>
  </si>
  <si>
    <t>reliancejio,whr  whr,ur  ur,rel  rel,dgtl  dgtl,str  str,delhi  delhi,110045  110045,area  area,ur  ur,website</t>
  </si>
  <si>
    <t>reliancejio,jio  jio,network  network,crucial  crucial,t2  t2,delhi  delhi,airport  airport,wtf</t>
  </si>
  <si>
    <t>ideacellular,vodafonein  vodafonein,reliancejio  reliancejio,effect</t>
  </si>
  <si>
    <t>reliancejio,jiocare  jiocare,jiochat  jiochat,jio  jio,really  really,show  show,courtesy  courtesy,acept  acept,guilty  guilty,dat  dat,u</t>
  </si>
  <si>
    <t>reliancejio,jiocare  jiocare,getting  getting,very  very,good  good,speed  speed,delhi  delhi,worst  worst,here  here,u  u,please</t>
  </si>
  <si>
    <t>rt,vikantsahay  vikantsahay,telecom  telecom,war  war,4g  4g,customerservice  customerservice,mobile  mobile,data  data,bill  bill,service  service,goa</t>
  </si>
  <si>
    <t>telecom,war  war,4g  4g,customerservice  customerservice,mobile  mobile,data  data,bill  bill,service  service,goa  goa,jio  jio,reliancejio</t>
  </si>
  <si>
    <t>reliancejio,same  same,old  old,story  story,mumbai  mumbai,airport  airport,digitalmalnutrition  reliancejio,dear  dear,navin  navin,way  way,goa</t>
  </si>
  <si>
    <t>coverage,vasai  vasai,alibaag  alibaag,goa  goa,jio  jio,card  card,reliancejio  reliancejio,jiocare  jiocare,even  even,new  new,card</t>
  </si>
  <si>
    <t>reliancejio,getting  getting,service  service,sasan  sasan,gir  gir,gujarat  gujarat,india  india,please  please,work</t>
  </si>
  <si>
    <t>reliancejio,himmatnagar  himmatnagar,gujarat  gujarat,wrost  wrost,speed  speed,less  less,2g  2g,speed  speed,fair</t>
  </si>
  <si>
    <t>jio,sim  sim,home  home,delivery  delivery,ahmedabad  reliancejio,jio  ahmedabad,found  found,link  link,book  reliancejio,link  link,jio</t>
  </si>
  <si>
    <t>jiocare,reliancejio  reliancejio,access  access,internet  internet,continue  continue,home  home,ahmedabad</t>
  </si>
  <si>
    <t>reliancejio,internet  internet,working  working,paldi  paldi,ahmedabad  ahmedabad,center  center,location  location,city  city,first  first,time  time,disappointed</t>
  </si>
  <si>
    <t>jiocare,reliancejio  reliancejio,address  address,a1  a1,janta  janta,nagar  nagar,society  society,bhatar  bhatar,road  road,surat  surat,mobile</t>
  </si>
  <si>
    <t>reliancejio,office  office,anath  anath,ashram  ashram,area  area,bambaa  bambaa,vadi  vadi,katargam  katargam,surat  surat,39500  39500,m</t>
  </si>
  <si>
    <t>reliancejio,7003987200  7003987200,home  home,network  network,problem  problem,bhowanipur  bhowanipur,kolkata  kolkata,please  please,slove  slove,problem  reliancejio,hello</t>
  </si>
  <si>
    <t>jiocare,reliancejio  reliancejio,jio  jio,internet  internet,working  working,sec  sec,4  4,mdc  mdc,panchkula  panchkula,haryana</t>
  </si>
  <si>
    <t>nc,medical  medical,college  college,israna  israna,panipat  panipat,haryana  reliancejio,jiocare  jiocare,nc  haryana,pls  pls,make  make,quick</t>
  </si>
  <si>
    <t>reliancejio,bad  bad,customer  customer,experience  experience,rjio  rjio,yamunanagar  yamunanagar,haryana  haryana,use  use,jio  jio,again  rt,ravvs4u</t>
  </si>
  <si>
    <t>jiocare,broadband  broadband,services  services,faridabad  faridabad,pin  pin,121001  121001,reliancejio</t>
  </si>
  <si>
    <t>right,under  under,nose  nose,reliancejio  reliancejio,office  office,udyog  udyog,vihar  vihar,gurgaon  gurgaon,employees  employees,greet  greet,bahenchod</t>
  </si>
  <si>
    <t>pathetic,jio  jio,network_  network_,netvelocity  netvelocity,test  test,result  result,_  _,sector  sector,83  83,gurgaon  gurgaon,jiocare</t>
  </si>
  <si>
    <t>airtel,u  u,hav  hav,jio  jio,full  full,throttle  throttle,make  make,ur  ur,internet  internet,work  work,atleast</t>
  </si>
  <si>
    <t>jiocare,reliancejio  reliancejio,jiochat  jiochat,plz  plz,something  something,ur  ur,network  network,bery  bery,bad  bad,network  network,experience</t>
  </si>
  <si>
    <t>jiocare,reliancejio  reliancejio,many  many,problems  problems,calling  calling,jio  jio,network  network,himachal  himachal,pradesh  pradesh,internet  internet,working</t>
  </si>
  <si>
    <t>nit,srinagar  jiocare,reliancejio  internet,connectivity  connectivity,issues  issues,faced  faced,people  people,nit  srinagar,service  service,request  request,id</t>
  </si>
  <si>
    <t>reliancejio,data  data,speed  speed,getting  getting,worse  worse,day  day,day  day,here  here,srinagar  srinagar,please  please,fix</t>
  </si>
  <si>
    <t>reliancejio,want  want,2convert  2convert,jammu's  jammu's,pre  pre,sim  sim,2  2,postpaid  postpaid,dat  dat,process  process,b</t>
  </si>
  <si>
    <t>reliancejio,jammu  jammu,poor_service  poor_service,call_drops  call_drops,not_connecting  not_connecting,help_plz</t>
  </si>
  <si>
    <t>jiocare,reliancejiocare  reliancejiocare,reliancejio  reliancejio,4g  4g,jio  jio,signal  signal,please  please,provide  provide,jio  jio,4g  4g,moubhandar</t>
  </si>
  <si>
    <t>rt,toanalpaul  toanalpaul,jiocare  jiocare,reliancejiocare  reliancejiocare,reliancejio  reliancejio,4g  4g,jio  jio,signal  signal,please  please,provide  provide,jio</t>
  </si>
  <si>
    <t>internet,service  above,tweet  tweet,took  took,4  4,minutes  minutes,posted  posted,thanks  thanks,reliancejio  reliancejio,called  called,4g</t>
  </si>
  <si>
    <t>reliancejio,bokaro  bokaro,store  store,executive  executive,refuses  refuses,take  take,new  new,application  application,went  went,documents  documents,refused</t>
  </si>
  <si>
    <t>reliancejio,jio4g  jio4g,worse  worse,airtelindia  airtelindia,vodafonein  vodafonein,2g  2g,areas  areas,bangalore  bangalore,free  free,good  good,thing</t>
  </si>
  <si>
    <t>last,evening  evening,reliancejio  reliancejio,working  working,here  here,bangalore  bangalore,issues  issues,jiocare</t>
  </si>
  <si>
    <t>vodafonein,traveling  traveling,vodafone  vodafone,bangalore  bangalore,4g  4g,work  work,reliancejio  reliancejio,'s  's,works  works,fine  fine,need</t>
  </si>
  <si>
    <t>reliancejio,jiocare  jiocare,office  office,location  location,pritech  pritech,park  park,bangalore  bangalore,more  more,50  50,thousand  thousand,employees</t>
  </si>
  <si>
    <t>reliancejio,jiocare  jiocare,now  now,bangalore  bangalore,docomo  docomo,2g  2g,better  better,jio  jio,4g  4g,very  very,bad</t>
  </si>
  <si>
    <t>reliancejio,possible  possible,speak  speak,marketing  marketing,head  head,bangalore</t>
  </si>
  <si>
    <t>reliancejio,network  network,problem  problem,bmsce  bmsce,basavanagudi  basavanagudi,bangalore  bangalore,difficult  difficult,use  use,internet  internet,plz  plz,look</t>
  </si>
  <si>
    <t>reliancejio,jiolink  jiolink,device  device,bangalore</t>
  </si>
  <si>
    <t>reliancejio,jiocare  jiocare,pls  pls,provide  provide,network  network,bel  bel,colony  colony,jalahalli  jalahalli,bangalore  bangalore,around1500  around1500,dump</t>
  </si>
  <si>
    <t>reliancejio,sim  sim,internet  internet,pathetically  pathetically,slow  slow,bagmane  bagmane,constellation  constellation,park  park,bangalore  bangalore,continue  continue,disconnect</t>
  </si>
  <si>
    <t>went,buy  buy,reliancejio  reliancejio,sim  sim,card  card,bangalore  bangalore,first  first,asked  asked,'is  'is,local  local,adhar</t>
  </si>
  <si>
    <t>dear,reliancejio  reliancejio,launching  launching,broadband  broadband,services  services,bangalore</t>
  </si>
  <si>
    <t>jiocare,reliancejio  reliancejio,very  very,poor  poor,connectivity  connectivity,bangalore</t>
  </si>
  <si>
    <t>reliancejio,jiocare  jiocare,speeds  speeds,sahakaranagar  sahakaranagar,bangalore  bangalore,really  really,pathetic  pathetic,speed</t>
  </si>
  <si>
    <t>sudden,blackouts  blackouts,reliancejio  reliancejio,network  network,mahadevapura  mahadevapura,bangalore  bangalore,lots  lots,call  call,issues  issues,full  full,network</t>
  </si>
  <si>
    <t>reliancejio,very  very,poor  poor,n  n,w  w,coverage  coverage,inside  inside,infosys  infosys,mysore  mysore,campus  campus,hebbal</t>
  </si>
  <si>
    <t>reliancejio,network  network,non  non,existent  existent,kms  kms,mandya  mandya,busy  busy,blore  blore,mysore  mysore,hwy</t>
  </si>
  <si>
    <t>caught,stealing  aadhaar,data  6,salesmen  salesmen,reliancejio  reliancejio,caught  stealing,customers  customers,fingerprint  fingerprint,scans  scans,aadhaar  data,indore</t>
  </si>
  <si>
    <t>rt,no2uid  no2uid,6  6,salesmen  salesmen,reliancejio  reliancejio,caught  caught,stealing  stealing,customers  customers,fingerprint  fingerprint,scans  scans,aadhaar</t>
  </si>
  <si>
    <t>rt,no2uid  no2uid,6  6,reliancejio  reliancejio,salesmen  salesmen,caught  caught,stealing  stealing,fingerprints  fingerprints,aadhaar  aadhaar,data  data,customers</t>
  </si>
  <si>
    <t>went,reliancejio  reliancejio,store  store,mnp  mnp,vodafonein  vodafonein,postpaid  postpaid,sell  sell,postpaid  postpaid,service  service,indore  indore,dissapointed</t>
  </si>
  <si>
    <t>natkhatbitts,change  change,location  location,jabalpur  jabalpur,full  full,coverage  coverage,reliancejio</t>
  </si>
  <si>
    <t>reliancejio,pls  pls,improve  improve,network  network,around  around,sector  sector,45  45,noida  noida,pathetic  pathetic,switch  switch,untill</t>
  </si>
  <si>
    <t>reliancejio,jiocare  jiocare,buy  buy,jiofy  jiofy,cuz  cuz,working  working,mumbai  mumbai,aadhar  aadhar,home  home,delhi  delhi,address</t>
  </si>
  <si>
    <t>vodafonein,network  network,seriously  seriously,hit  hit,down  down,major  major,parts  parts,navi  navi,mumbai  mumbai,kindly  kindly,check</t>
  </si>
  <si>
    <t>reliancejio,need  need,reliance  reliance,jio  jio,broadband  broadband,mumbai  mumbai,help  help,contacts  contacts,offer</t>
  </si>
  <si>
    <t>jiocare,reliancejio  reliancejio,trai  trai,dot_india  dot_india,consistent  consistent,bad  bad,speeds  speeds,manewada  manewada,nagpur  nagpur,use  use,service</t>
  </si>
  <si>
    <t>rt,reliancejio  reliancejio,iamsrk  iamsrk,tries  tries,convincing  convincing,salman  salman,khan  khan,port  port,number  number,watch  watch,salman</t>
  </si>
  <si>
    <t>jiocare,reliancejio  reliancejio,jioprime  jioprime,jio4g  jio4g,u  u,pls  pls,check  check,network  network,mind  mind,space  space,airoli</t>
  </si>
  <si>
    <t>reliancejio,u  u,hav  hav,ur  ur,network  network,good  good,enough  enough,worst  worst,platforms  platforms,lyk  lyk,vashi</t>
  </si>
  <si>
    <t>reliancejio,improve  improve,speed  speed,manjari  manjari,khurd  khurd,pune  pune,pretty  pretty,bad  bad,already  already,sent  sent,speed</t>
  </si>
  <si>
    <t>anyone,face  face,battery  battery,drain  drain,problem  problem,vodafonein  vodafonein,4g  4g,pune  pune,reliancejio  reliancejio,much  much,better</t>
  </si>
  <si>
    <t>jiocare,reliancejio  kalyani,nagar  nagar,pune  pune,411006  reliancejio,kalyani  411006,current  current,speed  speed,0  0,5  5,mbps</t>
  </si>
  <si>
    <t>dot_india,complain  complain,reliancejio  reliancejio,network  network,net  net,mob  mob,nos  nos,8210061997  8210061997,7903601249  7903601249,amp  amp,7004398774</t>
  </si>
  <si>
    <t>jiocare,reliancejio  reliancejio,please  please,look  look,network  network,connectivity  connectivity,issue  issue,especially  especially,hinjewadi  hinjewadi,amp  amp,hadapsar</t>
  </si>
  <si>
    <t>net,speed  jiocare,reliancejio  reliancejio,jio  jio,net  speed,detiorating  detiorating,day  day,last  last,3  3,days  days,m</t>
  </si>
  <si>
    <t>free,beeies  beeies,wont  wont,lure  lure,long  long,unless  unless,reliancejio  reliancejio,improves  improves,coverage  coverage,poor  poor,coverage</t>
  </si>
  <si>
    <t>reliancejio,outgoing  outgoing,calls  calls,8  8,days  days,wagholi  wagholi,pune  pune,poor  poor,network</t>
  </si>
  <si>
    <t>jiocare,reliancejio  reliancejio,bad  bad,signal  signal,strength  strength,hinjewadi  hinjewadi,pune  pune,jio  jio,went  went,live  live,improve</t>
  </si>
  <si>
    <t>jiocare,reliancejio  reliancejio,yr  yr,jio  jio,wifi  wifi,dongle  dongle,become  become,slower  slower,tortoise  tortoise,stop  stop,claiming</t>
  </si>
  <si>
    <t>reliancejio,getting  getting,worst  worst,worst  worst,speed  speed,cap  cap,vardhman  vardhman,township  township,sasane  sasane,nagar  nagar,hadapsar</t>
  </si>
  <si>
    <t>reliancejio,very  very,poor  poor,connectivity  connectivity,kalyani  kalyani,nagar  nagar,pune</t>
  </si>
  <si>
    <t>jiocare,reliancejio  reliancejio,hello  hello,facing  facing,network  network,issue  issue,bhekarai  bhekarai,nagar  nagar,hadapsar  hadapsar,pune  pune,412308</t>
  </si>
  <si>
    <t>rt,vikramwkarve  vikramwkarve,reliancejio  reliancejio,4g  4g,lte  lte,wipod  wipod,wifi  wifi,wireless  wireless,internet  internet,pune  pune,wakad</t>
  </si>
  <si>
    <t>pune,wakad  vishalsh521,speed  speed,jiofi  jiofi,good  good,wakad  wakad,pune  pune,reliancejio  reliancejio,give  give,onsite  onsite,demo</t>
  </si>
  <si>
    <t>vikramwkarve,reliancejio  reliancejio,depends  depends,location  location,speeds  speeds,pune  pune,blisteringly  blisteringly,good  good,sure  sure,wajah  wajah,test</t>
  </si>
  <si>
    <t>rt,vikramwkarve  vikramwkarve,reliancejio  pune,wakad  reliancejio,give  give,onsite  onsite,demo  demo,jiowifi  jiowifi,test  test,internet  internet,speed</t>
  </si>
  <si>
    <t>rt,vikramwkarve  vikramwkarve,reliancejio  reliancejio,give  give,onsite  onsite,demo  demo,jiowifi  jiowifi,test  test,internet  internet,speed  speed,pune</t>
  </si>
  <si>
    <t>rt,sumitbajoria  sumitbajoria,voiceofaxom  voiceofaxom,alone  alone,friend  friend,shillong  shillong,being  being,cheated  cheated,reliancejio  reliancejio,jiocare  jiocare,tyranny</t>
  </si>
  <si>
    <t>sumitbajoria,airtel_presence  airtel_presence,reliancejio  reliancejio,airtel  airtel,jaipur  jaipur,another  another,story  story,people  people,moving  moving,jio  jio,droves</t>
  </si>
  <si>
    <t>voiceofaxom,kaushikbaruah  kaushikbaruah,reliancejio  reliancejio,shillong  shillong,g  g,2g  2g,equivalent  equivalent,speeds  speeds,bulk  bulk,times</t>
  </si>
  <si>
    <t>sumitbajoria,voiceofaxom  voiceofaxom,yearofmonk  yearofmonk,reliancejio  reliancejio,ne  ne,stay  stay,noida  noida,gave  gave,acute  acute,network  network,problem</t>
  </si>
  <si>
    <t>sumitbajoria,looks  looks,network  network,bad  bad,shillong  shillong,calls  calls,dont  dont,through  through,voiceofaxom  voiceofaxom,reliancejio</t>
  </si>
  <si>
    <t>slowinternet,reliancejio  reliancejio,plz  plz,fix  fix,net  net,speed  speed,500kbps  500kbps,adress  adress,dera  dera,colliery  colliery,talcher</t>
  </si>
  <si>
    <t>airtel_presence,reliancejio  reliancejio,see  see,unlimited  unlimited,call  call,offer  offer,number  number,airtel  airtel,odisha  odisha,prepaid  prepaid,number</t>
  </si>
  <si>
    <t>reliancejio,jiocare  jiocare,kindly  kindly,make  make,home  home,delivery  delivery,jio  jio,sim  sim,bhawanipatna  bhawanipatna,head  head,post</t>
  </si>
  <si>
    <t>hello,reliancejio  reliancejio,please  please,help  help,network  network,coverage  coverage,manada  manada,covering  covering,30  30,40km  40km,radius</t>
  </si>
  <si>
    <t>reliancejio,very  very,poor  poor,network  network,bhubaneswar</t>
  </si>
  <si>
    <t>4g,speed  reliancejio,jio  jio,4g  speed,odisha  odisha,less  less,1mbps  1mbps,airtel  airtel,4g  speed,clocks  clocks,around</t>
  </si>
  <si>
    <t>vrajtripathi,reliancejio  reliancejio,jiocare  jiocare,same  same,here  here,bhubaneswar  bhubaneswar,airtelindia  airtelindia,best  best,speed  speed,here  here,even</t>
  </si>
  <si>
    <t>think,company  company,3g  3g,service  service,better  better,reliancejio  reliancejio,reliancedigital  reliancedigital,pondicherry  pondicherry,reliancejio  reliancejio,worst  worst,network</t>
  </si>
  <si>
    <t>modiledubega,reliancejio  reliancejio,jiocare  jiocare,worse  worse,mtnl  mtnl,90  90,areas  areas,punjab</t>
  </si>
  <si>
    <t>hey,dear  dear,reliancejio  reliancejio,jiocare  jiocare,network  network,working  working,daily  daily,6pm  6pm,10  10,pm  pm,south</t>
  </si>
  <si>
    <t>reliancejio,suhelseth  suhelseth,sim  sim,jaipur  jaipur,giving  giving,speed  speed,lt  lt,1  1,mbps  mbps,last  last,3</t>
  </si>
  <si>
    <t>airtel_presence,airtelindia  airtelindia,reliancejio  reliancejio,3g  3g,time  time,good  good,now  now,4g  4g,sim  sim,network  network,now</t>
  </si>
  <si>
    <t>reliancejio,best  best,jio  jio,jaipur</t>
  </si>
  <si>
    <t>reliancejio,pathetic  pathetic,service  service,reliance  reliance,digital  digital,store  store,sodala  sodala,jaipur  jaipur,unprofessional  unprofessional,discourteous  discourteous,unresponsive</t>
  </si>
  <si>
    <t>reliancejio,want  want,jio  jio,sim  sim,delivered  delivered,kota  kota,324006  324006,charges  charges,procedure</t>
  </si>
  <si>
    <t>reliancejio,reliance  reliance,store  store,kota  kota,refusing  refusing,accept  accept,adhaar  adhaar,card  card,downloaded  downloaded,eaadhar  eaadhar,website</t>
  </si>
  <si>
    <t>jiocare,reliancejio  reliancejio,network  network,stable  stable,indoor  indoor,situations  situations,location  location,behind  behind,commerce  commerce,college  college,new</t>
  </si>
  <si>
    <t>jiocare,expected  expected,jio  jio,4g  4g,speed  speed,gradually  gradually,slowing  slowing,down  down,reliancejio</t>
  </si>
  <si>
    <t>reliancejio,centres  centres,ajmer  ajmer,process  process,postpaid  postpaid,connection  connection,request  request,software  software,updated  updated,discouraging</t>
  </si>
  <si>
    <t>reliancejio,jio  jio,network  network,available  available,sikkim  reliancejio,network  network,majhitar  majhitar,sikkim</t>
  </si>
  <si>
    <t>network,strength  strength,reliancejio  reliancejio,vs  vs,airtel_presence  airtel_presence,customer  customer,support  support,jiocare  jiocare,amp  amp,airtelindia  airtelindia,location</t>
  </si>
  <si>
    <t>reliancejio,jiocare  jiocare,port  port,vodafone  vodafone,reside  reside,chennai  chennai,request  request,mnp</t>
  </si>
  <si>
    <t>reliancejio,jio  jio,dth  dth,available  available,chennai  rt,manisampath  manisampath,reliancejio</t>
  </si>
  <si>
    <t>anyone,coimbatore  coimbatore,looking  looking,reliancejio  reliancejio,jiofi  jiofi,4g  4g,hotspot  hotspot,m  m,looking  looking,sell  sell,brand</t>
  </si>
  <si>
    <t>airtelindia,good  good,tower  tower,signal  signal,3g  3g,4g  4g,pathetic  pathetic,3000  3000,tidelpark  tidelpark,coimbatore  coimbatore,fix</t>
  </si>
  <si>
    <t>reliancejio,retailers  retailers,support  salem,junction  junction,tamilnadu  support,sir  sir,please  please,help  help,salem  tamilnadu,mobile7305757937  support,help</t>
  </si>
  <si>
    <t>reliancejio,please  please,look  look,speeds  speeds,here  here,pathetic  pathetic,adarsh  adarsh,nagar  nagar,bolarum  bolarum,secunderabad  secunderabad,telanga</t>
  </si>
  <si>
    <t>jio,store  store,highway  highway,plaza  reliancejio,jiocare  plaza,lucknow  lucknow,accepting  accepting,e  e,aadhaar  aadhaar,card  card,id</t>
  </si>
  <si>
    <t>slow,reliancejio  reliancejio,more  more,painful  painful,reliancejio  reliancejio,jiocare  jiocare,fake4g  fake4g,trai  trai,dot_india  dot_india,lucknow  lucknow,up</t>
  </si>
  <si>
    <t>reliancejio,ur  ur,internet  internet,bcmng  bcmng,slow  slow,day  day,day  day,gud  gud,erlier  erlier,reconsidering  reconsidering,4</t>
  </si>
  <si>
    <t>speed,very  very,poor  reliancejio,jio  jio,speed  very,very  poor,mr  mr,mukesh  mukesh,ambani  ambani,solve  solve,problem</t>
  </si>
  <si>
    <t>near,high  high,court  court,allahabad  reliancejio,getting  getting,600kbps  600kbps,speed  speed,near  allahabad,service  service,request  request,sr00000733eo</t>
  </si>
  <si>
    <t>jiocare,reliancejio  reliancejio,network  network,last  last,48hrs  48hrs,civitech  civitech,sampriti  sampriti,sector  sector,77  77,gb  gb,nagar</t>
  </si>
  <si>
    <t>rt,good_riddances  good_riddances,network  network,coverage  coverage,problem  problem,sector  sector,137  137,noida  noida,societies  societies,gulshan  gulshan,vivante</t>
  </si>
  <si>
    <t>network,coverage  coverage,problem  problem,sector  sector,137  137,noida  noida,societies  societies,gulshan  gulshan,vivante  vivante,ajnara  ajnara,daffodil</t>
  </si>
  <si>
    <t>jiocare,reliancejio  reliancejio,expect  expect,customer  customer,service  service,bring  bring,revolutions  revolutions,enough  enough,forms  forms,noida  noida,stores</t>
  </si>
  <si>
    <t>jiocare,reliancejio  reliancejio,8178153573  8178153573,add  add,j  j,1005  1005,arihant  arihant,arden  arden,gh07  gh07,sec  sec,1</t>
  </si>
  <si>
    <t>reliancejio,jiochat  jiochat,add  add,h  h,g166  g166,ground  ground,floor  floor,sec  sec,beta  beta,2  2,greater</t>
  </si>
  <si>
    <t>reliancejio,jiocare  jiocare,jiochat  jiochat,7002282755  7002282755,h  h,166  166,ground  ground,floor  floor,sec  sec,beta  beta,2</t>
  </si>
  <si>
    <t>reliancejio,speed  speed,continuously  continuously,decreasing  decreasing,please  please,fix  fix,complaint  complaint,solution  solution,given  given,f</t>
  </si>
  <si>
    <t>rt,digitaldesh  digitaldesh,met  met,23  23,yr  yr,old  old,student  student,dehradun  dehradun,downloaded  downloaded,apps  apps,post</t>
  </si>
  <si>
    <t>reliancejio,giving  giving,network  network,jio  jio,become  become,dabba  dabba,vodafone  vodafone,best  best,haridwar</t>
  </si>
  <si>
    <t>jiocare,last  last,2  2,3  3,days  days,jio  jio,speed  speed,slow  slow,80  80,90kbps  90kbps,kolkata</t>
  </si>
  <si>
    <t>sim,amp  reliancejio,cont'd  cont'd,today  today,kolkata  kolkata,amp  amp,tweeting  tweeting,using  using,airtelindia  airtelindia,sim  amp,dad</t>
  </si>
  <si>
    <t>reliancejio,jiocare  jiocare,jiochat  jiochat,huge  huge,network  network,issue  issue,kolkata  kolkata,parkstreet  parkstreet,area  area,well  well,outskirts</t>
  </si>
  <si>
    <t>reliancejio,went  went,store  store,4  4,30pm  30pm,sent  sent,away  away,3  3,store  store,keepers  keepers,having</t>
  </si>
  <si>
    <t>netvelocity,test  test,result  result,reliancejio  reliancejio,result  result,sec  sec,v  v,kolkata  kolkata,sdf  sdf,more  more,naloban</t>
  </si>
  <si>
    <t>reliancejio,today  today,took  took,prime  prime,membership  membership,getting  getting,signal  signal,hyderabad  hyderabad,motinagar</t>
  </si>
  <si>
    <t>jiocare,reliancejio  reliancejio,ameerpet  ameerpet,one  one,area  area,hyderabad  hyderabad,jio  jio,4g  4g,speed  speed,poor  poor,please</t>
  </si>
  <si>
    <t>reliancejio,terrible  terrible,speed  speed,assam</t>
  </si>
  <si>
    <t>reliancejio,sim  sim,applied  applied,24  24,2  2,17  17,sweety  sweety,jalan  jalan,activated  activated,complaints  complaints,jio</t>
  </si>
  <si>
    <t>reliancejio,jio  jio,roadshow  roadshow,hits  hits,assam</t>
  </si>
  <si>
    <t>network,vodafonein  vodafonein,today  today,5pm  5pm,till  till,now  now,tezpur  tezpur,town  town,assam  assam,thank  thank,god</t>
  </si>
  <si>
    <t>guwahaticity,guwahatiplus  guwahatiplus,unexploreda  unexploreda,assam_news  assam_news,northeast8india  northeast8india,bsnl_as  bsnl_as,reliancejio  reliancejio,airtelindia</t>
  </si>
  <si>
    <t>jiocare,reliancejio  reliancejio,jioprime  jioprime,already  already,shared  shared,pincode  pincode,h  h,13  13,ward  ward,5  5,phulprash</t>
  </si>
  <si>
    <t>reliancejio,jiocare  jiocare,location  location,near  near,chhapra  chhapra,gopalganj  gopalganj,road  road,mirganj  mirganj,bihar  bihar,841438</t>
  </si>
  <si>
    <t>reliancejio,sim  sim,tempered  tempered,bihar  bihar,circle  circle,now  now,delhi  delhi,couple  couple,days  days,store  store,refusing</t>
  </si>
  <si>
    <t>reliancejio,jio  jio,ka  ka,network  network,bihar  bihar,samastipur  samastipur,10  10,march  march,se  se,bilkul  bilkul,bhi</t>
  </si>
  <si>
    <t>reliancejio,still  still,jio  jio,presence  presence,part  part,jamalpur  jamalpur,bhojpur  bhojpur,bihar  bihar,802163  802163,promised  promised,provide</t>
  </si>
  <si>
    <t>jiofilmfareawards,coming  coming,wearechandigarh  wearechandigarh,know  know,date  date,jimmysheirgill  jimmysheirgill,filmfare  filmfare,reliancejio</t>
  </si>
  <si>
    <t>reliancejio,filmfare  filmfare,jiofilfareawards  jiofilfareawards,punjabi  punjabi,chandigarh  chandigarh,looking  looking,forward  forward,growth  growth,betterment  betterment,recogniti</t>
  </si>
  <si>
    <t>reliancejio,dear  dear,internet  internet,speed  speed,slow  slow,even  even,less  less,2g  2g,speed  speed,plz  plz,solved</t>
  </si>
  <si>
    <t>jio,delhi  full,coverage  delhi,nt  nt,covered  pl,allow  allow,re  re,port  reliancejio,jio  delhi,lacks  lacks,full</t>
  </si>
  <si>
    <t>best,network  network,delhi  delhi,one  one,stream  stream,music  music,rajiv  rajiv,chowk  chowk,airtel_presence  airtel_presence,reliancejio  reliancejio,vodafonein</t>
  </si>
  <si>
    <t>march,17  new,delhi  reliancejio,india  india,mobile  mobile,congress  congress,vision  vision,2020  2020,march  17,2017  2017,imperial</t>
  </si>
  <si>
    <t>httweets,googleindia  googleindia,sundarpichai  sundarpichai,reliancejio  reliancejio,masterminds  masterminds,r  r,dere  dere,help  help,one  one,stop  stop,trust</t>
  </si>
  <si>
    <t>reliancejio,disgusting  disgusting,speed  speed,jio  jio,delhi  delhi,now  now,thinking  thinking,taken  taken,prime  prime,membership</t>
  </si>
  <si>
    <t>jiocare,apply  apply,jio  jio,fibre  fibre,broadband  broadband,delhi  delhi,reliancejio</t>
  </si>
  <si>
    <t>vodafonein,reliancejio  reliancejio,jiocare  jiocare,airtel_presence  airtel_presence,jio  jio,better  better,voda  voda,airtel  airtel,network  network,punjabi  punjabi,bagh</t>
  </si>
  <si>
    <t>reliancejio,port  port,jio  jio,up  up,jio  jio,delhi  delhi,circle  circle,jiocare</t>
  </si>
  <si>
    <t>screenshot,1  1,airtel_presence  airtel_presence,3g  3g,screenshot  screenshot,2  2,amp  amp,3  3,reliancejio  reliancejio,fail  fail,4g</t>
  </si>
  <si>
    <t>rt,arabicaah  arabicaah,screenshot  screenshot,1  1,airtel_presence  airtel_presence,3g  3g,screenshot  screenshot,2  2,amp  amp,3  3,reliancejio</t>
  </si>
  <si>
    <t>reliancejio,jiocare  jiocare,jio4voice  jio4voice,app  work,gujarat  app,iphone  iphone,5s  5s,work  app,work</t>
  </si>
  <si>
    <t>reliancejio,dear  dear,jio  jio,network  network,issues  issues,highway  highway,speed  speed,issue  issue,cities  cities,problem  problem,everywhere</t>
  </si>
  <si>
    <t>important,advantage  advantage,reliancejio  reliancejio,very  very,good  good,4g  4g,even  even,remote  remote,villages  villages,personal  personal,experience</t>
  </si>
  <si>
    <t>netvelocity,test  test,result  result,gandhinagar  gandhinagar,gujarat  gujarat,jiocare  jiocare,reliancejio</t>
  </si>
  <si>
    <t>jio,network  network,ford  ford,india  india,sanad  sanad,gujarat  gujarat,reliancejio  reliancejio,jiocare</t>
  </si>
  <si>
    <t>jiocare,rsprasad  rsprasad,reliancejio  reliancejio,narendramodi  narendramodi,103  103,iscon  iscon,elegance  elegance,next  next,hotel  hotel,crown  crown,plaza</t>
  </si>
  <si>
    <t>reliancejio,jiocare  jiocare,want  want,switch  switch,up  up,jio  jio,here  here,adhar  adhar,card  card,gujarat  gujarat,outstation</t>
  </si>
  <si>
    <t>jiocare,report  report,telemarketer's  telemarketer's,details  details,followed  followed,dnd  dnd,rules  rules,format  format,sms  sms,send  send,reliancejio</t>
  </si>
  <si>
    <t>reliancejio,subscribe  subscribe,prime  prime,present  present,ambaji  ambaji,gujarat  gujarat,live  live,possibility  possibility,future</t>
  </si>
  <si>
    <t>reliancejio,happy  happy,holi  holi,jio  jio,better  better,network  network,village  village,barona  barona,sonipat  sonipat,haryana  haryana,please</t>
  </si>
  <si>
    <t>reliancejio,location  location,village  village,kutail  kutail,dist  dist,karnal  karnal,haryana  haryana,132037  132037,preview  preview,offer  offer,welcome</t>
  </si>
  <si>
    <t>jiocare,please  please,start  start,jio4gvoice  jio4gvoice,himachal  himachal,pradesh  pradesh,ios  ios,devices  devices,reliancejio</t>
  </si>
  <si>
    <t>rt,rohitfromrsm  rohitfromrsm,internet  internet,connectivity  connectivity,issues  issues,faced  faced,people  people,nit  nit,srinagar  srinagar,service  service,request</t>
  </si>
  <si>
    <t>reliancejio,speed  speed,test  test,galudih  galudih,small  small,village  village,jharkhand  jharkhand,india</t>
  </si>
  <si>
    <t>reliancejio,jio  jio,network  network,very  very,bad  bad,ranchi  ranchi,jharkhand  jharkhand,please  please,know  know,done</t>
  </si>
  <si>
    <t>rt,arunmys  arunmys,airtel_presence  airtel_presence,vodafonein  vodafonein,reliancejio  reliancejio,provide  provide,customer  customer,care  care,support  support,kannada  kannada,karnataka</t>
  </si>
  <si>
    <t>reliancejio,jiochat  jiochat,jiocare  jiocare,pls  pls,provide  provide,service  service,kannada  kannada,karnataka  karnataka,respect  respect,local  local,language</t>
  </si>
  <si>
    <t>reliancejio,jiocare  jiocare,airtel_presence  airtel_presence,battling  battling,5g  5g,585225  585225,karnataka  karnataka,struggling  struggling,3g  3g,year</t>
  </si>
  <si>
    <t>network,best  best,airtelindia  airtelindia,reliancejio  reliancejio,bsnl_karnataka</t>
  </si>
  <si>
    <t>bsnl,339  339,offer  offer,giving  giving,tough  tough,time  time,jio  jio,via  via,bsnlcorporate  bsnlcorporate,bsnl_karnataka  bsnl_karnataka,reliancejio</t>
  </si>
  <si>
    <t>reliancejio,coverage  coverage,chikballapur  chikballapur,karnataka  karnataka,0</t>
  </si>
  <si>
    <t>dear,jio  jio,facing  facing,network  network,problem  problem,manchenahalli  manchenahalli,chikkaballapur  chikkaballapur,dist  dist,karnataka  karnataka,plz  plz,soon</t>
  </si>
  <si>
    <t>reliancejio,happend  happend,2  2,ur  ur,network  network,belthangady  belthangady,south  south,kanara  kanara,karnataka  karnataka,trying  trying,30</t>
  </si>
  <si>
    <t>netvelocity,test  test,result  result,jio  jio,speed  speed,kochi  kochi,kerala  kerala,cc  cc,jiocare  jiocare,reliancejio</t>
  </si>
  <si>
    <t>reliancejio,plz  plz,fix  fix,issue  issue,technical  technical,team  team,told  told,dat  dat,problem  problem,solved  solved,48</t>
  </si>
  <si>
    <t>reliancejio,guys  guys,broadband  broadband,plans  plans,indore</t>
  </si>
  <si>
    <t>jiocare,reliancejio  reliancejio,response  response,recd  recd,8910099256  8910099256,prsntly  prsntly,mumbai  mumbai,juhu  juhu,area  area,data  data,amp</t>
  </si>
  <si>
    <t>reliancejio,jiocare  sim,mumbai  jiocare,reliancejio  reliancejio,hello  hello,karthikeyan  karthikeyan,student  student,mumbai  mumbai,purchased  purchased,jio  jio,sim</t>
  </si>
  <si>
    <t>reliancejio,slow  slow,speed  speed,midc  midc,taloja  taloja,navi  navi,mumbai  mumbai,pin  pin,code  code,410208</t>
  </si>
  <si>
    <t>reliancejio,jiocare  jiocare,network  network,unavailable  unavailable,travelling  travelling,local  local,trains  trains,mumbai  mumbai,2  2,enjoy  enjoy,internet</t>
  </si>
  <si>
    <t>reliancejio,mind  mind,taking  taking,look  look,data  data,speeds  speeds,pincode  pincode,400064  400064,malad  malad,mumbai</t>
  </si>
  <si>
    <t>jiocare,reliancejio  reliancejio,address  address,sector  sector,50  50,old  old,seawoods  seawoods,navi  navi,mumbai</t>
  </si>
  <si>
    <t>rt,jcaf108  jcaf108,jcaf19march  jcaf19march,event  event,powered  powered,reliancejio  reliancejio,sun  sun,19  19,march  march,birla  birla,matushree</t>
  </si>
  <si>
    <t>jcaf19march,event  event,powered  powered,reliancejio  reliancejio,sun  sun,19  19,march  march,birla  birla,matushree  matushree,marine  marine,lines</t>
  </si>
  <si>
    <t>twitterbusiness,bt_india  bt_india,business  business,mumbai_ads  mumbai_ads,tatadocomobiz  tatadocomobiz,reliancejio  reliancejio,mumbaieventshub  mumbaieventshub,greatermumbai</t>
  </si>
  <si>
    <t>jiocare,reliancejio  reliancejio,ur  ur,network  network,service  service,laxmi  laxmi,towers  towers,bkc  bkc,mumbai  mumbai,disappointed  disappointed,port</t>
  </si>
  <si>
    <t>reliancejio,jio  jio,mere  mere,laala  laala,kaha  kaha,ho  ho,tussi  tussi,assi  assi,coming  coming,kota  kota,mumbai</t>
  </si>
  <si>
    <t>reliancejio,want  want,jio  jio,number  number,prime  prime,membership  membership,mumbai</t>
  </si>
  <si>
    <t>want,port  port,number  number,voda  voda,kolkata  kolkata,circle  circle,jio  jio,mumbai  mumbai,help  help,process  process,reliancejio</t>
  </si>
  <si>
    <t>matter,good  good,reliancejio  reliancejio,mumbai  mumbai,once  once,u  u,travel  travel,rural  rural,india  india,u  u,afford</t>
  </si>
  <si>
    <t>reliancejio,hi  hi,cud  cud,u  u,please  please,work  work,improving  improving,speed  speed,u  u,guys  guys,providing</t>
  </si>
  <si>
    <t>reliancejio,money  money,users  users,now  now,book  book,mipaltan's  mipaltan's,home  home,matches  matches,tickets  tickets,till  till,march</t>
  </si>
  <si>
    <t>postpaid,forms  forms,available  available,mnp  mnp,tried  tried,many  many,reliance  reliance,digital  digital,outlets  outlets,mumbai  mumbai,luck</t>
  </si>
  <si>
    <t>reliancejio,jiocare  jiocare,glad  glad,use  use,jio  jio,mumbai  mumbai,sim  sim,iphone5  iphone5,5s  5s,appreciate  appreciate,ms</t>
  </si>
  <si>
    <t>srk,part  part,platform  platform,business  business,leaders  leaders,politicians  politicians,amp  amp,icons  icons,explore  explore,amp  amp,exchange</t>
  </si>
  <si>
    <t>rt,srkuniverseus  srkuniverseus,srk  srk,part  part,platform  platform,business  business,leaders  leaders,politicians  politicians,amp  amp,icons  icons,explore</t>
  </si>
  <si>
    <t>airtel_presence,tx  tx,fa  fa,d  d,late  late,reply  reply,ve  ve,startd  startd,mnp  mnp,2  2,reliancejio</t>
  </si>
  <si>
    <t>anyone,know  know,till  till,reliancejio  reliancejio,ftth  ftth,reached  reached,even  even,coming  coming,suburbs  suburbs,mumbai</t>
  </si>
  <si>
    <t>mukeshambani,conclave17  conclave17,mumbai  20,years  years,use  use,technology  technology,achieve  achieve,more  more,achieved  achieved,300  300,years</t>
  </si>
  <si>
    <t>reliancejio,hey  hey,need  need,jio  jio,postpaid  postpaid,connection  connection,please  please,help  help,out  out,staying  staying,mumbai</t>
  </si>
  <si>
    <t>good,range  out,mumbai  nice,plans  plans,reliancejio  reliancejio,good  range,out  mumbai,vodafonein  vodafonein,giving  giving,good  range,4g</t>
  </si>
  <si>
    <t>mumbai,concerned  concerned,both  both,airtel_presence  airtel_presence,amp  amp,reliancejio  reliancejio,competing  competing,become  become,worst  worst,services</t>
  </si>
  <si>
    <t>reliancejio,port  port,idea  idea,jio  jio,mumbai  mumbai,location</t>
  </si>
  <si>
    <t>poor,service  service,airtel_presence  airtel_presence,airtelindia  airtelindia,shillong  shillong,reliancejio  reliancejio,kept  kept,connected</t>
  </si>
  <si>
    <t>soon,possible  really,need  jio,broadband  broadband,odisha  odisha,soon  possible,really  please,kindly  reliancejio,kindly  kindly,request  request,please</t>
  </si>
  <si>
    <t>reliancejio,please  please,provide  provide,update  update,coverage  coverage,754215  754215,pattamundai  pattamundai,kendrapara  kendrapara,odisha  odisha,still  still,getting</t>
  </si>
  <si>
    <t>reliancejio,jio  jio,giga  giga,broadband  broadband,launch  launch,odisha</t>
  </si>
  <si>
    <t>reliancejio,u  u,start  start,jio4gvoice  jio4gvoice,service  service,punjab  punjab,iphone  iphone,5s</t>
  </si>
  <si>
    <t>reliancejio,facing  facing,frequent  frequent,network  network,drops  drops,jalandhar  jalandhar,punjab  punjab,last  last,6  6,7  7,days</t>
  </si>
  <si>
    <t>rt,deerider95  deerider95,area  area,b  b,w  w,bundi  bundi,nainwa  nainwa,rajasthan  rajasthan,around  around,150000  150000,population</t>
  </si>
  <si>
    <t>area,b  b,w  w,bundi  bundi,nainwa  nainwa,rajasthan  rajasthan,around  around,150000  150000,population  population,reliancejio  reliancejio,network</t>
  </si>
  <si>
    <t>reliancejio,incident  incident,happened  happened,kota  kota,rajasthan  rajasthan,ur  ur,office  office,here  here,aerodrame  aerodrame,circle  circle,suwalka</t>
  </si>
  <si>
    <t>reliancejio,7021380476  7021380476,connection  connection,phone  phone,having  having,network  network,corrective  corrective,steps  steps,reqd  reqd,urgntly  urgntly,travelling</t>
  </si>
  <si>
    <t>want,jio  jio,member  member,ariea  ariea,received  received,network  network,please  please,town  town,name  name,sanjay  sanjay,nagar</t>
  </si>
  <si>
    <t>reliancejio,jiocare  jiocare,please  please,jio  jio,network  network,village  village,ghatwa  ghatwa,dis  dis,nagour  nagour,rajasthan  rajasthan,pin</t>
  </si>
  <si>
    <t>rt,ghatwamukesh  ghatwamukesh,reliancejio  reliancejio,jiocare  jiocare,please  please,jio  jio,network  network,village  village,ghatwa  ghatwa,dis  dis,nagour</t>
  </si>
  <si>
    <t>reliancejio,town  town,population  population,40000  40000,jio  jio,network  network,area  area,bagru  bagru,dist  dist,jaipur  jaipur,pin</t>
  </si>
  <si>
    <t>jio,network  reliancejio,jiocare  jiocare,mukeshjio  mukeshjio,sadly  sadly,leaving  leaving,jio  network,solve  solve,problem  problem,chennai  chennai,expect</t>
  </si>
  <si>
    <t>vodafonein,though  though,m  m,r8  r8,now  now,chennai  chennai,even  even,3g  3g,working  working,sending  sending,tweet</t>
  </si>
  <si>
    <t>reliancejio,open  open,exclusive  exclusive,jio  jio,reacher  reacher,outlet  outlet,chennai  chennai,avadi  avadi,kindly  kindly,know  know,process</t>
  </si>
  <si>
    <t>jiocare,reliancejio  reliancejio,u  u,keep  keep,textng  textng,regrdng  regrdng,subscribing  subscribing,fr  fr,jio  jio,prime  prime,ma</t>
  </si>
  <si>
    <t>reliancejio,y  y,jio  jio,s  s,expected  expected,speed  speed,areas  areas,chennai  chennai,amp  amp,ths  ths,issue</t>
  </si>
  <si>
    <t>reliancejio,jiocare  jiocare,jiofibre  jiofibre,available  available,lucknow</t>
  </si>
  <si>
    <t>reliancejio,eagerly  eagerly,waiting  waiting,jio  jio,fibre  fibre,specially  specially,lucknow  lucknow,airtel  airtel,sucking  sucking,money  money,customers</t>
  </si>
  <si>
    <t>met,23  23,yr  yr,old  old,student  student,dehradun  dehradun,downloaded  downloaded,apps  apps,post  post,getting  getting,reliancejio</t>
  </si>
  <si>
    <t>reliancejio,need  need,jio  jio,tower  tower,jholung  jholung,bazar  bazar,west  west,bengal  bengal,mb  mb,8900075614</t>
  </si>
  <si>
    <t>reliancejio,khushsundar  khushsundar,jio  jio,network  network,very  very,poor  poor,city  city,burdwan  burdwan,west  west,bengal</t>
  </si>
  <si>
    <t>jio4g,effect  effect,way  way,kolkata  kolkata,train  train,online  online,movie  movie,thanks  thanks,reliancejio  netvelocity,test  test,result</t>
  </si>
  <si>
    <t>airtel_presence,reliancejio  reliancejio,one  one,giving  giving,better  better,4g  4g,coverage  coverage,durgapur  durgapur,west  west,bengal</t>
  </si>
  <si>
    <t>reliancejio,mere  mere,area  area,jio  jio,ka  ka,weak  weak,network  network,hai  hai,agar  agar,ap  ap,problem</t>
  </si>
  <si>
    <t>difficult,port  port,number  number,jio  jio,chennai  chennai,ap  ap,aadhar  aadhar,reliancejio</t>
  </si>
  <si>
    <t>reliancejio,ye  ye,kaisa  kaisa,4g  4g,k  k,naare  naare,lagate  lagate,ho  ho,ap  ap,log  log,2g</t>
  </si>
  <si>
    <t>jiocare,reliancejio  reliancejio,without  without,2  2,5am  5am,unlimited  unlimited,data  data,jioprime  jioprime,useless  useless,choose  choose,telenorindia</t>
  </si>
  <si>
    <t>reliancejio,suhelseth  suhelseth,indiatoday  indiatoday,please  please,come  come,jio  jio,sim  sim,daporijo  daporijo,arunachal  arunachal,pradesh</t>
  </si>
  <si>
    <t>reliancejio,jiocare  jiocare,please  please,provide  provide,network  network,areas  areas,po  po,tinokhal  tinokhal,dist  dist,karimganj  karimganj,assam</t>
  </si>
  <si>
    <t>really,bt  bt,need  need,more  more,paid  paid,service  service,location  location,assam  assam,nalbari  nalbari,jiocare  jiocare,reliancejio</t>
  </si>
  <si>
    <t>reliancejio,jio  jio,8178356829  8178356829,web  web,site  site,youtube  youtube,google  google,search  search,online  online,sbm  sbm,etc</t>
  </si>
  <si>
    <t>reliancejio,r  r,unable  unable,call  call,delhi  delhi,nu  nu,pls  pls,look  look,phone  phone,nu  nu,issue</t>
  </si>
  <si>
    <t>reliancejio,network  network,problem  problem,delhi  delhi,110025  110025,abi  abi,fazal  fazal,shocked  shocked,one  one,aware  aware,ur</t>
  </si>
  <si>
    <t>reliancejio,fed  fed,up  up,service  service,center  center,lawrence  lawrence,road  road,delhi  delhi,here  here,morning  morning,11am</t>
  </si>
  <si>
    <t>reliancejio,dear  dear,sir  sir,mera  mera,pass  pass,tower  tower,ke  ke,liye  liye,space  space,hai  hai,v</t>
  </si>
  <si>
    <t>reliancejio,hope  hope,being  being,made  made,fool  fool,telling  telling,best  best,network  network,jio  jio,lot  lot,network</t>
  </si>
  <si>
    <t>reliancejio,network  network,connectivity  connectivity,outside  outside,main  main,cities  cities,very  very,poor  poor,please  please,install  install,jio</t>
  </si>
  <si>
    <t>reliance,reliancejio  reliancejio,doing  doing,great  great,giving  giving,5  5,9  9,k  k,s  s,4g  4g,speed</t>
  </si>
  <si>
    <t>reliancejio,r  r,u  u,coming  coming,hebri  hebri,udupi  udupi,karnataka  karnataka,v  v,r  r,waiting  waiting,u</t>
  </si>
  <si>
    <t>airtel_presence,vodafonein  vodafonein,reliancejio  reliancejio,provide  provide,customer  customer,care  care,support  support,kannada  kannada,karnataka  karnataka,customers  customers,serveinmylanguage</t>
  </si>
  <si>
    <t>suggest,people  people,idukki  idukki,district  district,kerala  kerala,india  india,hold  hold,reliancejio  reliancejio,provide  provide,4g  4g,service</t>
  </si>
  <si>
    <t>reliancejio,m  m,having  having,iphone  iphone,5s  5s,jio4gvoice  jio4gvoice,service  service,madhya  madhya,pradesh  pradesh,please  please,update</t>
  </si>
  <si>
    <t>jiocare,reliancejio  reliancejio,make  make,jio  jio,available  available,area  area,operators  operators,expect  expect,jio  jio,area  area,mandedurg</t>
  </si>
  <si>
    <t>reliancejio,address  address,town  town,deulgaon  deulgaon,raja  raja,buldhana  buldhana,maharashtra  maharashtra,india</t>
  </si>
  <si>
    <t>jiocare,speed  speed,connectivity  connectivity,absolutely  absolutely,fabulous  fabulous,kharadi  kharadi,pune  pune,maharashtra  maharashtra,thank  thank,team  team,reliancejio</t>
  </si>
  <si>
    <t>sign,up  up,reliancejio  reliancejio,fth</t>
  </si>
  <si>
    <t>rt,rajananandan  rajananandan,sign  sign,up  up,reliancejio  reliancejio,fth</t>
  </si>
  <si>
    <t>yearofmonk,reliancejio  reliancejio,shillong  indiatoday,mr  mr,ambani  ambani,well  well,come  come,teach  teach,reliancejio  reliancejio,employees  employees,mantra</t>
  </si>
  <si>
    <t>iamsrk,tries  tries,convincing  convincing,salman  salman,khan  khan,port  port,number  number,watch  watch,salman  salman,react  react,jiofilmfareawards</t>
  </si>
  <si>
    <t>airtelindia,registered  registered,40mbps  40mbps,9mbps  9mbps,chennai  chennai,600001  600001,reliancejio  reliancejio,provide  provide,better  better,service  service,here</t>
  </si>
  <si>
    <t>jioprime,reliancejio  reliancejio,jio  jio,7904984843  7904984843,chennai  chennai,prime  prime,member  member,getting  getting,proper  proper,voice  voice,call</t>
  </si>
  <si>
    <t>reliancejio,jiocare  jiocare,please  please,update  update,ios  ios,jio4gvoice  jio4gvoice,uttar  uttar,pradesh  pradesh,asap  asap,whats  whats,use</t>
  </si>
  <si>
    <t>vodafonein,problem  problem,solved  solved,reliancejio  reliancejio,u  u,ppl  ppl,extending  extending,ur  ur,network  network,uttarakhand</t>
  </si>
  <si>
    <t>reliancejio,apply  apply,broadband  broadband,connection  connection,nainital  nainital,uttarakhand</t>
  </si>
  <si>
    <t>kyari,village  village,ramnagar  ramnagar,uttarakhand  uttarakhand,ideacellular  ideacellular,vodafonein  vodafonein,airtel  airtel,reliancejio  reliancejio,wonder  wonder,jio  jio,heading</t>
  </si>
  <si>
    <t>reliancejio,posting  posting,thru  thru,vodafonein  vodafonein,network  network,due  due,pathetic  pathetic,signal  signal,dehradun  dehradun,feels  feels,cheated</t>
  </si>
  <si>
    <t>reliancejio,dear  dear,jio  jio,sim  sim,card  card,replacement  replacement,available  available,west  west,bengal  bengal,reliance  reliance,digital</t>
  </si>
  <si>
    <t>Top Word Pairs in Tweet by Salience</t>
  </si>
  <si>
    <t>yearofmonk,reliancejio  reliancejio,shillong  sumitbajoria,voiceofaxom  rt,sumitbajoria  rt,kaushikbaruah  kaushikbaruah,sumitbajoria  voiceofaxom,yearofmonk  reliancejio,ne  ne,stay  stay,noida</t>
  </si>
  <si>
    <t>rt,coolamitsrivast  coolamitsrivast,reliancejio  far,better  better,jio  jio,4g  reliancejio,reliancejio  reliancejio,very  very,weak  weak,indoor  indoor,coverage</t>
  </si>
  <si>
    <t>jiocare,fastest  fastest,reliancejio  reliancejio,sector  chandigarh,theishaambani  theishaambani,problem  problem,se  jiocare,trai  trai,reliancejio  reliancejio,speed  speed,fails</t>
  </si>
  <si>
    <t>jiocare,reliancejio  reliancejio,network  network,coverages  coverages,villages  villages,near  near,bastar  bastar,pin  pin,494001  494001,first  first,setup</t>
  </si>
  <si>
    <t>jiocare,reliancejio  port,badexperience  reliancejio,reliance  reliance,digital  digital,cbd  cbd,belapur  belapur,denied  denied,port  port,jio  jio,number</t>
  </si>
  <si>
    <t>jiocare,getting  getting,very  very,good  good,speed  speed,delhi  delhi,worst  worst,here  here,u  u,please  please,improve</t>
  </si>
  <si>
    <t>reliancejio,jio  ahmedabad,found  found,link  link,book  reliancejio,link  link,jio  jio,sim  sim,home  home,delivery  delivery,ahmedabad</t>
  </si>
  <si>
    <t>reliancejio,jiocare  jiocare,nc  haryana,pls  pls,make  make,quick  quick,repairs  reliancejio,please  please,provide  provide,network  network,support</t>
  </si>
  <si>
    <t>rt,ravvs4u  ravvs4u,reliancejio  reliancejio,bad  bad,customer  customer,experience  experience,rjio  rjio,yamunanagar  yamunanagar,haryana  haryana,use  use,jio</t>
  </si>
  <si>
    <t>internet,connectivity  connectivity,issues  issues,faced  faced,people  people,nit  srinagar,service  service,request  request,id  id,sr000007awdj  sr000007awdj,jiocare</t>
  </si>
  <si>
    <t>rt,toanalpaul  toanalpaul,jiocare  jharkhand,india  jiocare,reliancejiocare  reliancejiocare,reliancejio  reliancejio,4g  4g,jio  jio,signal  signal,please  please,provide</t>
  </si>
  <si>
    <t>above,tweet  tweet,took  took,4  4,minutes  minutes,posted  posted,thanks  thanks,reliancejio  reliancejio,called  called,4g  4g,internet</t>
  </si>
  <si>
    <t>rt,no2uid  no2uid,6  dainik,bhaskar  bhaskar,report  6,reliancejio  reliancejio,salesmen  salesmen,caught  stealing,fingerprints  fingerprints,aadhaar  data,customers</t>
  </si>
  <si>
    <t>reliancejio,kalyani  411006,current  current,speed  speed,0  0,5  5,mbps  mbps,send  send,someone  someone,cross  cross,check</t>
  </si>
  <si>
    <t>vishalsh521,speed  speed,jiofi  jiofi,good  good,wakad  wakad,pune  pune,reliancejio  reliancejio,give  give,onsite  onsite,demo  demo,jiowifi</t>
  </si>
  <si>
    <t>reliancejio,give  give,onsite  onsite,demo  demo,jiowifi  jiowifi,test  test,internet  internet,speed  speed,pune  wakad,jio4g  jio4g,jio</t>
  </si>
  <si>
    <t>rt,modiledubega  modiledubega,hey  hey,dear  dear,reliancejio  reliancejio,jiocare  jiocare,network  network,working  working,daily  daily,6pm  6pm,10</t>
  </si>
  <si>
    <t>rt,manisampath  manisampath,reliancejio  reliancejio,jio  jio,dth  dth,available  available,chennai</t>
  </si>
  <si>
    <t>support,sir  sir,please  please,help  help,salem  tamilnadu,mobile7305757937  support,help  help,sir  sir,salem  reliancejio,retailers  retailers,support</t>
  </si>
  <si>
    <t>lucknow,accepting  accepting,e  e,aadhaar  aadhaar,card  card,id  id,address  address,proof  proof,reliancejio  jiocare,aadhaar  aadhaar,pmoindia</t>
  </si>
  <si>
    <t>reliancejio,jio  jio,speed  very,very  poor,mr  mr,mukesh  mukesh,ambani  ambani,solve  solve,problem  problem,ur  ur,technical</t>
  </si>
  <si>
    <t>reliancejio,pls  pls,something  something,600kbps  600kbps,near  rt,ankur001suri  ankur001suri,reliancejio  reliancejio,getting  getting,600kbps  600kbps,speed  speed,near</t>
  </si>
  <si>
    <t>number,79  79,76583057  number,7982901663  jiocare,reliancejio  reliancejio,network  network,last  last,48hrs  48hrs,civitech  civitech,sampriti  sampriti,sector</t>
  </si>
  <si>
    <t>reliancejio,jio  delhi,lacks  lacks,full  coverage,half  half,delhi  covered,pl  port,airtel  airtel,b4  b4,90  90,mandatory</t>
  </si>
  <si>
    <t>reliancejio,india  india,mobile  mobile,congress  congress,vision  vision,2020  2020,march  17,2017  2017,imperial  imperial,new  delhi,imcvision2020</t>
  </si>
  <si>
    <t>app,iphone  iphone,5s  5s,work  app,work  reliancejio,jiocare  jiocare,jio4voice  jio4voice,app  work,gujarat</t>
  </si>
  <si>
    <t>jiocare,reliancejio  reliancejio,hello  hello,karthikeyan  karthikeyan,student  student,mumbai  mumbai,purchased  purchased,jio  jio,sim  sim,card  card,tamil</t>
  </si>
  <si>
    <t>20,years  years,use  use,technology  technology,achieve  achieve,more  more,achieved  achieved,300  300,years  years,mukeshambani  mumbai,reliancejio</t>
  </si>
  <si>
    <t>reliancejio,kindly  kindly,request  request,please  please,launch  launch,jio  need,now  now,please  please,soon  reliancejio,now  now,really</t>
  </si>
  <si>
    <t>reliancejio,jiocare  jiocare,mukeshjio  mukeshjio,sadly  sadly,leaving  leaving,jio  network,solve  solve,problem  problem,chennai  chennai,expect  expect,anywhere</t>
  </si>
  <si>
    <t>rt,sinhanava  sinhanava,reliancejio  otherwise,jio  reliancejio,jiocare  jiocare,please  please,provide  provide,network  network,areas  areas,po  po,tinokhal</t>
  </si>
  <si>
    <t>uttarakhand,ideacellular  ideacellular,vodafonein  vodafonein,airtel  airtel,reliancejio  reliancejio,wonder  wonder,jio  jio,heading  heading,no1  no1,tel  tel,co</t>
  </si>
  <si>
    <t>jiocare,reliancejio  reliancejio,dear  dear,jio  jio,sim  sim,card  card,replacement  replacement,available  available,west  west,bengal  bengal,reliance</t>
  </si>
  <si>
    <t>Group 1</t>
  </si>
  <si>
    <t>Group 2</t>
  </si>
  <si>
    <t>Edges</t>
  </si>
  <si>
    <t>Subgraph</t>
  </si>
  <si>
    <t>Undirected</t>
  </si>
  <si>
    <t>Not Applicable</t>
  </si>
  <si>
    <t>Workbook Settings 2</t>
  </si>
  <si>
    <t>Edge Weight</t>
  </si>
  <si>
    <t>GraphSource░TwitterSearch▓GraphTerm░@reliancejio Pondicherry▓GroupingDescription░The graph's vertices were grouped by region values.▓LayoutAlgorithm░The graph was laid out using the Fruchterman-Reingold layout algorithm.▓GraphDirectedness░The graph is undirected.</t>
  </si>
  <si>
    <t>▓0▓0▓0▓True▓Black▓Black▓▓Edge Weight▓1▓13▓0▓1▓3▓False▓Edge Weight▓1▓13▓0▓10▓100▓False▓▓0▓0▓0▓True▓Black▓Black▓▓▓0▓0▓0▓0▓0▓False▓▓0▓0▓0▓0▓0▓False▓▓0▓0▓0▓0▓0▓False▓▓0▓0▓0▓0▓0▓False</t>
  </si>
  <si>
    <t xml:space="preserve">&lt;?xml version="1.0" encoding="utf-8"?&gt;_x000D_
&lt;configuration&gt;_x000D_
  &lt;configSections&gt;_x000D_
    &lt;sectionGroup name="userSettings" type="System.Configuration.UserSettingsGroup, System, Version=2.0.0.0, Culture=neutral, PublicKeyToken=b77a5c561934e089"&gt;_x000D_
      &lt;section name="MergeDuplicateEdgesUserSettings"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&lt;AutoFillUserSettings3&gt;_x000D_
      &lt;setting name="EdgeWidthSourceColumnName" serializeAs="String"&gt;_x000D_
        &lt;value&gt;Edge Weight&lt;/value&gt;_x000D_
      &lt;/setting&gt;_x000D_
      &lt;setting name="VertexLayoutOrderSourceColumnName" serializeAs="String"&gt;_x000D_
        &lt;value /&gt;_x000D_
      &lt;/setting&gt;_x000D_
      &lt;setting name="VertexLabelFillColorSourceColumnName" serializeAs="String"&gt;_x000D_
        &lt;value /&gt;_x000D_
      &lt;/setting&gt;_x000D_
      &lt;setting name="VertexPolarRSourceColumnName" serializeAs="String"&gt;_x000D_
        &lt;value /&gt;_x000D_
      &lt;/setting&gt;_x000D_
      &lt;setting name="EdgeStyleSourceColumnName" serializeAs="String"&gt;_x000D_
        &lt;value /&gt;_x000D_
      &lt;/setting&gt;_x000D_
      &lt;setting name="VertexToolTipSourceColumnName" serializeAs="String"&gt;_x000D_
        &lt;value /&gt;_x000D_
      &lt;/setting&gt;_x000D_
      &lt;setting name="GroupCollapsedSourceColumnName" serializeAs="String"&gt;_x000D_
        &lt;value /&gt;_x000D_
      &lt;/setting&gt;_x000D_
      &lt;setting name="VertexShapeSourceColumnName" serializeAs="String"&gt;_x000D_
        &lt;value /&gt;_x000D_
      &lt;/setting&gt;_x000D_
      &lt;setting name="VertexYSourceColumnName" serializeAs="String"&gt;_x000D_
        &lt;value /&gt;_x000D_
      &lt;/setting&gt;_x000D_
      &lt;setting name="VertexColorSourceColumnName" serializeAs="String"&gt;_x000D_
        &lt;value /&gt;_x000D_
      &lt;/setting&gt;_x000D_
      &lt;setting name="VertexLabelPositionSourceColumnName" serializeAs="String"&gt;_x000D_
        &lt;value /&gt;_x000D_
      &lt;/setting&gt;_x000D_
      &lt;setting name="EdgeVisibilitySourceColumnName" serializeAs="String"&gt;_x000D_
        &lt;value /&gt;_x000D_
      &lt;/setting&gt;_x000D_
      &lt;setting name="EdgeLabelSourceColumnName" serializeAs="String"&gt;_x000D_
        &lt;value /&gt;_x000D_
      &lt;/setting&gt;_x000D_
      &lt;setting name="VertexVisibilitySourceColumnName" serializeAs="String"&gt;_x000D_
        &lt;value /&gt;_x000D_
      &lt;/setting&gt;_x000D_
      &lt;setting name="GroupLabelSourceColumnName"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name="EdgeColorSourceColumnName" serializeAs="String"&gt;_x000D_
        &lt;value /&gt;_x000D_
      &lt;/setting&gt;_x000D_
      &lt;setting name="VertexLabelSourceColumnName" serializeAs="String"&gt;_x000D_
        &lt;value /&gt;_x000D_
      &lt;/setting&gt;_x000D_
      &lt;setting name="VertexPolarAngleSourceColumnName" serializeAs="String"&gt;_x000D_
        &lt;value /&gt;_x000D_
      &lt;/setting&gt;_x000D_
      &lt;setting name="EdgeAlphaSourceColumnName" serializeAs="String"&gt;_x000D_
        &lt;value&gt;Edge Weight&lt;/value&gt;_x000D_
      &lt;/setting&gt;_x000D_
      &lt;setting name="VertexXSourceColumnName" serializeAs="String"&gt;_x000D_
        &lt;value /&gt;_x000D_
      &lt;/setting&gt;_x000D_
      &lt;setting name="VertexColorDetails" serializeAs="String"&gt;_x000D_
        &lt;value&gt;False	False	0	10	241, 137, 4	46, 7, 195	False	False	True&lt;/value&gt;_x000D_
      &lt;/setting&gt;_x000D_
      &lt;setting name="EdgeColorDetails" serializeAs="String"&gt;_x000D_
        &lt;value&gt;False	False	0	10	241, 137, 4	46, 7, 195	False	False	True&lt;/value&gt;_x000D_
      &lt;/setting&gt;_x000D_
      &lt;setting name="VertexLabelFillColorDetails" </t>
  </si>
  <si>
    <t>serializeAs="String"&gt;_x000D_
        &lt;value&gt;False	False	0	10	241, 137, 4	46, 7, 195	False	False	True&lt;/value&gt;_x000D_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0	0	1	3	False	False&lt;/value&gt;_x000D_
      &lt;/setting&gt;_x000D_
      &lt;setting name="VertexPolarRDetails" serializeAs="String"&gt;_x000D_
        &lt;value&gt;False	False	0	0	0	1	False	False&lt;/value&gt;_x000D_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name="VertexRadiusDetails" serializeAs="String"&gt;_x000D_
        &lt;value&gt;False	False	1	10	1.5	10	False	False&lt;/value&gt;_x000D_
      &lt;/setting&gt;_x000D_
      &lt;setting name="VertexXDetails" serializeAs="String"&gt;_x000D_
        &lt;value&gt;False	False	0	0	0	9999	False	False&lt;/value&gt;_x000D_
      &lt;/setting&gt;_x000D_
      &lt;setting name="EdgeAlphaDetails" serializeAs="String"&gt;_x000D_
        &lt;value&gt;False	False	0	0	10	100	False	False&lt;/value&gt;_x000D_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 Paths&lt;/value&gt;_x000D_
      &lt;/setting&gt;_x000D_
    &lt;/GraphMetricUserSettings&gt;_x000D_
    &lt;LayoutUserSettings&gt;_x000D_
      &lt;setting name="FruchtermanReingoldIterations" serializeAs="String"&gt;_x000D_
        &lt;value&gt;10&lt;/value&gt;_x000D_
      &lt;/setting&gt;_x000D_
      &lt;setting name="IntergroupEdgeStyle" serializeAs="String"&gt;_x000D_
        &lt;value&gt;Show&lt;/value&gt;_x000D_
      &lt;/setting&gt;_x000D_
      &lt;setting name="FruchtermanReingoldC" serializeAs="String"&gt;_x000D_
        &lt;value&gt;3&lt;/value&gt;_x000D_
      &lt;/setting&gt;_x000D_
      &lt;setting name="BoxLayoutAlgorithm" serializeAs="String"&gt;_x000D_
        &lt;value&gt;ForceDirected&lt;/value&gt;_x000D_
      &lt;/setting&gt;_x000D_
      &lt;setting name="ImproveLayoutOfGroups" serializeAs="String"&gt;_x000D_
        &lt;value&gt;False&lt;/value&gt;_x000D_
      &lt;/setting&gt;_x000D_
      &lt;setting name="LayoutStyle" serializeAs="String"&gt;_x000D_
        &lt;value&gt;UseGroups&lt;/value&gt;_x000D_
      &lt;/setting&gt;_x000D_
      &lt;setting name="GroupRectanglePenWidth" serializeAs="String"&gt;_x000D_
        &lt;value&gt;1&lt;/value&gt;_x000D_
      &lt;/setting&gt;_x000D_
      &lt;setting name="Margin" serializeAs="String"&gt;_x000D_
        &lt;value&gt;6&lt;/value&gt;_x000D_
      &lt;/setting&gt;_x000D_
    &lt;/LayoutUserSettings&gt;_x000D_
    &lt;GroupUserSettings&gt;_x000D_
      &lt;setting name="ReadGroups"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&lt;AutoScaleUserSettings&gt;_x000D_
      &lt;setting name="AutoScale" serializeAs="String"&gt;_x000D_
        &lt;value&gt;False&lt;/value&gt;_x000D_
      &lt;/setting&gt;_x000D_
    &lt;/AutoScaleUserSettings&gt;_x000D_
    &lt;ImportDataUserSettings&gt;_x000D_
      &lt;setting name="SaveImportDescription" serializeAs="String"&gt;_x000D_
        &lt;value&gt;False&lt;/value&gt;_x000D_
      &lt;/setting&gt;_x000D_
      &lt;setting name="AutomateAfterImport" serializeAs="String"&gt;_x000D_
        &lt;value&gt;False&lt;/value&gt;_x000D_
      &lt;/setting&gt;_x000D_
      &lt;setting name="ClearTablesBeforeImport" serializeAs="String"&gt;_x000D_
        &lt;value&gt;False&lt;/value&gt;_x000D_
      &lt;/setting&gt;_x000D_
    &lt;/ImportDataUserSettings&gt;_x000D_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&lt;value&gt;Undirected&lt;/value&gt;_x000D_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</si>
</sst>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1">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7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1" fontId="0" fillId="5" borderId="1" xfId="4" applyNumberFormat="1" applyFont="1"/>
    <xf numFmtId="0" fontId="0" fillId="2" borderId="1" xfId="1" applyNumberFormat="1" applyFont="1"/>
    <xf numFmtId="0" fontId="11" fillId="2" borderId="1" xfId="1" applyNumberFormat="1" applyFont="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49" fontId="0" fillId="0" borderId="0" xfId="3" applyNumberFormat="1" applyFont="1" applyAlignment="1"/>
    <xf numFmtId="49" fontId="0" fillId="0" borderId="0" xfId="3" applyNumberFormat="1" applyFont="1" applyBorder="1" applyAlignment="1"/>
    <xf numFmtId="0" fontId="0" fillId="0" borderId="0" xfId="0" applyAlignment="1"/>
    <xf numFmtId="0" fontId="0" fillId="0" borderId="0" xfId="0" applyFill="1" applyAlignment="1"/>
    <xf numFmtId="0" fontId="0" fillId="0" borderId="0" xfId="0" applyFill="1" applyBorder="1" applyAlignment="1"/>
    <xf numFmtId="22" fontId="0" fillId="0" borderId="0" xfId="0" applyNumberFormat="1" applyAlignment="1"/>
    <xf numFmtId="22" fontId="0" fillId="0" borderId="0" xfId="0" applyNumberFormat="1" applyFill="1" applyAlignment="1"/>
    <xf numFmtId="22" fontId="0" fillId="0" borderId="0" xfId="0" applyNumberFormat="1" applyFill="1" applyBorder="1" applyAlignment="1"/>
    <xf numFmtId="0" fontId="13" fillId="0" borderId="0" xfId="9" applyAlignment="1"/>
    <xf numFmtId="0" fontId="13" fillId="0" borderId="0" xfId="9" applyFill="1" applyAlignment="1"/>
    <xf numFmtId="0" fontId="13" fillId="0" borderId="0" xfId="9" applyFill="1" applyBorder="1" applyAlignment="1"/>
    <xf numFmtId="0" fontId="0" fillId="0" borderId="0" xfId="0" quotePrefix="1" applyAlignment="1"/>
    <xf numFmtId="0" fontId="0" fillId="0" borderId="0" xfId="0" quotePrefix="1" applyFill="1" applyAlignment="1"/>
    <xf numFmtId="0" fontId="0" fillId="0" borderId="0" xfId="0" quotePrefix="1" applyFill="1" applyBorder="1" applyAlignme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13" fillId="5" borderId="1" xfId="9" applyNumberFormat="1" applyFill="1" applyBorder="1" applyAlignment="1"/>
    <xf numFmtId="0" fontId="13" fillId="5" borderId="11" xfId="9" applyNumberFormat="1" applyFill="1" applyBorder="1" applyAlignment="1"/>
    <xf numFmtId="49" fontId="6" fillId="6" borderId="1" xfId="6" applyNumberFormat="1" applyAlignment="1"/>
    <xf numFmtId="49" fontId="6" fillId="6" borderId="11" xfId="6" applyNumberFormat="1" applyBorder="1" applyAlignment="1"/>
    <xf numFmtId="0" fontId="0" fillId="0" borderId="0" xfId="0" applyFill="1" applyAlignment="1">
      <alignment wrapText="1"/>
    </xf>
    <xf numFmtId="0" fontId="0" fillId="0" borderId="0" xfId="0" applyFill="1" applyBorder="1" applyAlignment="1">
      <alignment wrapText="1"/>
    </xf>
    <xf numFmtId="1" fontId="0" fillId="5" borderId="1" xfId="4" applyNumberFormat="1" applyFont="1" applyBorder="1"/>
    <xf numFmtId="0" fontId="0" fillId="5" borderId="1" xfId="4" applyNumberFormat="1" applyFont="1" applyBorder="1"/>
    <xf numFmtId="0" fontId="6" fillId="6" borderId="1" xfId="6" applyNumberFormat="1" applyBorder="1"/>
    <xf numFmtId="164" fontId="0" fillId="3" borderId="1" xfId="7" applyNumberFormat="1" applyFont="1" applyBorder="1"/>
    <xf numFmtId="0" fontId="0" fillId="2" borderId="11" xfId="1" applyNumberFormat="1" applyFont="1" applyBorder="1" applyAlignment="1">
      <alignment wrapText="1"/>
    </xf>
    <xf numFmtId="49" fontId="0" fillId="0" borderId="0" xfId="0" applyNumberFormat="1" applyFill="1" applyAlignment="1"/>
    <xf numFmtId="164" fontId="0" fillId="5" borderId="1" xfId="4" applyNumberFormat="1" applyFont="1" applyBorder="1"/>
    <xf numFmtId="49" fontId="6" fillId="6" borderId="1" xfId="6" applyNumberFormat="1" applyBorder="1"/>
    <xf numFmtId="49" fontId="6" fillId="6" borderId="1" xfId="6" applyNumberFormat="1" applyBorder="1" applyAlignment="1"/>
    <xf numFmtId="165" fontId="0" fillId="3" borderId="1" xfId="7" applyNumberFormat="1" applyFont="1" applyBorder="1"/>
    <xf numFmtId="0" fontId="0" fillId="3" borderId="1" xfId="7" applyNumberFormat="1" applyFont="1" applyBorder="1"/>
    <xf numFmtId="166" fontId="0" fillId="3" borderId="1" xfId="7" applyNumberFormat="1" applyFont="1" applyBorder="1"/>
    <xf numFmtId="0" fontId="0" fillId="2" borderId="1" xfId="1" applyNumberFormat="1" applyFont="1" applyBorder="1"/>
    <xf numFmtId="49" fontId="0" fillId="10" borderId="0" xfId="3" applyNumberFormat="1" applyFont="1" applyFill="1" applyBorder="1"/>
    <xf numFmtId="0" fontId="0" fillId="5" borderId="12" xfId="4" applyNumberFormat="1" applyFont="1" applyBorder="1"/>
    <xf numFmtId="0" fontId="11" fillId="5" borderId="12" xfId="4" applyNumberFormat="1" applyFont="1" applyBorder="1"/>
    <xf numFmtId="49" fontId="6" fillId="6" borderId="12" xfId="6" applyNumberFormat="1" applyBorder="1"/>
    <xf numFmtId="0" fontId="0" fillId="3" borderId="12" xfId="7" applyNumberFormat="1" applyFont="1" applyBorder="1"/>
    <xf numFmtId="0" fontId="11" fillId="2" borderId="12" xfId="1" applyNumberFormat="1" applyFont="1" applyBorder="1"/>
    <xf numFmtId="0" fontId="5" fillId="2" borderId="12" xfId="1" applyNumberFormat="1" applyBorder="1"/>
    <xf numFmtId="0" fontId="11" fillId="5" borderId="11" xfId="4" applyNumberFormat="1" applyFont="1" applyBorder="1"/>
    <xf numFmtId="0" fontId="11" fillId="2" borderId="11" xfId="1" applyNumberFormat="1" applyFont="1" applyBorder="1"/>
    <xf numFmtId="49" fontId="0" fillId="0" borderId="0" xfId="0" applyNumberFormat="1" applyAlignment="1"/>
    <xf numFmtId="0" fontId="0" fillId="5" borderId="1" xfId="4" applyNumberFormat="1" applyFont="1" applyAlignment="1"/>
    <xf numFmtId="0" fontId="0" fillId="5" borderId="1" xfId="4" applyNumberFormat="1" applyFont="1" applyBorder="1" applyAlignment="1">
      <alignment wrapText="1"/>
    </xf>
    <xf numFmtId="164" fontId="0" fillId="5" borderId="1" xfId="4" applyNumberFormat="1" applyFont="1" applyBorder="1" applyAlignment="1">
      <alignment wrapText="1"/>
    </xf>
    <xf numFmtId="0" fontId="11" fillId="5" borderId="1" xfId="4" applyNumberFormat="1" applyFont="1" applyBorder="1" applyAlignment="1">
      <alignment wrapText="1"/>
    </xf>
    <xf numFmtId="1" fontId="0" fillId="5" borderId="1" xfId="4" applyNumberFormat="1" applyFont="1" applyBorder="1" applyAlignment="1">
      <alignment wrapText="1"/>
    </xf>
    <xf numFmtId="49" fontId="6" fillId="6" borderId="1" xfId="6" applyNumberFormat="1" applyBorder="1" applyAlignment="1">
      <alignment wrapText="1"/>
    </xf>
    <xf numFmtId="0" fontId="6" fillId="6" borderId="1" xfId="6" applyNumberFormat="1" applyBorder="1" applyAlignment="1">
      <alignment wrapText="1"/>
    </xf>
    <xf numFmtId="0" fontId="11" fillId="2" borderId="1" xfId="1" applyNumberFormat="1" applyFont="1" applyBorder="1" applyAlignment="1">
      <alignment wrapText="1"/>
    </xf>
    <xf numFmtId="0" fontId="0" fillId="2" borderId="1" xfId="1" applyNumberFormat="1" applyFont="1" applyBorder="1" applyAlignment="1">
      <alignment wrapText="1"/>
    </xf>
    <xf numFmtId="49" fontId="0" fillId="10" borderId="0" xfId="3" applyNumberFormat="1" applyFont="1" applyFill="1" applyBorder="1" applyAlignment="1"/>
    <xf numFmtId="49" fontId="0" fillId="10" borderId="0" xfId="3" applyNumberFormat="1" applyFont="1" applyFill="1" applyAlignment="1"/>
    <xf numFmtId="0" fontId="5" fillId="5" borderId="1" xfId="8" applyNumberFormat="1" applyAlignment="1"/>
    <xf numFmtId="49" fontId="5" fillId="4" borderId="1" xfId="5" applyNumberFormat="1" applyAlignment="1">
      <alignment wrapText="1"/>
    </xf>
    <xf numFmtId="1" fontId="5" fillId="4" borderId="1" xfId="5" quotePrefix="1" applyNumberFormat="1" applyAlignment="1"/>
    <xf numFmtId="0" fontId="0" fillId="0" borderId="0" xfId="3" applyFont="1" applyAlignment="1"/>
    <xf numFmtId="0" fontId="0" fillId="0" borderId="0" xfId="3" applyFont="1" applyAlignment="1">
      <alignment wrapText="1"/>
    </xf>
    <xf numFmtId="164" fontId="0" fillId="3" borderId="1" xfId="7" applyNumberFormat="1" applyFont="1" applyBorder="1" applyAlignment="1">
      <alignment wrapText="1"/>
    </xf>
    <xf numFmtId="165" fontId="0" fillId="3" borderId="1" xfId="7" applyNumberFormat="1" applyFont="1" applyBorder="1" applyAlignment="1">
      <alignment wrapText="1"/>
    </xf>
    <xf numFmtId="0" fontId="0" fillId="3" borderId="1" xfId="7" applyNumberFormat="1" applyFont="1" applyBorder="1" applyAlignment="1">
      <alignment wrapText="1"/>
    </xf>
    <xf numFmtId="166" fontId="0" fillId="3" borderId="1" xfId="7" applyNumberFormat="1" applyFont="1" applyBorder="1" applyAlignment="1">
      <alignment wrapText="1"/>
    </xf>
    <xf numFmtId="0" fontId="0" fillId="0" borderId="7" xfId="3" applyFont="1" applyBorder="1" applyAlignment="1"/>
    <xf numFmtId="0" fontId="0" fillId="0" borderId="0" xfId="3"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90">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left style="thin">
          <color theme="0"/>
        </left>
        <right style="thin">
          <color theme="0"/>
        </right>
      </border>
    </dxf>
    <dxf>
      <numFmt numFmtId="166" formatCode="#,##0.00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border outline="0">
        <left/>
        <right style="thin">
          <color theme="0"/>
        </right>
      </border>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font>
        <b val="0"/>
        <i val="0"/>
        <strike val="0"/>
        <condense val="0"/>
        <extend val="0"/>
        <outline val="0"/>
        <shadow val="0"/>
        <u val="none"/>
        <vertAlign val="baseline"/>
        <sz val="11"/>
        <color theme="1"/>
        <name val="Calibri"/>
        <scheme val="minor"/>
      </font>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166" formatCode="#,##0.000"/>
    </dxf>
    <dxf>
      <numFmt numFmtId="0" formatCode="General"/>
    </dxf>
    <dxf>
      <numFmt numFmtId="165" formatCode="#,##0.0"/>
    </dxf>
    <dxf>
      <numFmt numFmtId="165" formatCode="#,##0.0"/>
    </dxf>
    <dxf>
      <numFmt numFmtId="164" formatCode="0.0"/>
      <border outline="0">
        <left style="thin">
          <color theme="0"/>
        </left>
      </border>
    </dxf>
    <dxf>
      <numFmt numFmtId="30" formatCode="@"/>
      <alignment horizontal="general" vertical="bottom" textRotation="0" wrapText="0" indent="0" justifyLastLine="0" shrinkToFit="0" readingOrder="0"/>
    </dxf>
    <dxf>
      <numFmt numFmtId="0" formatCode="General"/>
      <border outline="0">
        <right style="thin">
          <color theme="0"/>
        </right>
      </border>
    </dxf>
    <dxf>
      <numFmt numFmtId="0" formatCode="General"/>
    </dxf>
    <dxf>
      <numFmt numFmtId="30" formatCode="@"/>
    </dxf>
    <dxf>
      <numFmt numFmtId="0" formatCode="General"/>
      <border outline="0">
        <left style="thin">
          <color theme="0"/>
        </left>
      </border>
    </dxf>
    <dxf>
      <numFmt numFmtId="0" formatCode="General"/>
      <alignment horizontal="general" vertical="bottom" textRotation="0" wrapText="0" indent="0" justifyLastLine="0" shrinkToFit="0" readingOrder="0"/>
    </dxf>
    <dxf>
      <numFmt numFmtId="1" formatCode="0"/>
      <border outline="0">
        <right style="thin">
          <color theme="0"/>
        </right>
      </border>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89"/>
      <tableStyleElement type="headerRow" dxfId="288"/>
    </tableStyle>
    <tableStyle name="NodeXL Table" pivot="0" count="1">
      <tableStyleElement type="headerRow" dxfId="2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358</c:v>
                </c:pt>
              </c:strCache>
            </c:strRef>
          </c:tx>
          <c:spPr>
            <a:solidFill>
              <a:schemeClr val="accent1"/>
            </a:solidFill>
          </c:spPr>
          <c:invertIfNegative val="0"/>
          <c:cat>
            <c:numRef>
              <c:f>'Overall Metrics'!$D$2:$D$57</c:f>
              <c:numCache>
                <c:formatCode>#,##0.00</c:formatCode>
                <c:ptCount val="56"/>
                <c:pt idx="0">
                  <c:v>1</c:v>
                </c:pt>
                <c:pt idx="1">
                  <c:v>6.6</c:v>
                </c:pt>
                <c:pt idx="2">
                  <c:v>12.2</c:v>
                </c:pt>
                <c:pt idx="3">
                  <c:v>17.799999999999997</c:v>
                </c:pt>
                <c:pt idx="4">
                  <c:v>23.4</c:v>
                </c:pt>
                <c:pt idx="5">
                  <c:v>29</c:v>
                </c:pt>
                <c:pt idx="6">
                  <c:v>34.6</c:v>
                </c:pt>
                <c:pt idx="7">
                  <c:v>40.200000000000003</c:v>
                </c:pt>
                <c:pt idx="8">
                  <c:v>45.800000000000004</c:v>
                </c:pt>
                <c:pt idx="9">
                  <c:v>51.400000000000006</c:v>
                </c:pt>
                <c:pt idx="10">
                  <c:v>57.000000000000007</c:v>
                </c:pt>
                <c:pt idx="11">
                  <c:v>62.600000000000009</c:v>
                </c:pt>
                <c:pt idx="12">
                  <c:v>68.2</c:v>
                </c:pt>
                <c:pt idx="13">
                  <c:v>73.8</c:v>
                </c:pt>
                <c:pt idx="14">
                  <c:v>79.399999999999991</c:v>
                </c:pt>
                <c:pt idx="15">
                  <c:v>84.999999999999986</c:v>
                </c:pt>
                <c:pt idx="16">
                  <c:v>90.59999999999998</c:v>
                </c:pt>
                <c:pt idx="17">
                  <c:v>96.199999999999974</c:v>
                </c:pt>
                <c:pt idx="18">
                  <c:v>101.79999999999997</c:v>
                </c:pt>
                <c:pt idx="19">
                  <c:v>107.39999999999996</c:v>
                </c:pt>
                <c:pt idx="20">
                  <c:v>112.99999999999996</c:v>
                </c:pt>
                <c:pt idx="21">
                  <c:v>118.59999999999995</c:v>
                </c:pt>
                <c:pt idx="22">
                  <c:v>124.19999999999995</c:v>
                </c:pt>
                <c:pt idx="23">
                  <c:v>129.79999999999995</c:v>
                </c:pt>
                <c:pt idx="24">
                  <c:v>135.39999999999995</c:v>
                </c:pt>
                <c:pt idx="26">
                  <c:v>140.99999999999994</c:v>
                </c:pt>
                <c:pt idx="38">
                  <c:v>146.59999999999994</c:v>
                </c:pt>
                <c:pt idx="39">
                  <c:v>152.19999999999993</c:v>
                </c:pt>
                <c:pt idx="40">
                  <c:v>157.79999999999993</c:v>
                </c:pt>
                <c:pt idx="41">
                  <c:v>163.39999999999992</c:v>
                </c:pt>
                <c:pt idx="42">
                  <c:v>168.99999999999991</c:v>
                </c:pt>
                <c:pt idx="43">
                  <c:v>174.59999999999991</c:v>
                </c:pt>
                <c:pt idx="44">
                  <c:v>180.1999999999999</c:v>
                </c:pt>
                <c:pt idx="45">
                  <c:v>185.7999999999999</c:v>
                </c:pt>
                <c:pt idx="46">
                  <c:v>191.39999999999989</c:v>
                </c:pt>
                <c:pt idx="47">
                  <c:v>196.99999999999989</c:v>
                </c:pt>
                <c:pt idx="48">
                  <c:v>202.59999999999988</c:v>
                </c:pt>
                <c:pt idx="49">
                  <c:v>208.19999999999987</c:v>
                </c:pt>
                <c:pt idx="50">
                  <c:v>213.79999999999987</c:v>
                </c:pt>
                <c:pt idx="51">
                  <c:v>219.39999999999986</c:v>
                </c:pt>
                <c:pt idx="52">
                  <c:v>224.99999999999986</c:v>
                </c:pt>
                <c:pt idx="53">
                  <c:v>230.59999999999985</c:v>
                </c:pt>
                <c:pt idx="54">
                  <c:v>236.19999999999985</c:v>
                </c:pt>
                <c:pt idx="55">
                  <c:v>309</c:v>
                </c:pt>
              </c:numCache>
            </c:numRef>
          </c:cat>
          <c:val>
            <c:numRef>
              <c:f>'Overall Metrics'!$E$2:$E$57</c:f>
              <c:numCache>
                <c:formatCode>General</c:formatCode>
                <c:ptCount val="56"/>
                <c:pt idx="0">
                  <c:v>358</c:v>
                </c:pt>
                <c:pt idx="1">
                  <c:v>5</c:v>
                </c:pt>
                <c:pt idx="2">
                  <c:v>0</c:v>
                </c:pt>
                <c:pt idx="3">
                  <c:v>3</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EA47-4F8F-B7B3-9FB567CA1C98}"/>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362</c:v>
                </c:pt>
              </c:strCache>
            </c:strRef>
          </c:tx>
          <c:spPr>
            <a:solidFill>
              <a:schemeClr val="accent1"/>
            </a:solidFill>
          </c:spPr>
          <c:invertIfNegative val="0"/>
          <c:cat>
            <c:numRef>
              <c:f>'Overall Metrics'!$F$2:$F$57</c:f>
              <c:numCache>
                <c:formatCode>#,##0.00</c:formatCode>
                <c:ptCount val="56"/>
                <c:pt idx="0">
                  <c:v>0</c:v>
                </c:pt>
                <c:pt idx="1">
                  <c:v>5.6</c:v>
                </c:pt>
                <c:pt idx="2">
                  <c:v>11.2</c:v>
                </c:pt>
                <c:pt idx="3">
                  <c:v>16.799999999999997</c:v>
                </c:pt>
                <c:pt idx="4">
                  <c:v>22.4</c:v>
                </c:pt>
                <c:pt idx="5">
                  <c:v>28</c:v>
                </c:pt>
                <c:pt idx="6">
                  <c:v>33.6</c:v>
                </c:pt>
                <c:pt idx="7">
                  <c:v>39.200000000000003</c:v>
                </c:pt>
                <c:pt idx="8">
                  <c:v>44.800000000000004</c:v>
                </c:pt>
                <c:pt idx="9">
                  <c:v>50.400000000000006</c:v>
                </c:pt>
                <c:pt idx="10">
                  <c:v>56.000000000000007</c:v>
                </c:pt>
                <c:pt idx="11">
                  <c:v>61.600000000000009</c:v>
                </c:pt>
                <c:pt idx="12">
                  <c:v>67.2</c:v>
                </c:pt>
                <c:pt idx="13">
                  <c:v>72.8</c:v>
                </c:pt>
                <c:pt idx="14">
                  <c:v>78.399999999999991</c:v>
                </c:pt>
                <c:pt idx="15">
                  <c:v>83.999999999999986</c:v>
                </c:pt>
                <c:pt idx="16">
                  <c:v>89.59999999999998</c:v>
                </c:pt>
                <c:pt idx="17">
                  <c:v>95.199999999999974</c:v>
                </c:pt>
                <c:pt idx="18">
                  <c:v>100.79999999999997</c:v>
                </c:pt>
                <c:pt idx="19">
                  <c:v>106.39999999999996</c:v>
                </c:pt>
                <c:pt idx="20">
                  <c:v>111.99999999999996</c:v>
                </c:pt>
                <c:pt idx="21">
                  <c:v>117.59999999999995</c:v>
                </c:pt>
                <c:pt idx="22">
                  <c:v>123.19999999999995</c:v>
                </c:pt>
                <c:pt idx="23">
                  <c:v>128.79999999999995</c:v>
                </c:pt>
                <c:pt idx="24">
                  <c:v>134.39999999999995</c:v>
                </c:pt>
                <c:pt idx="26">
                  <c:v>139.99999999999994</c:v>
                </c:pt>
                <c:pt idx="38">
                  <c:v>145.59999999999994</c:v>
                </c:pt>
                <c:pt idx="39">
                  <c:v>151.19999999999993</c:v>
                </c:pt>
                <c:pt idx="40">
                  <c:v>156.79999999999993</c:v>
                </c:pt>
                <c:pt idx="41">
                  <c:v>162.39999999999992</c:v>
                </c:pt>
                <c:pt idx="42">
                  <c:v>167.99999999999991</c:v>
                </c:pt>
                <c:pt idx="43">
                  <c:v>173.59999999999991</c:v>
                </c:pt>
                <c:pt idx="44">
                  <c:v>179.1999999999999</c:v>
                </c:pt>
                <c:pt idx="45">
                  <c:v>184.7999999999999</c:v>
                </c:pt>
                <c:pt idx="46">
                  <c:v>190.39999999999989</c:v>
                </c:pt>
                <c:pt idx="47">
                  <c:v>195.99999999999989</c:v>
                </c:pt>
                <c:pt idx="48">
                  <c:v>201.59999999999988</c:v>
                </c:pt>
                <c:pt idx="49">
                  <c:v>207.19999999999987</c:v>
                </c:pt>
                <c:pt idx="50">
                  <c:v>212.79999999999987</c:v>
                </c:pt>
                <c:pt idx="51">
                  <c:v>218.39999999999986</c:v>
                </c:pt>
                <c:pt idx="52">
                  <c:v>223.99999999999986</c:v>
                </c:pt>
                <c:pt idx="53">
                  <c:v>229.59999999999985</c:v>
                </c:pt>
                <c:pt idx="54">
                  <c:v>235.19999999999985</c:v>
                </c:pt>
                <c:pt idx="55">
                  <c:v>308</c:v>
                </c:pt>
              </c:numCache>
            </c:numRef>
          </c:cat>
          <c:val>
            <c:numRef>
              <c:f>'Overall Metrics'!$G$2:$G$57</c:f>
              <c:numCache>
                <c:formatCode>General</c:formatCode>
                <c:ptCount val="56"/>
                <c:pt idx="0">
                  <c:v>362</c:v>
                </c:pt>
                <c:pt idx="1">
                  <c:v>1</c:v>
                </c:pt>
                <c:pt idx="2">
                  <c:v>0</c:v>
                </c:pt>
                <c:pt idx="3">
                  <c:v>3</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DD7C-49C7-8532-F8C8BA186BEF}"/>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58</c:v>
                </c:pt>
              </c:strCache>
            </c:strRef>
          </c:tx>
          <c:spPr>
            <a:solidFill>
              <a:schemeClr val="accent1"/>
            </a:solidFill>
          </c:spPr>
          <c:invertIfNegative val="0"/>
          <c:cat>
            <c:numRef>
              <c:f>'Overall Metrics'!$H$2:$H$57</c:f>
              <c:numCache>
                <c:formatCode>#,##0.00</c:formatCode>
                <c:ptCount val="56"/>
                <c:pt idx="0">
                  <c:v>0</c:v>
                </c:pt>
                <c:pt idx="1">
                  <c:v>0.14545454545454545</c:v>
                </c:pt>
                <c:pt idx="2">
                  <c:v>0.29090909090909089</c:v>
                </c:pt>
                <c:pt idx="3">
                  <c:v>0.43636363636363634</c:v>
                </c:pt>
                <c:pt idx="4">
                  <c:v>0.58181818181818179</c:v>
                </c:pt>
                <c:pt idx="5">
                  <c:v>0.72727272727272729</c:v>
                </c:pt>
                <c:pt idx="6">
                  <c:v>0.8727272727272728</c:v>
                </c:pt>
                <c:pt idx="7">
                  <c:v>1.0181818181818183</c:v>
                </c:pt>
                <c:pt idx="8">
                  <c:v>1.1636363636363638</c:v>
                </c:pt>
                <c:pt idx="9">
                  <c:v>1.3090909090909093</c:v>
                </c:pt>
                <c:pt idx="10">
                  <c:v>1.4545454545454548</c:v>
                </c:pt>
                <c:pt idx="11">
                  <c:v>1.6000000000000003</c:v>
                </c:pt>
                <c:pt idx="12">
                  <c:v>1.7454545454545458</c:v>
                </c:pt>
                <c:pt idx="13">
                  <c:v>1.8909090909090913</c:v>
                </c:pt>
                <c:pt idx="14">
                  <c:v>2.0363636363636366</c:v>
                </c:pt>
                <c:pt idx="15">
                  <c:v>2.1818181818181821</c:v>
                </c:pt>
                <c:pt idx="16">
                  <c:v>2.3272727272727276</c:v>
                </c:pt>
                <c:pt idx="17">
                  <c:v>2.4727272727272731</c:v>
                </c:pt>
                <c:pt idx="18">
                  <c:v>2.6181818181818186</c:v>
                </c:pt>
                <c:pt idx="19">
                  <c:v>2.7636363636363641</c:v>
                </c:pt>
                <c:pt idx="20">
                  <c:v>2.9090909090909096</c:v>
                </c:pt>
                <c:pt idx="21">
                  <c:v>3.0545454545454551</c:v>
                </c:pt>
                <c:pt idx="22">
                  <c:v>3.2000000000000006</c:v>
                </c:pt>
                <c:pt idx="23">
                  <c:v>3.3454545454545461</c:v>
                </c:pt>
                <c:pt idx="24">
                  <c:v>3.4909090909090916</c:v>
                </c:pt>
                <c:pt idx="26">
                  <c:v>3.6363636363636371</c:v>
                </c:pt>
                <c:pt idx="38">
                  <c:v>3.7818181818181826</c:v>
                </c:pt>
                <c:pt idx="39">
                  <c:v>3.9272727272727281</c:v>
                </c:pt>
                <c:pt idx="40">
                  <c:v>4.0727272727272732</c:v>
                </c:pt>
                <c:pt idx="41">
                  <c:v>4.2181818181818187</c:v>
                </c:pt>
                <c:pt idx="42">
                  <c:v>4.3636363636363642</c:v>
                </c:pt>
                <c:pt idx="43">
                  <c:v>4.5090909090909097</c:v>
                </c:pt>
                <c:pt idx="44">
                  <c:v>4.6545454545454552</c:v>
                </c:pt>
                <c:pt idx="45">
                  <c:v>4.8000000000000007</c:v>
                </c:pt>
                <c:pt idx="46">
                  <c:v>4.9454545454545462</c:v>
                </c:pt>
                <c:pt idx="47">
                  <c:v>5.0909090909090917</c:v>
                </c:pt>
                <c:pt idx="48">
                  <c:v>5.2363636363636372</c:v>
                </c:pt>
                <c:pt idx="49">
                  <c:v>5.3818181818181827</c:v>
                </c:pt>
                <c:pt idx="50">
                  <c:v>5.5272727272727282</c:v>
                </c:pt>
                <c:pt idx="51">
                  <c:v>5.6727272727272737</c:v>
                </c:pt>
                <c:pt idx="52">
                  <c:v>5.8181818181818192</c:v>
                </c:pt>
                <c:pt idx="53">
                  <c:v>5.9636363636363647</c:v>
                </c:pt>
                <c:pt idx="54">
                  <c:v>6.1090909090909102</c:v>
                </c:pt>
                <c:pt idx="55">
                  <c:v>8</c:v>
                </c:pt>
              </c:numCache>
            </c:numRef>
          </c:cat>
          <c:val>
            <c:numRef>
              <c:f>'Overall Metrics'!$I$2:$I$57</c:f>
              <c:numCache>
                <c:formatCode>General</c:formatCode>
                <c:ptCount val="56"/>
                <c:pt idx="0">
                  <c:v>58</c:v>
                </c:pt>
                <c:pt idx="1">
                  <c:v>0</c:v>
                </c:pt>
                <c:pt idx="2">
                  <c:v>0</c:v>
                </c:pt>
                <c:pt idx="3">
                  <c:v>0</c:v>
                </c:pt>
                <c:pt idx="4">
                  <c:v>0</c:v>
                </c:pt>
                <c:pt idx="5">
                  <c:v>0</c:v>
                </c:pt>
                <c:pt idx="6">
                  <c:v>130</c:v>
                </c:pt>
                <c:pt idx="7">
                  <c:v>0</c:v>
                </c:pt>
                <c:pt idx="8">
                  <c:v>0</c:v>
                </c:pt>
                <c:pt idx="9">
                  <c:v>0</c:v>
                </c:pt>
                <c:pt idx="10">
                  <c:v>0</c:v>
                </c:pt>
                <c:pt idx="11">
                  <c:v>0</c:v>
                </c:pt>
                <c:pt idx="12">
                  <c:v>0</c:v>
                </c:pt>
                <c:pt idx="13">
                  <c:v>114</c:v>
                </c:pt>
                <c:pt idx="14">
                  <c:v>0</c:v>
                </c:pt>
                <c:pt idx="15">
                  <c:v>0</c:v>
                </c:pt>
                <c:pt idx="16">
                  <c:v>0</c:v>
                </c:pt>
                <c:pt idx="17">
                  <c:v>0</c:v>
                </c:pt>
                <c:pt idx="18">
                  <c:v>0</c:v>
                </c:pt>
                <c:pt idx="19">
                  <c:v>0</c:v>
                </c:pt>
                <c:pt idx="20">
                  <c:v>38</c:v>
                </c:pt>
                <c:pt idx="21">
                  <c:v>0</c:v>
                </c:pt>
                <c:pt idx="22">
                  <c:v>0</c:v>
                </c:pt>
                <c:pt idx="23">
                  <c:v>0</c:v>
                </c:pt>
                <c:pt idx="24">
                  <c:v>0</c:v>
                </c:pt>
                <c:pt idx="25">
                  <c:v>-28</c:v>
                </c:pt>
                <c:pt idx="26">
                  <c:v>0</c:v>
                </c:pt>
                <c:pt idx="27">
                  <c:v>0</c:v>
                </c:pt>
                <c:pt idx="28">
                  <c:v>0</c:v>
                </c:pt>
                <c:pt idx="29">
                  <c:v>0</c:v>
                </c:pt>
                <c:pt idx="30">
                  <c:v>0</c:v>
                </c:pt>
                <c:pt idx="31">
                  <c:v>0</c:v>
                </c:pt>
                <c:pt idx="32">
                  <c:v>0</c:v>
                </c:pt>
                <c:pt idx="33">
                  <c:v>0</c:v>
                </c:pt>
                <c:pt idx="34">
                  <c:v>0</c:v>
                </c:pt>
                <c:pt idx="35">
                  <c:v>0</c:v>
                </c:pt>
                <c:pt idx="36">
                  <c:v>-28</c:v>
                </c:pt>
                <c:pt idx="37">
                  <c:v>-28</c:v>
                </c:pt>
                <c:pt idx="38">
                  <c:v>0</c:v>
                </c:pt>
                <c:pt idx="39">
                  <c:v>23</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3</c:v>
                </c:pt>
                <c:pt idx="55">
                  <c:v>1</c:v>
                </c:pt>
              </c:numCache>
            </c:numRef>
          </c:val>
          <c:extLst>
            <c:ext xmlns:c16="http://schemas.microsoft.com/office/drawing/2014/chart" uri="{C3380CC4-5D6E-409C-BE32-E72D297353CC}">
              <c16:uniqueId val="{00000000-78A8-461A-B424-DA17445469E6}"/>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364</c:v>
                </c:pt>
              </c:strCache>
            </c:strRef>
          </c:tx>
          <c:spPr>
            <a:solidFill>
              <a:schemeClr val="accent1"/>
            </a:solidFill>
          </c:spPr>
          <c:invertIfNegative val="0"/>
          <c:cat>
            <c:numRef>
              <c:f>'Overall Metrics'!$J$2:$J$57</c:f>
              <c:numCache>
                <c:formatCode>#,##0.00</c:formatCode>
                <c:ptCount val="56"/>
                <c:pt idx="0">
                  <c:v>0</c:v>
                </c:pt>
                <c:pt idx="1">
                  <c:v>1144.8900986000001</c:v>
                </c:pt>
                <c:pt idx="2">
                  <c:v>2289.7801972000002</c:v>
                </c:pt>
                <c:pt idx="3">
                  <c:v>3434.6702958000005</c:v>
                </c:pt>
                <c:pt idx="4">
                  <c:v>4579.5603944000004</c:v>
                </c:pt>
                <c:pt idx="5">
                  <c:v>5724.4504930000003</c:v>
                </c:pt>
                <c:pt idx="6">
                  <c:v>6869.3405916000002</c:v>
                </c:pt>
                <c:pt idx="7">
                  <c:v>8014.2306902</c:v>
                </c:pt>
                <c:pt idx="8">
                  <c:v>9159.1207888000008</c:v>
                </c:pt>
                <c:pt idx="9">
                  <c:v>10304.010887400002</c:v>
                </c:pt>
                <c:pt idx="10">
                  <c:v>11448.900986000002</c:v>
                </c:pt>
                <c:pt idx="11">
                  <c:v>12593.791084600003</c:v>
                </c:pt>
                <c:pt idx="12">
                  <c:v>13738.681183200004</c:v>
                </c:pt>
                <c:pt idx="13">
                  <c:v>14883.571281800005</c:v>
                </c:pt>
                <c:pt idx="14">
                  <c:v>16028.461380400006</c:v>
                </c:pt>
                <c:pt idx="15">
                  <c:v>17173.351479000004</c:v>
                </c:pt>
                <c:pt idx="16">
                  <c:v>18318.241577600005</c:v>
                </c:pt>
                <c:pt idx="17">
                  <c:v>19463.131676200006</c:v>
                </c:pt>
                <c:pt idx="18">
                  <c:v>20608.021774800007</c:v>
                </c:pt>
                <c:pt idx="19">
                  <c:v>21752.911873400008</c:v>
                </c:pt>
                <c:pt idx="20">
                  <c:v>22897.801972000008</c:v>
                </c:pt>
                <c:pt idx="21">
                  <c:v>24042.692070600009</c:v>
                </c:pt>
                <c:pt idx="22">
                  <c:v>25187.58216920001</c:v>
                </c:pt>
                <c:pt idx="23">
                  <c:v>26332.472267800011</c:v>
                </c:pt>
                <c:pt idx="24">
                  <c:v>27477.362366400012</c:v>
                </c:pt>
                <c:pt idx="26">
                  <c:v>28622.252465000012</c:v>
                </c:pt>
                <c:pt idx="38">
                  <c:v>29767.142563600013</c:v>
                </c:pt>
                <c:pt idx="39">
                  <c:v>30912.032662200014</c:v>
                </c:pt>
                <c:pt idx="40">
                  <c:v>32056.922760800015</c:v>
                </c:pt>
                <c:pt idx="41">
                  <c:v>33201.812859400015</c:v>
                </c:pt>
                <c:pt idx="42">
                  <c:v>34346.702958000016</c:v>
                </c:pt>
                <c:pt idx="43">
                  <c:v>35491.593056600017</c:v>
                </c:pt>
                <c:pt idx="44">
                  <c:v>36636.483155200018</c:v>
                </c:pt>
                <c:pt idx="45">
                  <c:v>37781.373253800019</c:v>
                </c:pt>
                <c:pt idx="46">
                  <c:v>38926.263352400019</c:v>
                </c:pt>
                <c:pt idx="47">
                  <c:v>40071.15345100002</c:v>
                </c:pt>
                <c:pt idx="48">
                  <c:v>41216.043549600021</c:v>
                </c:pt>
                <c:pt idx="49">
                  <c:v>42360.933648200022</c:v>
                </c:pt>
                <c:pt idx="50">
                  <c:v>43505.823746800022</c:v>
                </c:pt>
                <c:pt idx="51">
                  <c:v>44650.713845400023</c:v>
                </c:pt>
                <c:pt idx="52">
                  <c:v>45795.603944000024</c:v>
                </c:pt>
                <c:pt idx="53">
                  <c:v>46940.494042600025</c:v>
                </c:pt>
                <c:pt idx="54">
                  <c:v>48085.384141200026</c:v>
                </c:pt>
                <c:pt idx="55">
                  <c:v>62968.955422999999</c:v>
                </c:pt>
              </c:numCache>
            </c:numRef>
          </c:cat>
          <c:val>
            <c:numRef>
              <c:f>'Overall Metrics'!$K$2:$K$57</c:f>
              <c:numCache>
                <c:formatCode>General</c:formatCode>
                <c:ptCount val="56"/>
                <c:pt idx="0">
                  <c:v>364</c:v>
                </c:pt>
                <c:pt idx="1">
                  <c:v>2</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CE8A-40A5-B4BB-ACCA3F566F2D}"/>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54</c:v>
                </c:pt>
              </c:strCache>
            </c:strRef>
          </c:tx>
          <c:spPr>
            <a:solidFill>
              <a:schemeClr val="accent1"/>
            </a:solidFill>
          </c:spPr>
          <c:invertIfNegative val="0"/>
          <c:cat>
            <c:numRef>
              <c:f>'Overall Metrics'!$L$2:$L$57</c:f>
              <c:numCache>
                <c:formatCode>#,##0.00</c:formatCode>
                <c:ptCount val="56"/>
                <c:pt idx="0">
                  <c:v>8.6600000000000002E-4</c:v>
                </c:pt>
                <c:pt idx="1">
                  <c:v>8.9303636363636369E-4</c:v>
                </c:pt>
                <c:pt idx="2">
                  <c:v>9.2007272727272736E-4</c:v>
                </c:pt>
                <c:pt idx="3">
                  <c:v>9.4710909090909103E-4</c:v>
                </c:pt>
                <c:pt idx="4">
                  <c:v>9.7414545454545471E-4</c:v>
                </c:pt>
                <c:pt idx="5">
                  <c:v>1.0011818181818184E-3</c:v>
                </c:pt>
                <c:pt idx="6">
                  <c:v>1.0282181818181821E-3</c:v>
                </c:pt>
                <c:pt idx="7">
                  <c:v>1.0552545454545457E-3</c:v>
                </c:pt>
                <c:pt idx="8">
                  <c:v>1.0822909090909094E-3</c:v>
                </c:pt>
                <c:pt idx="9">
                  <c:v>1.1093272727272731E-3</c:v>
                </c:pt>
                <c:pt idx="10">
                  <c:v>1.1363636363636367E-3</c:v>
                </c:pt>
                <c:pt idx="11">
                  <c:v>1.1634000000000004E-3</c:v>
                </c:pt>
                <c:pt idx="12">
                  <c:v>1.1904363636363641E-3</c:v>
                </c:pt>
                <c:pt idx="13">
                  <c:v>1.2174727272727278E-3</c:v>
                </c:pt>
                <c:pt idx="14">
                  <c:v>1.2445090909090914E-3</c:v>
                </c:pt>
                <c:pt idx="15">
                  <c:v>1.2715454545454551E-3</c:v>
                </c:pt>
                <c:pt idx="16">
                  <c:v>1.2985818181818188E-3</c:v>
                </c:pt>
                <c:pt idx="17">
                  <c:v>1.3256181818181825E-3</c:v>
                </c:pt>
                <c:pt idx="18">
                  <c:v>1.3526545454545461E-3</c:v>
                </c:pt>
                <c:pt idx="19">
                  <c:v>1.3796909090909098E-3</c:v>
                </c:pt>
                <c:pt idx="20">
                  <c:v>1.4067272727272735E-3</c:v>
                </c:pt>
                <c:pt idx="21">
                  <c:v>1.4337636363636371E-3</c:v>
                </c:pt>
                <c:pt idx="22">
                  <c:v>1.4608000000000008E-3</c:v>
                </c:pt>
                <c:pt idx="23">
                  <c:v>1.4878363636363645E-3</c:v>
                </c:pt>
                <c:pt idx="24">
                  <c:v>1.5148727272727282E-3</c:v>
                </c:pt>
                <c:pt idx="26">
                  <c:v>1.5419090909090918E-3</c:v>
                </c:pt>
                <c:pt idx="38">
                  <c:v>1.5689454545454555E-3</c:v>
                </c:pt>
                <c:pt idx="39">
                  <c:v>1.5959818181818192E-3</c:v>
                </c:pt>
                <c:pt idx="40">
                  <c:v>1.6230181818181828E-3</c:v>
                </c:pt>
                <c:pt idx="41">
                  <c:v>1.6500545454545465E-3</c:v>
                </c:pt>
                <c:pt idx="42">
                  <c:v>1.6770909090909102E-3</c:v>
                </c:pt>
                <c:pt idx="43">
                  <c:v>1.7041272727272739E-3</c:v>
                </c:pt>
                <c:pt idx="44">
                  <c:v>1.7311636363636375E-3</c:v>
                </c:pt>
                <c:pt idx="45">
                  <c:v>1.7582000000000012E-3</c:v>
                </c:pt>
                <c:pt idx="46">
                  <c:v>1.7852363636363649E-3</c:v>
                </c:pt>
                <c:pt idx="47">
                  <c:v>1.8122727272727286E-3</c:v>
                </c:pt>
                <c:pt idx="48">
                  <c:v>1.8393090909090922E-3</c:v>
                </c:pt>
                <c:pt idx="49">
                  <c:v>1.8663454545454559E-3</c:v>
                </c:pt>
                <c:pt idx="50">
                  <c:v>1.8933818181818196E-3</c:v>
                </c:pt>
                <c:pt idx="51">
                  <c:v>1.9204181818181832E-3</c:v>
                </c:pt>
                <c:pt idx="52">
                  <c:v>1.9474545454545469E-3</c:v>
                </c:pt>
                <c:pt idx="53">
                  <c:v>1.9744909090909104E-3</c:v>
                </c:pt>
                <c:pt idx="54">
                  <c:v>2.0015272727272738E-3</c:v>
                </c:pt>
                <c:pt idx="55">
                  <c:v>2.3530000000000001E-3</c:v>
                </c:pt>
              </c:numCache>
            </c:numRef>
          </c:cat>
          <c:val>
            <c:numRef>
              <c:f>'Overall Metrics'!$M$2:$M$57</c:f>
              <c:numCache>
                <c:formatCode>General</c:formatCode>
                <c:ptCount val="56"/>
                <c:pt idx="0">
                  <c:v>54</c:v>
                </c:pt>
                <c:pt idx="1">
                  <c:v>3</c:v>
                </c:pt>
                <c:pt idx="2">
                  <c:v>0</c:v>
                </c:pt>
                <c:pt idx="3">
                  <c:v>0</c:v>
                </c:pt>
                <c:pt idx="4">
                  <c:v>0</c:v>
                </c:pt>
                <c:pt idx="5">
                  <c:v>0</c:v>
                </c:pt>
                <c:pt idx="6">
                  <c:v>0</c:v>
                </c:pt>
                <c:pt idx="7">
                  <c:v>0</c:v>
                </c:pt>
                <c:pt idx="8">
                  <c:v>1</c:v>
                </c:pt>
                <c:pt idx="9">
                  <c:v>0</c:v>
                </c:pt>
                <c:pt idx="10">
                  <c:v>0</c:v>
                </c:pt>
                <c:pt idx="11">
                  <c:v>0</c:v>
                </c:pt>
                <c:pt idx="12">
                  <c:v>0</c:v>
                </c:pt>
                <c:pt idx="13">
                  <c:v>0</c:v>
                </c:pt>
                <c:pt idx="14">
                  <c:v>274</c:v>
                </c:pt>
                <c:pt idx="15">
                  <c:v>35</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40E1-402B-AD23-A1F46F1808A4}"/>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53</c:v>
                </c:pt>
              </c:strCache>
            </c:strRef>
          </c:tx>
          <c:spPr>
            <a:solidFill>
              <a:schemeClr val="accent1"/>
            </a:solidFill>
          </c:spPr>
          <c:invertIfNegative val="0"/>
          <c:cat>
            <c:numRef>
              <c:f>'Overall Metrics'!$N$2:$N$57</c:f>
              <c:numCache>
                <c:formatCode>#,##0.00</c:formatCode>
                <c:ptCount val="56"/>
                <c:pt idx="0">
                  <c:v>9.1000000000000003E-5</c:v>
                </c:pt>
                <c:pt idx="1">
                  <c:v>6.887454545454546E-4</c:v>
                </c:pt>
                <c:pt idx="2">
                  <c:v>1.2864909090909093E-3</c:v>
                </c:pt>
                <c:pt idx="3">
                  <c:v>1.8842363636363637E-3</c:v>
                </c:pt>
                <c:pt idx="4">
                  <c:v>2.4819818181818182E-3</c:v>
                </c:pt>
                <c:pt idx="5">
                  <c:v>3.0797272727272726E-3</c:v>
                </c:pt>
                <c:pt idx="6">
                  <c:v>3.6774727272727271E-3</c:v>
                </c:pt>
                <c:pt idx="7">
                  <c:v>4.2752181818181819E-3</c:v>
                </c:pt>
                <c:pt idx="8">
                  <c:v>4.8729636363636364E-3</c:v>
                </c:pt>
                <c:pt idx="9">
                  <c:v>5.4707090909090908E-3</c:v>
                </c:pt>
                <c:pt idx="10">
                  <c:v>6.0684545454545453E-3</c:v>
                </c:pt>
                <c:pt idx="11">
                  <c:v>6.6661999999999997E-3</c:v>
                </c:pt>
                <c:pt idx="12">
                  <c:v>7.2639454545454542E-3</c:v>
                </c:pt>
                <c:pt idx="13">
                  <c:v>7.8616909090909095E-3</c:v>
                </c:pt>
                <c:pt idx="14">
                  <c:v>8.4594363636363648E-3</c:v>
                </c:pt>
                <c:pt idx="15">
                  <c:v>9.0571818181818201E-3</c:v>
                </c:pt>
                <c:pt idx="16">
                  <c:v>9.6549272727272754E-3</c:v>
                </c:pt>
                <c:pt idx="17">
                  <c:v>1.0252672727272731E-2</c:v>
                </c:pt>
                <c:pt idx="18">
                  <c:v>1.0850418181818186E-2</c:v>
                </c:pt>
                <c:pt idx="19">
                  <c:v>1.1448163636363641E-2</c:v>
                </c:pt>
                <c:pt idx="20">
                  <c:v>1.2045909090909097E-2</c:v>
                </c:pt>
                <c:pt idx="21">
                  <c:v>1.2643654545454552E-2</c:v>
                </c:pt>
                <c:pt idx="22">
                  <c:v>1.3241400000000007E-2</c:v>
                </c:pt>
                <c:pt idx="23">
                  <c:v>1.3839145454545463E-2</c:v>
                </c:pt>
                <c:pt idx="24">
                  <c:v>1.4436890909090918E-2</c:v>
                </c:pt>
                <c:pt idx="26">
                  <c:v>1.5034636363636373E-2</c:v>
                </c:pt>
                <c:pt idx="38">
                  <c:v>1.5632381818181829E-2</c:v>
                </c:pt>
                <c:pt idx="39">
                  <c:v>1.6230127272727282E-2</c:v>
                </c:pt>
                <c:pt idx="40">
                  <c:v>1.6827872727272736E-2</c:v>
                </c:pt>
                <c:pt idx="41">
                  <c:v>1.7425618181818189E-2</c:v>
                </c:pt>
                <c:pt idx="42">
                  <c:v>1.8023363636363643E-2</c:v>
                </c:pt>
                <c:pt idx="43">
                  <c:v>1.8621109090909096E-2</c:v>
                </c:pt>
                <c:pt idx="44">
                  <c:v>1.921885454545455E-2</c:v>
                </c:pt>
                <c:pt idx="45">
                  <c:v>1.9816600000000004E-2</c:v>
                </c:pt>
                <c:pt idx="46">
                  <c:v>2.0414345454545457E-2</c:v>
                </c:pt>
                <c:pt idx="47">
                  <c:v>2.1012090909090911E-2</c:v>
                </c:pt>
                <c:pt idx="48">
                  <c:v>2.1609836363636364E-2</c:v>
                </c:pt>
                <c:pt idx="49">
                  <c:v>2.2207581818181818E-2</c:v>
                </c:pt>
                <c:pt idx="50">
                  <c:v>2.2805327272727272E-2</c:v>
                </c:pt>
                <c:pt idx="51">
                  <c:v>2.3403072727272725E-2</c:v>
                </c:pt>
                <c:pt idx="52">
                  <c:v>2.4000818181818179E-2</c:v>
                </c:pt>
                <c:pt idx="53">
                  <c:v>2.4598563636363632E-2</c:v>
                </c:pt>
                <c:pt idx="54">
                  <c:v>2.5196309090909086E-2</c:v>
                </c:pt>
                <c:pt idx="55">
                  <c:v>3.2967000000000003E-2</c:v>
                </c:pt>
              </c:numCache>
            </c:numRef>
          </c:cat>
          <c:val>
            <c:numRef>
              <c:f>'Overall Metrics'!$O$2:$O$57</c:f>
              <c:numCache>
                <c:formatCode>General</c:formatCode>
                <c:ptCount val="56"/>
                <c:pt idx="0">
                  <c:v>53</c:v>
                </c:pt>
                <c:pt idx="1">
                  <c:v>1</c:v>
                </c:pt>
                <c:pt idx="2">
                  <c:v>0</c:v>
                </c:pt>
                <c:pt idx="3">
                  <c:v>3</c:v>
                </c:pt>
                <c:pt idx="4">
                  <c:v>202</c:v>
                </c:pt>
                <c:pt idx="5">
                  <c:v>69</c:v>
                </c:pt>
                <c:pt idx="6">
                  <c:v>36</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F175-4914-8000-59D1DEB5273B}"/>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308</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Metrics'!$S$2:$S$57</c:f>
              <c:numCache>
                <c:formatCode>General</c:formatCode>
                <c:ptCount val="56"/>
                <c:pt idx="0">
                  <c:v>308</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5</c:v>
                </c:pt>
                <c:pt idx="19">
                  <c:v>1</c:v>
                </c:pt>
                <c:pt idx="20">
                  <c:v>0</c:v>
                </c:pt>
                <c:pt idx="21">
                  <c:v>0</c:v>
                </c:pt>
                <c:pt idx="22">
                  <c:v>2</c:v>
                </c:pt>
                <c:pt idx="23">
                  <c:v>1</c:v>
                </c:pt>
                <c:pt idx="24">
                  <c:v>0</c:v>
                </c:pt>
                <c:pt idx="25">
                  <c:v>-48</c:v>
                </c:pt>
                <c:pt idx="26">
                  <c:v>0</c:v>
                </c:pt>
                <c:pt idx="27">
                  <c:v>0</c:v>
                </c:pt>
                <c:pt idx="28">
                  <c:v>0</c:v>
                </c:pt>
                <c:pt idx="29">
                  <c:v>0</c:v>
                </c:pt>
                <c:pt idx="30">
                  <c:v>0</c:v>
                </c:pt>
                <c:pt idx="31">
                  <c:v>0</c:v>
                </c:pt>
                <c:pt idx="32">
                  <c:v>0</c:v>
                </c:pt>
                <c:pt idx="33">
                  <c:v>0</c:v>
                </c:pt>
                <c:pt idx="34">
                  <c:v>0</c:v>
                </c:pt>
                <c:pt idx="35">
                  <c:v>0</c:v>
                </c:pt>
                <c:pt idx="36">
                  <c:v>-48</c:v>
                </c:pt>
                <c:pt idx="37">
                  <c:v>-48</c:v>
                </c:pt>
                <c:pt idx="38">
                  <c:v>0</c:v>
                </c:pt>
                <c:pt idx="39">
                  <c:v>11</c:v>
                </c:pt>
                <c:pt idx="40">
                  <c:v>0</c:v>
                </c:pt>
                <c:pt idx="41">
                  <c:v>0</c:v>
                </c:pt>
                <c:pt idx="42">
                  <c:v>0</c:v>
                </c:pt>
                <c:pt idx="43">
                  <c:v>0</c:v>
                </c:pt>
                <c:pt idx="44">
                  <c:v>0</c:v>
                </c:pt>
                <c:pt idx="45">
                  <c:v>1</c:v>
                </c:pt>
                <c:pt idx="46">
                  <c:v>0</c:v>
                </c:pt>
                <c:pt idx="47">
                  <c:v>0</c:v>
                </c:pt>
                <c:pt idx="48">
                  <c:v>9</c:v>
                </c:pt>
                <c:pt idx="49">
                  <c:v>0</c:v>
                </c:pt>
                <c:pt idx="50">
                  <c:v>0</c:v>
                </c:pt>
                <c:pt idx="51">
                  <c:v>0</c:v>
                </c:pt>
                <c:pt idx="52">
                  <c:v>0</c:v>
                </c:pt>
                <c:pt idx="53">
                  <c:v>0</c:v>
                </c:pt>
                <c:pt idx="54">
                  <c:v>2</c:v>
                </c:pt>
                <c:pt idx="55">
                  <c:v>25</c:v>
                </c:pt>
              </c:numCache>
            </c:numRef>
          </c:val>
          <c:extLst>
            <c:ext xmlns:c16="http://schemas.microsoft.com/office/drawing/2014/chart" uri="{C3380CC4-5D6E-409C-BE32-E72D297353CC}">
              <c16:uniqueId val="{00000000-C243-4C44-B2B5-B3F5BBF6E981}"/>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358</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Metrics'!$Q$2:$Q$57</c:f>
              <c:numCache>
                <c:formatCode>General</c:formatCode>
                <c:ptCount val="56"/>
                <c:pt idx="0">
                  <c:v>358</c:v>
                </c:pt>
                <c:pt idx="1">
                  <c:v>5</c:v>
                </c:pt>
                <c:pt idx="2">
                  <c:v>3</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0611-41B9-81B5-848597FEA9B6}"/>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7F0C-4C77-A638-50C85027E455}"/>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106</xdr:row>
      <xdr:rowOff>25400</xdr:rowOff>
    </xdr:from>
    <xdr:to>
      <xdr:col>1</xdr:col>
      <xdr:colOff>749300</xdr:colOff>
      <xdr:row>106</xdr:row>
      <xdr:rowOff>501650</xdr:rowOff>
    </xdr:to>
    <xdr:pic>
      <xdr:nvPicPr>
        <xdr:cNvPr id="370" name="Subgraph-yearofmonk"/>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5550" y="596900"/>
          <a:ext cx="723900" cy="476250"/>
        </a:xfrm>
        <a:prstGeom prst="rect">
          <a:avLst/>
        </a:prstGeom>
      </xdr:spPr>
    </xdr:pic>
    <xdr:clientData/>
  </xdr:twoCellAnchor>
  <xdr:twoCellAnchor editAs="oneCell">
    <xdr:from>
      <xdr:col>1</xdr:col>
      <xdr:colOff>25400</xdr:colOff>
      <xdr:row>121</xdr:row>
      <xdr:rowOff>25400</xdr:rowOff>
    </xdr:from>
    <xdr:to>
      <xdr:col>1</xdr:col>
      <xdr:colOff>749300</xdr:colOff>
      <xdr:row>121</xdr:row>
      <xdr:rowOff>501650</xdr:rowOff>
    </xdr:to>
    <xdr:pic>
      <xdr:nvPicPr>
        <xdr:cNvPr id="371" name="Subgraph-veeresh1976"/>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5550" y="1120775"/>
          <a:ext cx="723900" cy="476250"/>
        </a:xfrm>
        <a:prstGeom prst="rect">
          <a:avLst/>
        </a:prstGeom>
      </xdr:spPr>
    </xdr:pic>
    <xdr:clientData/>
  </xdr:twoCellAnchor>
  <xdr:twoCellAnchor editAs="oneCell">
    <xdr:from>
      <xdr:col>1</xdr:col>
      <xdr:colOff>25400</xdr:colOff>
      <xdr:row>104</xdr:row>
      <xdr:rowOff>25400</xdr:rowOff>
    </xdr:from>
    <xdr:to>
      <xdr:col>1</xdr:col>
      <xdr:colOff>749300</xdr:colOff>
      <xdr:row>104</xdr:row>
      <xdr:rowOff>501650</xdr:rowOff>
    </xdr:to>
    <xdr:pic>
      <xdr:nvPicPr>
        <xdr:cNvPr id="372" name="Subgraph-kaushikbaruah"/>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25550" y="1644650"/>
          <a:ext cx="723900" cy="476250"/>
        </a:xfrm>
        <a:prstGeom prst="rect">
          <a:avLst/>
        </a:prstGeom>
      </xdr:spPr>
    </xdr:pic>
    <xdr:clientData/>
  </xdr:twoCellAnchor>
  <xdr:twoCellAnchor editAs="oneCell">
    <xdr:from>
      <xdr:col>1</xdr:col>
      <xdr:colOff>25400</xdr:colOff>
      <xdr:row>7</xdr:row>
      <xdr:rowOff>25400</xdr:rowOff>
    </xdr:from>
    <xdr:to>
      <xdr:col>1</xdr:col>
      <xdr:colOff>749300</xdr:colOff>
      <xdr:row>7</xdr:row>
      <xdr:rowOff>501650</xdr:rowOff>
    </xdr:to>
    <xdr:pic>
      <xdr:nvPicPr>
        <xdr:cNvPr id="373" name="Subgraph-ajitsinghpundi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25550" y="2168525"/>
          <a:ext cx="723900" cy="476250"/>
        </a:xfrm>
        <a:prstGeom prst="rect">
          <a:avLst/>
        </a:prstGeom>
      </xdr:spPr>
    </xdr:pic>
    <xdr:clientData/>
  </xdr:twoCellAnchor>
  <xdr:twoCellAnchor editAs="oneCell">
    <xdr:from>
      <xdr:col>1</xdr:col>
      <xdr:colOff>25400</xdr:colOff>
      <xdr:row>150</xdr:row>
      <xdr:rowOff>25400</xdr:rowOff>
    </xdr:from>
    <xdr:to>
      <xdr:col>1</xdr:col>
      <xdr:colOff>749300</xdr:colOff>
      <xdr:row>150</xdr:row>
      <xdr:rowOff>501650</xdr:rowOff>
    </xdr:to>
    <xdr:pic>
      <xdr:nvPicPr>
        <xdr:cNvPr id="374" name="Subgraph-_digitalfutures"/>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5550" y="2692400"/>
          <a:ext cx="723900" cy="476250"/>
        </a:xfrm>
        <a:prstGeom prst="rect">
          <a:avLst/>
        </a:prstGeom>
      </xdr:spPr>
    </xdr:pic>
    <xdr:clientData/>
  </xdr:twoCellAnchor>
  <xdr:twoCellAnchor editAs="oneCell">
    <xdr:from>
      <xdr:col>1</xdr:col>
      <xdr:colOff>25400</xdr:colOff>
      <xdr:row>151</xdr:row>
      <xdr:rowOff>25400</xdr:rowOff>
    </xdr:from>
    <xdr:to>
      <xdr:col>1</xdr:col>
      <xdr:colOff>749300</xdr:colOff>
      <xdr:row>151</xdr:row>
      <xdr:rowOff>501650</xdr:rowOff>
    </xdr:to>
    <xdr:pic>
      <xdr:nvPicPr>
        <xdr:cNvPr id="375" name="Subgraph-vishalsh521"/>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25550" y="3216275"/>
          <a:ext cx="723900" cy="476250"/>
        </a:xfrm>
        <a:prstGeom prst="rect">
          <a:avLst/>
        </a:prstGeom>
      </xdr:spPr>
    </xdr:pic>
    <xdr:clientData/>
  </xdr:twoCellAnchor>
  <xdr:twoCellAnchor editAs="oneCell">
    <xdr:from>
      <xdr:col>1</xdr:col>
      <xdr:colOff>25400</xdr:colOff>
      <xdr:row>152</xdr:row>
      <xdr:rowOff>25400</xdr:rowOff>
    </xdr:from>
    <xdr:to>
      <xdr:col>1</xdr:col>
      <xdr:colOff>749300</xdr:colOff>
      <xdr:row>152</xdr:row>
      <xdr:rowOff>501650</xdr:rowOff>
    </xdr:to>
    <xdr:pic>
      <xdr:nvPicPr>
        <xdr:cNvPr id="376" name="Subgraph-smartcityfeed"/>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25550" y="3740150"/>
          <a:ext cx="723900" cy="476250"/>
        </a:xfrm>
        <a:prstGeom prst="rect">
          <a:avLst/>
        </a:prstGeom>
      </xdr:spPr>
    </xdr:pic>
    <xdr:clientData/>
  </xdr:twoCellAnchor>
  <xdr:twoCellAnchor editAs="oneCell">
    <xdr:from>
      <xdr:col>1</xdr:col>
      <xdr:colOff>25400</xdr:colOff>
      <xdr:row>153</xdr:row>
      <xdr:rowOff>25400</xdr:rowOff>
    </xdr:from>
    <xdr:to>
      <xdr:col>1</xdr:col>
      <xdr:colOff>749300</xdr:colOff>
      <xdr:row>153</xdr:row>
      <xdr:rowOff>501650</xdr:rowOff>
    </xdr:to>
    <xdr:pic>
      <xdr:nvPicPr>
        <xdr:cNvPr id="377" name="Subgraph-energycoin"/>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5550" y="4264025"/>
          <a:ext cx="723900" cy="476250"/>
        </a:xfrm>
        <a:prstGeom prst="rect">
          <a:avLst/>
        </a:prstGeom>
      </xdr:spPr>
    </xdr:pic>
    <xdr:clientData/>
  </xdr:twoCellAnchor>
  <xdr:twoCellAnchor editAs="oneCell">
    <xdr:from>
      <xdr:col>1</xdr:col>
      <xdr:colOff>25400</xdr:colOff>
      <xdr:row>154</xdr:row>
      <xdr:rowOff>25400</xdr:rowOff>
    </xdr:from>
    <xdr:to>
      <xdr:col>1</xdr:col>
      <xdr:colOff>749300</xdr:colOff>
      <xdr:row>154</xdr:row>
      <xdr:rowOff>501650</xdr:rowOff>
    </xdr:to>
    <xdr:pic>
      <xdr:nvPicPr>
        <xdr:cNvPr id="378" name="Subgraph-pbm024"/>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4787900"/>
          <a:ext cx="723900" cy="476250"/>
        </a:xfrm>
        <a:prstGeom prst="rect">
          <a:avLst/>
        </a:prstGeom>
      </xdr:spPr>
    </xdr:pic>
    <xdr:clientData/>
  </xdr:twoCellAnchor>
  <xdr:twoCellAnchor editAs="oneCell">
    <xdr:from>
      <xdr:col>1</xdr:col>
      <xdr:colOff>25400</xdr:colOff>
      <xdr:row>155</xdr:row>
      <xdr:rowOff>25400</xdr:rowOff>
    </xdr:from>
    <xdr:to>
      <xdr:col>1</xdr:col>
      <xdr:colOff>749300</xdr:colOff>
      <xdr:row>155</xdr:row>
      <xdr:rowOff>501650</xdr:rowOff>
    </xdr:to>
    <xdr:pic>
      <xdr:nvPicPr>
        <xdr:cNvPr id="379" name="Subgraph-cavishalchopra1"/>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5311775"/>
          <a:ext cx="723900" cy="476250"/>
        </a:xfrm>
        <a:prstGeom prst="rect">
          <a:avLst/>
        </a:prstGeom>
      </xdr:spPr>
    </xdr:pic>
    <xdr:clientData/>
  </xdr:twoCellAnchor>
  <xdr:twoCellAnchor editAs="oneCell">
    <xdr:from>
      <xdr:col>1</xdr:col>
      <xdr:colOff>25400</xdr:colOff>
      <xdr:row>156</xdr:row>
      <xdr:rowOff>25400</xdr:rowOff>
    </xdr:from>
    <xdr:to>
      <xdr:col>1</xdr:col>
      <xdr:colOff>749300</xdr:colOff>
      <xdr:row>156</xdr:row>
      <xdr:rowOff>501650</xdr:rowOff>
    </xdr:to>
    <xdr:pic>
      <xdr:nvPicPr>
        <xdr:cNvPr id="380" name="Subgraph-hardikpturakhia"/>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5835650"/>
          <a:ext cx="723900" cy="476250"/>
        </a:xfrm>
        <a:prstGeom prst="rect">
          <a:avLst/>
        </a:prstGeom>
      </xdr:spPr>
    </xdr:pic>
    <xdr:clientData/>
  </xdr:twoCellAnchor>
  <xdr:twoCellAnchor editAs="oneCell">
    <xdr:from>
      <xdr:col>1</xdr:col>
      <xdr:colOff>25400</xdr:colOff>
      <xdr:row>157</xdr:row>
      <xdr:rowOff>25400</xdr:rowOff>
    </xdr:from>
    <xdr:to>
      <xdr:col>1</xdr:col>
      <xdr:colOff>749300</xdr:colOff>
      <xdr:row>157</xdr:row>
      <xdr:rowOff>501650</xdr:rowOff>
    </xdr:to>
    <xdr:pic>
      <xdr:nvPicPr>
        <xdr:cNvPr id="381" name="Subgraph-vivekdshah"/>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6359525"/>
          <a:ext cx="723900" cy="476250"/>
        </a:xfrm>
        <a:prstGeom prst="rect">
          <a:avLst/>
        </a:prstGeom>
      </xdr:spPr>
    </xdr:pic>
    <xdr:clientData/>
  </xdr:twoCellAnchor>
  <xdr:twoCellAnchor editAs="oneCell">
    <xdr:from>
      <xdr:col>1</xdr:col>
      <xdr:colOff>25400</xdr:colOff>
      <xdr:row>158</xdr:row>
      <xdr:rowOff>25400</xdr:rowOff>
    </xdr:from>
    <xdr:to>
      <xdr:col>1</xdr:col>
      <xdr:colOff>749300</xdr:colOff>
      <xdr:row>158</xdr:row>
      <xdr:rowOff>501650</xdr:rowOff>
    </xdr:to>
    <xdr:pic>
      <xdr:nvPicPr>
        <xdr:cNvPr id="382" name="Subgraph-ram2sun"/>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5550" y="6883400"/>
          <a:ext cx="723900" cy="476250"/>
        </a:xfrm>
        <a:prstGeom prst="rect">
          <a:avLst/>
        </a:prstGeom>
      </xdr:spPr>
    </xdr:pic>
    <xdr:clientData/>
  </xdr:twoCellAnchor>
  <xdr:twoCellAnchor editAs="oneCell">
    <xdr:from>
      <xdr:col>1</xdr:col>
      <xdr:colOff>25400</xdr:colOff>
      <xdr:row>159</xdr:row>
      <xdr:rowOff>25400</xdr:rowOff>
    </xdr:from>
    <xdr:to>
      <xdr:col>1</xdr:col>
      <xdr:colOff>749300</xdr:colOff>
      <xdr:row>159</xdr:row>
      <xdr:rowOff>501650</xdr:rowOff>
    </xdr:to>
    <xdr:pic>
      <xdr:nvPicPr>
        <xdr:cNvPr id="383" name="Subgraph-dharm_says"/>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5550" y="7407275"/>
          <a:ext cx="723900" cy="476250"/>
        </a:xfrm>
        <a:prstGeom prst="rect">
          <a:avLst/>
        </a:prstGeom>
      </xdr:spPr>
    </xdr:pic>
    <xdr:clientData/>
  </xdr:twoCellAnchor>
  <xdr:twoCellAnchor editAs="oneCell">
    <xdr:from>
      <xdr:col>1</xdr:col>
      <xdr:colOff>25400</xdr:colOff>
      <xdr:row>160</xdr:row>
      <xdr:rowOff>25400</xdr:rowOff>
    </xdr:from>
    <xdr:to>
      <xdr:col>1</xdr:col>
      <xdr:colOff>749300</xdr:colOff>
      <xdr:row>160</xdr:row>
      <xdr:rowOff>501650</xdr:rowOff>
    </xdr:to>
    <xdr:pic>
      <xdr:nvPicPr>
        <xdr:cNvPr id="384" name="Subgraph-nagpur_srk"/>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25550" y="7931150"/>
          <a:ext cx="723900" cy="476250"/>
        </a:xfrm>
        <a:prstGeom prst="rect">
          <a:avLst/>
        </a:prstGeom>
      </xdr:spPr>
    </xdr:pic>
    <xdr:clientData/>
  </xdr:twoCellAnchor>
  <xdr:twoCellAnchor editAs="oneCell">
    <xdr:from>
      <xdr:col>1</xdr:col>
      <xdr:colOff>25400</xdr:colOff>
      <xdr:row>161</xdr:row>
      <xdr:rowOff>25400</xdr:rowOff>
    </xdr:from>
    <xdr:to>
      <xdr:col>1</xdr:col>
      <xdr:colOff>749300</xdr:colOff>
      <xdr:row>161</xdr:row>
      <xdr:rowOff>501650</xdr:rowOff>
    </xdr:to>
    <xdr:pic>
      <xdr:nvPicPr>
        <xdr:cNvPr id="385" name="Subgraph-srkfc_pune"/>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5550" y="8455025"/>
          <a:ext cx="723900" cy="476250"/>
        </a:xfrm>
        <a:prstGeom prst="rect">
          <a:avLst/>
        </a:prstGeom>
      </xdr:spPr>
    </xdr:pic>
    <xdr:clientData/>
  </xdr:twoCellAnchor>
  <xdr:twoCellAnchor editAs="oneCell">
    <xdr:from>
      <xdr:col>1</xdr:col>
      <xdr:colOff>25400</xdr:colOff>
      <xdr:row>162</xdr:row>
      <xdr:rowOff>25400</xdr:rowOff>
    </xdr:from>
    <xdr:to>
      <xdr:col>1</xdr:col>
      <xdr:colOff>749300</xdr:colOff>
      <xdr:row>162</xdr:row>
      <xdr:rowOff>501650</xdr:rowOff>
    </xdr:to>
    <xdr:pic>
      <xdr:nvPicPr>
        <xdr:cNvPr id="386" name="Subgraph-shubshell"/>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8978900"/>
          <a:ext cx="723900" cy="476250"/>
        </a:xfrm>
        <a:prstGeom prst="rect">
          <a:avLst/>
        </a:prstGeom>
      </xdr:spPr>
    </xdr:pic>
    <xdr:clientData/>
  </xdr:twoCellAnchor>
  <xdr:twoCellAnchor editAs="oneCell">
    <xdr:from>
      <xdr:col>1</xdr:col>
      <xdr:colOff>25400</xdr:colOff>
      <xdr:row>163</xdr:row>
      <xdr:rowOff>25400</xdr:rowOff>
    </xdr:from>
    <xdr:to>
      <xdr:col>1</xdr:col>
      <xdr:colOff>749300</xdr:colOff>
      <xdr:row>163</xdr:row>
      <xdr:rowOff>501650</xdr:rowOff>
    </xdr:to>
    <xdr:pic>
      <xdr:nvPicPr>
        <xdr:cNvPr id="387" name="Subgraph-tarachandgurja1"/>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9502775"/>
          <a:ext cx="723900" cy="476250"/>
        </a:xfrm>
        <a:prstGeom prst="rect">
          <a:avLst/>
        </a:prstGeom>
      </xdr:spPr>
    </xdr:pic>
    <xdr:clientData/>
  </xdr:twoCellAnchor>
  <xdr:twoCellAnchor editAs="oneCell">
    <xdr:from>
      <xdr:col>1</xdr:col>
      <xdr:colOff>25400</xdr:colOff>
      <xdr:row>164</xdr:row>
      <xdr:rowOff>25400</xdr:rowOff>
    </xdr:from>
    <xdr:to>
      <xdr:col>1</xdr:col>
      <xdr:colOff>749300</xdr:colOff>
      <xdr:row>164</xdr:row>
      <xdr:rowOff>501650</xdr:rowOff>
    </xdr:to>
    <xdr:pic>
      <xdr:nvPicPr>
        <xdr:cNvPr id="388" name="Subgraph-vijaytarak9999"/>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10026650"/>
          <a:ext cx="723900" cy="476250"/>
        </a:xfrm>
        <a:prstGeom prst="rect">
          <a:avLst/>
        </a:prstGeom>
      </xdr:spPr>
    </xdr:pic>
    <xdr:clientData/>
  </xdr:twoCellAnchor>
  <xdr:twoCellAnchor editAs="oneCell">
    <xdr:from>
      <xdr:col>1</xdr:col>
      <xdr:colOff>25400</xdr:colOff>
      <xdr:row>165</xdr:row>
      <xdr:rowOff>25400</xdr:rowOff>
    </xdr:from>
    <xdr:to>
      <xdr:col>1</xdr:col>
      <xdr:colOff>749300</xdr:colOff>
      <xdr:row>165</xdr:row>
      <xdr:rowOff>501650</xdr:rowOff>
    </xdr:to>
    <xdr:pic>
      <xdr:nvPicPr>
        <xdr:cNvPr id="389" name="Subgraph-nellore_reviews"/>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10550525"/>
          <a:ext cx="723900" cy="476250"/>
        </a:xfrm>
        <a:prstGeom prst="rect">
          <a:avLst/>
        </a:prstGeom>
      </xdr:spPr>
    </xdr:pic>
    <xdr:clientData/>
  </xdr:twoCellAnchor>
  <xdr:twoCellAnchor editAs="oneCell">
    <xdr:from>
      <xdr:col>1</xdr:col>
      <xdr:colOff>25400</xdr:colOff>
      <xdr:row>166</xdr:row>
      <xdr:rowOff>25400</xdr:rowOff>
    </xdr:from>
    <xdr:to>
      <xdr:col>1</xdr:col>
      <xdr:colOff>749300</xdr:colOff>
      <xdr:row>166</xdr:row>
      <xdr:rowOff>501650</xdr:rowOff>
    </xdr:to>
    <xdr:pic>
      <xdr:nvPicPr>
        <xdr:cNvPr id="390" name="Subgraph-avanijashmit"/>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11074400"/>
          <a:ext cx="723900" cy="476250"/>
        </a:xfrm>
        <a:prstGeom prst="rect">
          <a:avLst/>
        </a:prstGeom>
      </xdr:spPr>
    </xdr:pic>
    <xdr:clientData/>
  </xdr:twoCellAnchor>
  <xdr:twoCellAnchor editAs="oneCell">
    <xdr:from>
      <xdr:col>1</xdr:col>
      <xdr:colOff>25400</xdr:colOff>
      <xdr:row>167</xdr:row>
      <xdr:rowOff>25400</xdr:rowOff>
    </xdr:from>
    <xdr:to>
      <xdr:col>1</xdr:col>
      <xdr:colOff>749300</xdr:colOff>
      <xdr:row>167</xdr:row>
      <xdr:rowOff>501650</xdr:rowOff>
    </xdr:to>
    <xdr:pic>
      <xdr:nvPicPr>
        <xdr:cNvPr id="391" name="Subgraph-natkhatbitts"/>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11598275"/>
          <a:ext cx="723900" cy="476250"/>
        </a:xfrm>
        <a:prstGeom prst="rect">
          <a:avLst/>
        </a:prstGeom>
      </xdr:spPr>
    </xdr:pic>
    <xdr:clientData/>
  </xdr:twoCellAnchor>
  <xdr:twoCellAnchor editAs="oneCell">
    <xdr:from>
      <xdr:col>1</xdr:col>
      <xdr:colOff>25400</xdr:colOff>
      <xdr:row>168</xdr:row>
      <xdr:rowOff>25400</xdr:rowOff>
    </xdr:from>
    <xdr:to>
      <xdr:col>1</xdr:col>
      <xdr:colOff>749300</xdr:colOff>
      <xdr:row>168</xdr:row>
      <xdr:rowOff>501650</xdr:rowOff>
    </xdr:to>
    <xdr:pic>
      <xdr:nvPicPr>
        <xdr:cNvPr id="392" name="Subgraph-mohit1805"/>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12122150"/>
          <a:ext cx="723900" cy="476250"/>
        </a:xfrm>
        <a:prstGeom prst="rect">
          <a:avLst/>
        </a:prstGeom>
      </xdr:spPr>
    </xdr:pic>
    <xdr:clientData/>
  </xdr:twoCellAnchor>
  <xdr:twoCellAnchor editAs="oneCell">
    <xdr:from>
      <xdr:col>1</xdr:col>
      <xdr:colOff>25400</xdr:colOff>
      <xdr:row>169</xdr:row>
      <xdr:rowOff>25400</xdr:rowOff>
    </xdr:from>
    <xdr:to>
      <xdr:col>1</xdr:col>
      <xdr:colOff>749300</xdr:colOff>
      <xdr:row>169</xdr:row>
      <xdr:rowOff>501650</xdr:rowOff>
    </xdr:to>
    <xdr:pic>
      <xdr:nvPicPr>
        <xdr:cNvPr id="393" name="Subgraph-digitaldesh"/>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5550" y="12646025"/>
          <a:ext cx="723900" cy="476250"/>
        </a:xfrm>
        <a:prstGeom prst="rect">
          <a:avLst/>
        </a:prstGeom>
      </xdr:spPr>
    </xdr:pic>
    <xdr:clientData/>
  </xdr:twoCellAnchor>
  <xdr:twoCellAnchor editAs="oneCell">
    <xdr:from>
      <xdr:col>1</xdr:col>
      <xdr:colOff>25400</xdr:colOff>
      <xdr:row>170</xdr:row>
      <xdr:rowOff>25400</xdr:rowOff>
    </xdr:from>
    <xdr:to>
      <xdr:col>1</xdr:col>
      <xdr:colOff>749300</xdr:colOff>
      <xdr:row>170</xdr:row>
      <xdr:rowOff>501650</xdr:rowOff>
    </xdr:to>
    <xdr:pic>
      <xdr:nvPicPr>
        <xdr:cNvPr id="394" name="Subgraph-rajananandan"/>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25550" y="13169900"/>
          <a:ext cx="723900" cy="476250"/>
        </a:xfrm>
        <a:prstGeom prst="rect">
          <a:avLst/>
        </a:prstGeom>
      </xdr:spPr>
    </xdr:pic>
    <xdr:clientData/>
  </xdr:twoCellAnchor>
  <xdr:twoCellAnchor editAs="oneCell">
    <xdr:from>
      <xdr:col>1</xdr:col>
      <xdr:colOff>25400</xdr:colOff>
      <xdr:row>171</xdr:row>
      <xdr:rowOff>25400</xdr:rowOff>
    </xdr:from>
    <xdr:to>
      <xdr:col>1</xdr:col>
      <xdr:colOff>749300</xdr:colOff>
      <xdr:row>171</xdr:row>
      <xdr:rowOff>501650</xdr:rowOff>
    </xdr:to>
    <xdr:pic>
      <xdr:nvPicPr>
        <xdr:cNvPr id="395" name="Subgraph-sagarpa06817669"/>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25550" y="13693775"/>
          <a:ext cx="723900" cy="476250"/>
        </a:xfrm>
        <a:prstGeom prst="rect">
          <a:avLst/>
        </a:prstGeom>
      </xdr:spPr>
    </xdr:pic>
    <xdr:clientData/>
  </xdr:twoCellAnchor>
  <xdr:twoCellAnchor editAs="oneCell">
    <xdr:from>
      <xdr:col>1</xdr:col>
      <xdr:colOff>25400</xdr:colOff>
      <xdr:row>322</xdr:row>
      <xdr:rowOff>25400</xdr:rowOff>
    </xdr:from>
    <xdr:to>
      <xdr:col>1</xdr:col>
      <xdr:colOff>749300</xdr:colOff>
      <xdr:row>322</xdr:row>
      <xdr:rowOff>501650</xdr:rowOff>
    </xdr:to>
    <xdr:pic>
      <xdr:nvPicPr>
        <xdr:cNvPr id="396" name="Subgraph-reliancejiocare"/>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25550" y="14217650"/>
          <a:ext cx="723900" cy="476250"/>
        </a:xfrm>
        <a:prstGeom prst="rect">
          <a:avLst/>
        </a:prstGeom>
      </xdr:spPr>
    </xdr:pic>
    <xdr:clientData/>
  </xdr:twoCellAnchor>
  <xdr:twoCellAnchor editAs="oneCell">
    <xdr:from>
      <xdr:col>1</xdr:col>
      <xdr:colOff>25400</xdr:colOff>
      <xdr:row>19</xdr:row>
      <xdr:rowOff>25400</xdr:rowOff>
    </xdr:from>
    <xdr:to>
      <xdr:col>1</xdr:col>
      <xdr:colOff>749300</xdr:colOff>
      <xdr:row>19</xdr:row>
      <xdr:rowOff>501650</xdr:rowOff>
    </xdr:to>
    <xdr:pic>
      <xdr:nvPicPr>
        <xdr:cNvPr id="397" name="Subgraph-sharmagaj"/>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25550" y="14741525"/>
          <a:ext cx="723900" cy="476250"/>
        </a:xfrm>
        <a:prstGeom prst="rect">
          <a:avLst/>
        </a:prstGeom>
      </xdr:spPr>
    </xdr:pic>
    <xdr:clientData/>
  </xdr:twoCellAnchor>
  <xdr:twoCellAnchor editAs="oneCell">
    <xdr:from>
      <xdr:col>1</xdr:col>
      <xdr:colOff>25400</xdr:colOff>
      <xdr:row>20</xdr:row>
      <xdr:rowOff>25400</xdr:rowOff>
    </xdr:from>
    <xdr:to>
      <xdr:col>1</xdr:col>
      <xdr:colOff>749300</xdr:colOff>
      <xdr:row>20</xdr:row>
      <xdr:rowOff>501650</xdr:rowOff>
    </xdr:to>
    <xdr:pic>
      <xdr:nvPicPr>
        <xdr:cNvPr id="398" name="Subgraph-modiledubega"/>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25550" y="15265400"/>
          <a:ext cx="723900" cy="476250"/>
        </a:xfrm>
        <a:prstGeom prst="rect">
          <a:avLst/>
        </a:prstGeom>
      </xdr:spPr>
    </xdr:pic>
    <xdr:clientData/>
  </xdr:twoCellAnchor>
  <xdr:twoCellAnchor editAs="oneCell">
    <xdr:from>
      <xdr:col>1</xdr:col>
      <xdr:colOff>25400</xdr:colOff>
      <xdr:row>18</xdr:row>
      <xdr:rowOff>25400</xdr:rowOff>
    </xdr:from>
    <xdr:to>
      <xdr:col>1</xdr:col>
      <xdr:colOff>749300</xdr:colOff>
      <xdr:row>18</xdr:row>
      <xdr:rowOff>501650</xdr:rowOff>
    </xdr:to>
    <xdr:pic>
      <xdr:nvPicPr>
        <xdr:cNvPr id="399" name="Subgraph-pandavishwnath"/>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25550" y="15789275"/>
          <a:ext cx="723900" cy="476250"/>
        </a:xfrm>
        <a:prstGeom prst="rect">
          <a:avLst/>
        </a:prstGeom>
      </xdr:spPr>
    </xdr:pic>
    <xdr:clientData/>
  </xdr:twoCellAnchor>
  <xdr:twoCellAnchor editAs="oneCell">
    <xdr:from>
      <xdr:col>1</xdr:col>
      <xdr:colOff>25400</xdr:colOff>
      <xdr:row>21</xdr:row>
      <xdr:rowOff>25400</xdr:rowOff>
    </xdr:from>
    <xdr:to>
      <xdr:col>1</xdr:col>
      <xdr:colOff>749300</xdr:colOff>
      <xdr:row>21</xdr:row>
      <xdr:rowOff>501650</xdr:rowOff>
    </xdr:to>
    <xdr:pic>
      <xdr:nvPicPr>
        <xdr:cNvPr id="400" name="Subgraph-ghatwamukesh"/>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25550" y="16313150"/>
          <a:ext cx="723900" cy="476250"/>
        </a:xfrm>
        <a:prstGeom prst="rect">
          <a:avLst/>
        </a:prstGeom>
      </xdr:spPr>
    </xdr:pic>
    <xdr:clientData/>
  </xdr:twoCellAnchor>
  <xdr:twoCellAnchor editAs="oneCell">
    <xdr:from>
      <xdr:col>1</xdr:col>
      <xdr:colOff>25400</xdr:colOff>
      <xdr:row>22</xdr:row>
      <xdr:rowOff>25400</xdr:rowOff>
    </xdr:from>
    <xdr:to>
      <xdr:col>1</xdr:col>
      <xdr:colOff>749300</xdr:colOff>
      <xdr:row>22</xdr:row>
      <xdr:rowOff>501650</xdr:rowOff>
    </xdr:to>
    <xdr:pic>
      <xdr:nvPicPr>
        <xdr:cNvPr id="401" name="Subgraph-ghatwakishore"/>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25550" y="16837025"/>
          <a:ext cx="723900" cy="476250"/>
        </a:xfrm>
        <a:prstGeom prst="rect">
          <a:avLst/>
        </a:prstGeom>
      </xdr:spPr>
    </xdr:pic>
    <xdr:clientData/>
  </xdr:twoCellAnchor>
  <xdr:twoCellAnchor editAs="oneCell">
    <xdr:from>
      <xdr:col>1</xdr:col>
      <xdr:colOff>25400</xdr:colOff>
      <xdr:row>126</xdr:row>
      <xdr:rowOff>25400</xdr:rowOff>
    </xdr:from>
    <xdr:to>
      <xdr:col>1</xdr:col>
      <xdr:colOff>749300</xdr:colOff>
      <xdr:row>126</xdr:row>
      <xdr:rowOff>501650</xdr:rowOff>
    </xdr:to>
    <xdr:pic>
      <xdr:nvPicPr>
        <xdr:cNvPr id="402" name="Subgraph-iamsrk"/>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25550" y="17360900"/>
          <a:ext cx="723900" cy="476250"/>
        </a:xfrm>
        <a:prstGeom prst="rect">
          <a:avLst/>
        </a:prstGeom>
      </xdr:spPr>
    </xdr:pic>
    <xdr:clientData/>
  </xdr:twoCellAnchor>
  <xdr:twoCellAnchor editAs="oneCell">
    <xdr:from>
      <xdr:col>1</xdr:col>
      <xdr:colOff>25400</xdr:colOff>
      <xdr:row>127</xdr:row>
      <xdr:rowOff>25400</xdr:rowOff>
    </xdr:from>
    <xdr:to>
      <xdr:col>1</xdr:col>
      <xdr:colOff>749300</xdr:colOff>
      <xdr:row>127</xdr:row>
      <xdr:rowOff>501650</xdr:rowOff>
    </xdr:to>
    <xdr:pic>
      <xdr:nvPicPr>
        <xdr:cNvPr id="403" name="Subgraph-deerider95"/>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25550" y="17884775"/>
          <a:ext cx="723900" cy="476250"/>
        </a:xfrm>
        <a:prstGeom prst="rect">
          <a:avLst/>
        </a:prstGeom>
      </xdr:spPr>
    </xdr:pic>
    <xdr:clientData/>
  </xdr:twoCellAnchor>
  <xdr:twoCellAnchor editAs="oneCell">
    <xdr:from>
      <xdr:col>1</xdr:col>
      <xdr:colOff>25400</xdr:colOff>
      <xdr:row>148</xdr:row>
      <xdr:rowOff>25400</xdr:rowOff>
    </xdr:from>
    <xdr:to>
      <xdr:col>1</xdr:col>
      <xdr:colOff>749300</xdr:colOff>
      <xdr:row>148</xdr:row>
      <xdr:rowOff>501650</xdr:rowOff>
    </xdr:to>
    <xdr:pic>
      <xdr:nvPicPr>
        <xdr:cNvPr id="404" name="Subgraph-saurabhgkapoo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25550" y="18408650"/>
          <a:ext cx="723900" cy="476250"/>
        </a:xfrm>
        <a:prstGeom prst="rect">
          <a:avLst/>
        </a:prstGeom>
      </xdr:spPr>
    </xdr:pic>
    <xdr:clientData/>
  </xdr:twoCellAnchor>
  <xdr:twoCellAnchor editAs="oneCell">
    <xdr:from>
      <xdr:col>1</xdr:col>
      <xdr:colOff>25400</xdr:colOff>
      <xdr:row>149</xdr:row>
      <xdr:rowOff>25400</xdr:rowOff>
    </xdr:from>
    <xdr:to>
      <xdr:col>1</xdr:col>
      <xdr:colOff>749300</xdr:colOff>
      <xdr:row>149</xdr:row>
      <xdr:rowOff>501650</xdr:rowOff>
    </xdr:to>
    <xdr:pic>
      <xdr:nvPicPr>
        <xdr:cNvPr id="405" name="Subgraph-raipur_bsnl"/>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25550" y="18932525"/>
          <a:ext cx="723900" cy="476250"/>
        </a:xfrm>
        <a:prstGeom prst="rect">
          <a:avLst/>
        </a:prstGeom>
      </xdr:spPr>
    </xdr:pic>
    <xdr:clientData/>
  </xdr:twoCellAnchor>
  <xdr:twoCellAnchor editAs="oneCell">
    <xdr:from>
      <xdr:col>1</xdr:col>
      <xdr:colOff>25400</xdr:colOff>
      <xdr:row>105</xdr:row>
      <xdr:rowOff>25400</xdr:rowOff>
    </xdr:from>
    <xdr:to>
      <xdr:col>1</xdr:col>
      <xdr:colOff>749300</xdr:colOff>
      <xdr:row>105</xdr:row>
      <xdr:rowOff>501650</xdr:rowOff>
    </xdr:to>
    <xdr:pic>
      <xdr:nvPicPr>
        <xdr:cNvPr id="406" name="Subgraph-vishwajeetpol"/>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25550" y="19456400"/>
          <a:ext cx="723900" cy="476250"/>
        </a:xfrm>
        <a:prstGeom prst="rect">
          <a:avLst/>
        </a:prstGeom>
      </xdr:spPr>
    </xdr:pic>
    <xdr:clientData/>
  </xdr:twoCellAnchor>
  <xdr:twoCellAnchor editAs="oneCell">
    <xdr:from>
      <xdr:col>1</xdr:col>
      <xdr:colOff>25400</xdr:colOff>
      <xdr:row>5</xdr:row>
      <xdr:rowOff>25400</xdr:rowOff>
    </xdr:from>
    <xdr:to>
      <xdr:col>1</xdr:col>
      <xdr:colOff>749300</xdr:colOff>
      <xdr:row>5</xdr:row>
      <xdr:rowOff>501650</xdr:rowOff>
    </xdr:to>
    <xdr:pic>
      <xdr:nvPicPr>
        <xdr:cNvPr id="407" name="Subgraph-voiceofaxom"/>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225550" y="19980275"/>
          <a:ext cx="723900" cy="476250"/>
        </a:xfrm>
        <a:prstGeom prst="rect">
          <a:avLst/>
        </a:prstGeom>
      </xdr:spPr>
    </xdr:pic>
    <xdr:clientData/>
  </xdr:twoCellAnchor>
  <xdr:twoCellAnchor editAs="oneCell">
    <xdr:from>
      <xdr:col>1</xdr:col>
      <xdr:colOff>25400</xdr:colOff>
      <xdr:row>6</xdr:row>
      <xdr:rowOff>25400</xdr:rowOff>
    </xdr:from>
    <xdr:to>
      <xdr:col>1</xdr:col>
      <xdr:colOff>749300</xdr:colOff>
      <xdr:row>6</xdr:row>
      <xdr:rowOff>501650</xdr:rowOff>
    </xdr:to>
    <xdr:pic>
      <xdr:nvPicPr>
        <xdr:cNvPr id="408" name="Subgraph-mona1961talks"/>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225550" y="20504150"/>
          <a:ext cx="723900" cy="476250"/>
        </a:xfrm>
        <a:prstGeom prst="rect">
          <a:avLst/>
        </a:prstGeom>
      </xdr:spPr>
    </xdr:pic>
    <xdr:clientData/>
  </xdr:twoCellAnchor>
  <xdr:twoCellAnchor editAs="oneCell">
    <xdr:from>
      <xdr:col>1</xdr:col>
      <xdr:colOff>25400</xdr:colOff>
      <xdr:row>11</xdr:row>
      <xdr:rowOff>25400</xdr:rowOff>
    </xdr:from>
    <xdr:to>
      <xdr:col>1</xdr:col>
      <xdr:colOff>749300</xdr:colOff>
      <xdr:row>11</xdr:row>
      <xdr:rowOff>501650</xdr:rowOff>
    </xdr:to>
    <xdr:pic>
      <xdr:nvPicPr>
        <xdr:cNvPr id="409" name="Subgraph-arabicaah"/>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25550" y="21028025"/>
          <a:ext cx="723900" cy="476250"/>
        </a:xfrm>
        <a:prstGeom prst="rect">
          <a:avLst/>
        </a:prstGeom>
      </xdr:spPr>
    </xdr:pic>
    <xdr:clientData/>
  </xdr:twoCellAnchor>
  <xdr:twoCellAnchor editAs="oneCell">
    <xdr:from>
      <xdr:col>1</xdr:col>
      <xdr:colOff>25400</xdr:colOff>
      <xdr:row>12</xdr:row>
      <xdr:rowOff>25400</xdr:rowOff>
    </xdr:from>
    <xdr:to>
      <xdr:col>1</xdr:col>
      <xdr:colOff>749300</xdr:colOff>
      <xdr:row>12</xdr:row>
      <xdr:rowOff>501650</xdr:rowOff>
    </xdr:to>
    <xdr:pic>
      <xdr:nvPicPr>
        <xdr:cNvPr id="410" name="Subgraph-koodafone"/>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25550" y="21551900"/>
          <a:ext cx="723900" cy="476250"/>
        </a:xfrm>
        <a:prstGeom prst="rect">
          <a:avLst/>
        </a:prstGeom>
      </xdr:spPr>
    </xdr:pic>
    <xdr:clientData/>
  </xdr:twoCellAnchor>
  <xdr:twoCellAnchor editAs="oneCell">
    <xdr:from>
      <xdr:col>1</xdr:col>
      <xdr:colOff>25400</xdr:colOff>
      <xdr:row>15</xdr:row>
      <xdr:rowOff>25400</xdr:rowOff>
    </xdr:from>
    <xdr:to>
      <xdr:col>1</xdr:col>
      <xdr:colOff>749300</xdr:colOff>
      <xdr:row>15</xdr:row>
      <xdr:rowOff>501650</xdr:rowOff>
    </xdr:to>
    <xdr:pic>
      <xdr:nvPicPr>
        <xdr:cNvPr id="411" name="Subgraph-toanalpaul"/>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225550" y="22075775"/>
          <a:ext cx="723900" cy="476250"/>
        </a:xfrm>
        <a:prstGeom prst="rect">
          <a:avLst/>
        </a:prstGeom>
      </xdr:spPr>
    </xdr:pic>
    <xdr:clientData/>
  </xdr:twoCellAnchor>
  <xdr:twoCellAnchor editAs="oneCell">
    <xdr:from>
      <xdr:col>1</xdr:col>
      <xdr:colOff>25400</xdr:colOff>
      <xdr:row>16</xdr:row>
      <xdr:rowOff>25400</xdr:rowOff>
    </xdr:from>
    <xdr:to>
      <xdr:col>1</xdr:col>
      <xdr:colOff>749300</xdr:colOff>
      <xdr:row>16</xdr:row>
      <xdr:rowOff>501650</xdr:rowOff>
    </xdr:to>
    <xdr:pic>
      <xdr:nvPicPr>
        <xdr:cNvPr id="412" name="Subgraph-jhil1992"/>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25550" y="22599650"/>
          <a:ext cx="723900" cy="476250"/>
        </a:xfrm>
        <a:prstGeom prst="rect">
          <a:avLst/>
        </a:prstGeom>
      </xdr:spPr>
    </xdr:pic>
    <xdr:clientData/>
  </xdr:twoCellAnchor>
  <xdr:twoCellAnchor editAs="oneCell">
    <xdr:from>
      <xdr:col>1</xdr:col>
      <xdr:colOff>25400</xdr:colOff>
      <xdr:row>107</xdr:row>
      <xdr:rowOff>25400</xdr:rowOff>
    </xdr:from>
    <xdr:to>
      <xdr:col>1</xdr:col>
      <xdr:colOff>749300</xdr:colOff>
      <xdr:row>107</xdr:row>
      <xdr:rowOff>501650</xdr:rowOff>
    </xdr:to>
    <xdr:pic>
      <xdr:nvPicPr>
        <xdr:cNvPr id="413" name="Subgraph-lokeshaarjuna"/>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25550" y="23123525"/>
          <a:ext cx="723900" cy="476250"/>
        </a:xfrm>
        <a:prstGeom prst="rect">
          <a:avLst/>
        </a:prstGeom>
      </xdr:spPr>
    </xdr:pic>
    <xdr:clientData/>
  </xdr:twoCellAnchor>
  <xdr:twoCellAnchor editAs="oneCell">
    <xdr:from>
      <xdr:col>1</xdr:col>
      <xdr:colOff>25400</xdr:colOff>
      <xdr:row>108</xdr:row>
      <xdr:rowOff>25400</xdr:rowOff>
    </xdr:from>
    <xdr:to>
      <xdr:col>1</xdr:col>
      <xdr:colOff>749300</xdr:colOff>
      <xdr:row>108</xdr:row>
      <xdr:rowOff>501650</xdr:rowOff>
    </xdr:to>
    <xdr:pic>
      <xdr:nvPicPr>
        <xdr:cNvPr id="414" name="Subgraph-arunmys"/>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25550" y="23647400"/>
          <a:ext cx="723900" cy="476250"/>
        </a:xfrm>
        <a:prstGeom prst="rect">
          <a:avLst/>
        </a:prstGeom>
      </xdr:spPr>
    </xdr:pic>
    <xdr:clientData/>
  </xdr:twoCellAnchor>
  <xdr:twoCellAnchor editAs="oneCell">
    <xdr:from>
      <xdr:col>1</xdr:col>
      <xdr:colOff>25400</xdr:colOff>
      <xdr:row>109</xdr:row>
      <xdr:rowOff>25400</xdr:rowOff>
    </xdr:from>
    <xdr:to>
      <xdr:col>1</xdr:col>
      <xdr:colOff>749300</xdr:colOff>
      <xdr:row>109</xdr:row>
      <xdr:rowOff>501650</xdr:rowOff>
    </xdr:to>
    <xdr:pic>
      <xdr:nvPicPr>
        <xdr:cNvPr id="415" name="Subgraph-nvijay1987"/>
        <xdr:cNvPicPr>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25550" y="24171275"/>
          <a:ext cx="723900" cy="476250"/>
        </a:xfrm>
        <a:prstGeom prst="rect">
          <a:avLst/>
        </a:prstGeom>
      </xdr:spPr>
    </xdr:pic>
    <xdr:clientData/>
  </xdr:twoCellAnchor>
  <xdr:twoCellAnchor editAs="oneCell">
    <xdr:from>
      <xdr:col>1</xdr:col>
      <xdr:colOff>25400</xdr:colOff>
      <xdr:row>110</xdr:row>
      <xdr:rowOff>25400</xdr:rowOff>
    </xdr:from>
    <xdr:to>
      <xdr:col>1</xdr:col>
      <xdr:colOff>749300</xdr:colOff>
      <xdr:row>110</xdr:row>
      <xdr:rowOff>501650</xdr:rowOff>
    </xdr:to>
    <xdr:pic>
      <xdr:nvPicPr>
        <xdr:cNvPr id="416" name="Subgraph-pprasad92"/>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25550" y="24695150"/>
          <a:ext cx="723900" cy="476250"/>
        </a:xfrm>
        <a:prstGeom prst="rect">
          <a:avLst/>
        </a:prstGeom>
      </xdr:spPr>
    </xdr:pic>
    <xdr:clientData/>
  </xdr:twoCellAnchor>
  <xdr:twoCellAnchor editAs="oneCell">
    <xdr:from>
      <xdr:col>1</xdr:col>
      <xdr:colOff>25400</xdr:colOff>
      <xdr:row>112</xdr:row>
      <xdr:rowOff>25400</xdr:rowOff>
    </xdr:from>
    <xdr:to>
      <xdr:col>1</xdr:col>
      <xdr:colOff>749300</xdr:colOff>
      <xdr:row>112</xdr:row>
      <xdr:rowOff>501650</xdr:rowOff>
    </xdr:to>
    <xdr:pic>
      <xdr:nvPicPr>
        <xdr:cNvPr id="417" name="Subgraph-vikantsahay"/>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25550" y="25219025"/>
          <a:ext cx="723900" cy="476250"/>
        </a:xfrm>
        <a:prstGeom prst="rect">
          <a:avLst/>
        </a:prstGeom>
      </xdr:spPr>
    </xdr:pic>
    <xdr:clientData/>
  </xdr:twoCellAnchor>
  <xdr:twoCellAnchor editAs="oneCell">
    <xdr:from>
      <xdr:col>1</xdr:col>
      <xdr:colOff>25400</xdr:colOff>
      <xdr:row>122</xdr:row>
      <xdr:rowOff>25400</xdr:rowOff>
    </xdr:from>
    <xdr:to>
      <xdr:col>1</xdr:col>
      <xdr:colOff>749300</xdr:colOff>
      <xdr:row>122</xdr:row>
      <xdr:rowOff>501650</xdr:rowOff>
    </xdr:to>
    <xdr:pic>
      <xdr:nvPicPr>
        <xdr:cNvPr id="418" name="Subgraph-no2uid"/>
        <xdr:cNvPicPr>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25550" y="25742900"/>
          <a:ext cx="723900" cy="476250"/>
        </a:xfrm>
        <a:prstGeom prst="rect">
          <a:avLst/>
        </a:prstGeom>
      </xdr:spPr>
    </xdr:pic>
    <xdr:clientData/>
  </xdr:twoCellAnchor>
  <xdr:twoCellAnchor editAs="oneCell">
    <xdr:from>
      <xdr:col>1</xdr:col>
      <xdr:colOff>25400</xdr:colOff>
      <xdr:row>4</xdr:row>
      <xdr:rowOff>25400</xdr:rowOff>
    </xdr:from>
    <xdr:to>
      <xdr:col>1</xdr:col>
      <xdr:colOff>749300</xdr:colOff>
      <xdr:row>4</xdr:row>
      <xdr:rowOff>501650</xdr:rowOff>
    </xdr:to>
    <xdr:pic>
      <xdr:nvPicPr>
        <xdr:cNvPr id="419" name="Subgraph-sumitbajoria"/>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25550" y="26266775"/>
          <a:ext cx="723900" cy="476250"/>
        </a:xfrm>
        <a:prstGeom prst="rect">
          <a:avLst/>
        </a:prstGeom>
      </xdr:spPr>
    </xdr:pic>
    <xdr:clientData/>
  </xdr:twoCellAnchor>
  <xdr:twoCellAnchor editAs="oneCell">
    <xdr:from>
      <xdr:col>1</xdr:col>
      <xdr:colOff>25400</xdr:colOff>
      <xdr:row>113</xdr:row>
      <xdr:rowOff>25400</xdr:rowOff>
    </xdr:from>
    <xdr:to>
      <xdr:col>1</xdr:col>
      <xdr:colOff>749300</xdr:colOff>
      <xdr:row>113</xdr:row>
      <xdr:rowOff>501650</xdr:rowOff>
    </xdr:to>
    <xdr:pic>
      <xdr:nvPicPr>
        <xdr:cNvPr id="420" name="Subgraph-vikramwkarve"/>
        <xdr:cNvPicPr>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25550" y="26790650"/>
          <a:ext cx="723900" cy="476250"/>
        </a:xfrm>
        <a:prstGeom prst="rect">
          <a:avLst/>
        </a:prstGeom>
      </xdr:spPr>
    </xdr:pic>
    <xdr:clientData/>
  </xdr:twoCellAnchor>
  <xdr:twoCellAnchor editAs="oneCell">
    <xdr:from>
      <xdr:col>1</xdr:col>
      <xdr:colOff>25400</xdr:colOff>
      <xdr:row>114</xdr:row>
      <xdr:rowOff>25400</xdr:rowOff>
    </xdr:from>
    <xdr:to>
      <xdr:col>1</xdr:col>
      <xdr:colOff>749300</xdr:colOff>
      <xdr:row>114</xdr:row>
      <xdr:rowOff>501650</xdr:rowOff>
    </xdr:to>
    <xdr:pic>
      <xdr:nvPicPr>
        <xdr:cNvPr id="421" name="Subgraph-jcaf108"/>
        <xdr:cNvPicPr>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225550" y="27314525"/>
          <a:ext cx="723900" cy="476250"/>
        </a:xfrm>
        <a:prstGeom prst="rect">
          <a:avLst/>
        </a:prstGeom>
      </xdr:spPr>
    </xdr:pic>
    <xdr:clientData/>
  </xdr:twoCellAnchor>
  <xdr:twoCellAnchor editAs="oneCell">
    <xdr:from>
      <xdr:col>1</xdr:col>
      <xdr:colOff>25400</xdr:colOff>
      <xdr:row>17</xdr:row>
      <xdr:rowOff>25400</xdr:rowOff>
    </xdr:from>
    <xdr:to>
      <xdr:col>1</xdr:col>
      <xdr:colOff>749300</xdr:colOff>
      <xdr:row>17</xdr:row>
      <xdr:rowOff>501650</xdr:rowOff>
    </xdr:to>
    <xdr:pic>
      <xdr:nvPicPr>
        <xdr:cNvPr id="422" name="Subgraph-rohitfromrsm"/>
        <xdr:cNvPicPr>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225550" y="27838400"/>
          <a:ext cx="723900" cy="476250"/>
        </a:xfrm>
        <a:prstGeom prst="rect">
          <a:avLst/>
        </a:prstGeom>
      </xdr:spPr>
    </xdr:pic>
    <xdr:clientData/>
  </xdr:twoCellAnchor>
  <xdr:twoCellAnchor editAs="oneCell">
    <xdr:from>
      <xdr:col>1</xdr:col>
      <xdr:colOff>25400</xdr:colOff>
      <xdr:row>24</xdr:row>
      <xdr:rowOff>25400</xdr:rowOff>
    </xdr:from>
    <xdr:to>
      <xdr:col>1</xdr:col>
      <xdr:colOff>749300</xdr:colOff>
      <xdr:row>24</xdr:row>
      <xdr:rowOff>501650</xdr:rowOff>
    </xdr:to>
    <xdr:pic>
      <xdr:nvPicPr>
        <xdr:cNvPr id="423" name="Subgraph-good_riddances"/>
        <xdr:cNvPicPr>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225550" y="28362275"/>
          <a:ext cx="723900" cy="476250"/>
        </a:xfrm>
        <a:prstGeom prst="rect">
          <a:avLst/>
        </a:prstGeom>
      </xdr:spPr>
    </xdr:pic>
    <xdr:clientData/>
  </xdr:twoCellAnchor>
  <xdr:twoCellAnchor editAs="oneCell">
    <xdr:from>
      <xdr:col>1</xdr:col>
      <xdr:colOff>25400</xdr:colOff>
      <xdr:row>146</xdr:row>
      <xdr:rowOff>25400</xdr:rowOff>
    </xdr:from>
    <xdr:to>
      <xdr:col>1</xdr:col>
      <xdr:colOff>749300</xdr:colOff>
      <xdr:row>146</xdr:row>
      <xdr:rowOff>501650</xdr:rowOff>
    </xdr:to>
    <xdr:pic>
      <xdr:nvPicPr>
        <xdr:cNvPr id="424" name="Subgraph-ashish_makhija"/>
        <xdr:cNvPicPr>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225550" y="28886150"/>
          <a:ext cx="723900" cy="476250"/>
        </a:xfrm>
        <a:prstGeom prst="rect">
          <a:avLst/>
        </a:prstGeom>
      </xdr:spPr>
    </xdr:pic>
    <xdr:clientData/>
  </xdr:twoCellAnchor>
  <xdr:twoCellAnchor editAs="oneCell">
    <xdr:from>
      <xdr:col>1</xdr:col>
      <xdr:colOff>25400</xdr:colOff>
      <xdr:row>147</xdr:row>
      <xdr:rowOff>25400</xdr:rowOff>
    </xdr:from>
    <xdr:to>
      <xdr:col>1</xdr:col>
      <xdr:colOff>749300</xdr:colOff>
      <xdr:row>147</xdr:row>
      <xdr:rowOff>501650</xdr:rowOff>
    </xdr:to>
    <xdr:pic>
      <xdr:nvPicPr>
        <xdr:cNvPr id="425" name="Subgraph-viikassood"/>
        <xdr:cNvPicPr>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25550" y="29410025"/>
          <a:ext cx="723900" cy="476250"/>
        </a:xfrm>
        <a:prstGeom prst="rect">
          <a:avLst/>
        </a:prstGeom>
      </xdr:spPr>
    </xdr:pic>
    <xdr:clientData/>
  </xdr:twoCellAnchor>
  <xdr:twoCellAnchor editAs="oneCell">
    <xdr:from>
      <xdr:col>1</xdr:col>
      <xdr:colOff>25400</xdr:colOff>
      <xdr:row>320</xdr:row>
      <xdr:rowOff>25400</xdr:rowOff>
    </xdr:from>
    <xdr:to>
      <xdr:col>1</xdr:col>
      <xdr:colOff>749300</xdr:colOff>
      <xdr:row>320</xdr:row>
      <xdr:rowOff>501650</xdr:rowOff>
    </xdr:to>
    <xdr:pic>
      <xdr:nvPicPr>
        <xdr:cNvPr id="426" name="Subgraph-bsnlcorporate"/>
        <xdr:cNvPicPr>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25550" y="29933900"/>
          <a:ext cx="723900" cy="476250"/>
        </a:xfrm>
        <a:prstGeom prst="rect">
          <a:avLst/>
        </a:prstGeom>
      </xdr:spPr>
    </xdr:pic>
    <xdr:clientData/>
  </xdr:twoCellAnchor>
  <xdr:twoCellAnchor editAs="oneCell">
    <xdr:from>
      <xdr:col>1</xdr:col>
      <xdr:colOff>25400</xdr:colOff>
      <xdr:row>111</xdr:row>
      <xdr:rowOff>25400</xdr:rowOff>
    </xdr:from>
    <xdr:to>
      <xdr:col>1</xdr:col>
      <xdr:colOff>749300</xdr:colOff>
      <xdr:row>111</xdr:row>
      <xdr:rowOff>501650</xdr:rowOff>
    </xdr:to>
    <xdr:pic>
      <xdr:nvPicPr>
        <xdr:cNvPr id="427" name="Subgraph-kunalone"/>
        <xdr:cNvPicPr>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225550" y="30457775"/>
          <a:ext cx="723900" cy="476250"/>
        </a:xfrm>
        <a:prstGeom prst="rect">
          <a:avLst/>
        </a:prstGeom>
      </xdr:spPr>
    </xdr:pic>
    <xdr:clientData/>
  </xdr:twoCellAnchor>
  <xdr:twoCellAnchor editAs="oneCell">
    <xdr:from>
      <xdr:col>1</xdr:col>
      <xdr:colOff>25400</xdr:colOff>
      <xdr:row>313</xdr:row>
      <xdr:rowOff>25400</xdr:rowOff>
    </xdr:from>
    <xdr:to>
      <xdr:col>1</xdr:col>
      <xdr:colOff>749300</xdr:colOff>
      <xdr:row>313</xdr:row>
      <xdr:rowOff>501650</xdr:rowOff>
    </xdr:to>
    <xdr:pic>
      <xdr:nvPicPr>
        <xdr:cNvPr id="428" name="Subgraph-airtel_presence"/>
        <xdr:cNvPicPr>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225550" y="30981650"/>
          <a:ext cx="723900" cy="476250"/>
        </a:xfrm>
        <a:prstGeom prst="rect">
          <a:avLst/>
        </a:prstGeom>
      </xdr:spPr>
    </xdr:pic>
    <xdr:clientData/>
  </xdr:twoCellAnchor>
  <xdr:twoCellAnchor editAs="oneCell">
    <xdr:from>
      <xdr:col>1</xdr:col>
      <xdr:colOff>25400</xdr:colOff>
      <xdr:row>315</xdr:row>
      <xdr:rowOff>25400</xdr:rowOff>
    </xdr:from>
    <xdr:to>
      <xdr:col>1</xdr:col>
      <xdr:colOff>749300</xdr:colOff>
      <xdr:row>315</xdr:row>
      <xdr:rowOff>501650</xdr:rowOff>
    </xdr:to>
    <xdr:pic>
      <xdr:nvPicPr>
        <xdr:cNvPr id="429" name="Subgraph-airtelindia"/>
        <xdr:cNvPicPr>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225550" y="31505525"/>
          <a:ext cx="723900" cy="476250"/>
        </a:xfrm>
        <a:prstGeom prst="rect">
          <a:avLst/>
        </a:prstGeom>
      </xdr:spPr>
    </xdr:pic>
    <xdr:clientData/>
  </xdr:twoCellAnchor>
  <xdr:twoCellAnchor editAs="oneCell">
    <xdr:from>
      <xdr:col>1</xdr:col>
      <xdr:colOff>25400</xdr:colOff>
      <xdr:row>314</xdr:row>
      <xdr:rowOff>25400</xdr:rowOff>
    </xdr:from>
    <xdr:to>
      <xdr:col>1</xdr:col>
      <xdr:colOff>749300</xdr:colOff>
      <xdr:row>314</xdr:row>
      <xdr:rowOff>501650</xdr:rowOff>
    </xdr:to>
    <xdr:pic>
      <xdr:nvPicPr>
        <xdr:cNvPr id="430" name="Subgraph-vodafonein"/>
        <xdr:cNvPicPr>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225550" y="32029400"/>
          <a:ext cx="723900" cy="476250"/>
        </a:xfrm>
        <a:prstGeom prst="rect">
          <a:avLst/>
        </a:prstGeom>
      </xdr:spPr>
    </xdr:pic>
    <xdr:clientData/>
  </xdr:twoCellAnchor>
  <xdr:twoCellAnchor editAs="oneCell">
    <xdr:from>
      <xdr:col>1</xdr:col>
      <xdr:colOff>25400</xdr:colOff>
      <xdr:row>3</xdr:row>
      <xdr:rowOff>25400</xdr:rowOff>
    </xdr:from>
    <xdr:to>
      <xdr:col>1</xdr:col>
      <xdr:colOff>749300</xdr:colOff>
      <xdr:row>3</xdr:row>
      <xdr:rowOff>501650</xdr:rowOff>
    </xdr:to>
    <xdr:pic>
      <xdr:nvPicPr>
        <xdr:cNvPr id="431" name="Subgraph-jiocare"/>
        <xdr:cNvPicPr>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225550" y="32553275"/>
          <a:ext cx="723900" cy="476250"/>
        </a:xfrm>
        <a:prstGeom prst="rect">
          <a:avLst/>
        </a:prstGeom>
      </xdr:spPr>
    </xdr:pic>
    <xdr:clientData/>
  </xdr:twoCellAnchor>
  <xdr:twoCellAnchor editAs="oneCell">
    <xdr:from>
      <xdr:col>1</xdr:col>
      <xdr:colOff>25400</xdr:colOff>
      <xdr:row>2</xdr:row>
      <xdr:rowOff>25400</xdr:rowOff>
    </xdr:from>
    <xdr:to>
      <xdr:col>1</xdr:col>
      <xdr:colOff>749300</xdr:colOff>
      <xdr:row>2</xdr:row>
      <xdr:rowOff>501650</xdr:rowOff>
    </xdr:to>
    <xdr:pic>
      <xdr:nvPicPr>
        <xdr:cNvPr id="432" name="Subgraph-reliancejio"/>
        <xdr:cNvPicPr>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225550" y="33077150"/>
          <a:ext cx="723900" cy="476250"/>
        </a:xfrm>
        <a:prstGeom prst="rect">
          <a:avLst/>
        </a:prstGeom>
      </xdr:spPr>
    </xdr:pic>
    <xdr:clientData/>
  </xdr:twoCellAnchor>
  <xdr:twoCellAnchor editAs="oneCell">
    <xdr:from>
      <xdr:col>1</xdr:col>
      <xdr:colOff>25400</xdr:colOff>
      <xdr:row>8</xdr:row>
      <xdr:rowOff>25400</xdr:rowOff>
    </xdr:from>
    <xdr:to>
      <xdr:col>1</xdr:col>
      <xdr:colOff>749300</xdr:colOff>
      <xdr:row>8</xdr:row>
      <xdr:rowOff>501650</xdr:rowOff>
    </xdr:to>
    <xdr:pic>
      <xdr:nvPicPr>
        <xdr:cNvPr id="433" name="Subgraph-arjunsh11427349"/>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33601025"/>
          <a:ext cx="723900" cy="476250"/>
        </a:xfrm>
        <a:prstGeom prst="rect">
          <a:avLst/>
        </a:prstGeom>
      </xdr:spPr>
    </xdr:pic>
    <xdr:clientData/>
  </xdr:twoCellAnchor>
  <xdr:twoCellAnchor editAs="oneCell">
    <xdr:from>
      <xdr:col>1</xdr:col>
      <xdr:colOff>25400</xdr:colOff>
      <xdr:row>9</xdr:row>
      <xdr:rowOff>25400</xdr:rowOff>
    </xdr:from>
    <xdr:to>
      <xdr:col>1</xdr:col>
      <xdr:colOff>749300</xdr:colOff>
      <xdr:row>9</xdr:row>
      <xdr:rowOff>501650</xdr:rowOff>
    </xdr:to>
    <xdr:pic>
      <xdr:nvPicPr>
        <xdr:cNvPr id="434" name="Subgraph-bibhu_pb"/>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34124900"/>
          <a:ext cx="723900" cy="476250"/>
        </a:xfrm>
        <a:prstGeom prst="rect">
          <a:avLst/>
        </a:prstGeom>
      </xdr:spPr>
    </xdr:pic>
    <xdr:clientData/>
  </xdr:twoCellAnchor>
  <xdr:twoCellAnchor editAs="oneCell">
    <xdr:from>
      <xdr:col>1</xdr:col>
      <xdr:colOff>25400</xdr:colOff>
      <xdr:row>10</xdr:row>
      <xdr:rowOff>25400</xdr:rowOff>
    </xdr:from>
    <xdr:to>
      <xdr:col>1</xdr:col>
      <xdr:colOff>749300</xdr:colOff>
      <xdr:row>10</xdr:row>
      <xdr:rowOff>501650</xdr:rowOff>
    </xdr:to>
    <xdr:pic>
      <xdr:nvPicPr>
        <xdr:cNvPr id="435" name="Subgraph-786nishan"/>
        <xdr:cNvPicPr>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225550" y="34648775"/>
          <a:ext cx="723900" cy="476250"/>
        </a:xfrm>
        <a:prstGeom prst="rect">
          <a:avLst/>
        </a:prstGeom>
      </xdr:spPr>
    </xdr:pic>
    <xdr:clientData/>
  </xdr:twoCellAnchor>
  <xdr:twoCellAnchor editAs="oneCell">
    <xdr:from>
      <xdr:col>1</xdr:col>
      <xdr:colOff>25400</xdr:colOff>
      <xdr:row>13</xdr:row>
      <xdr:rowOff>25400</xdr:rowOff>
    </xdr:from>
    <xdr:to>
      <xdr:col>1</xdr:col>
      <xdr:colOff>749300</xdr:colOff>
      <xdr:row>13</xdr:row>
      <xdr:rowOff>501650</xdr:rowOff>
    </xdr:to>
    <xdr:pic>
      <xdr:nvPicPr>
        <xdr:cNvPr id="436" name="Subgraph-irahulbadgandi"/>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5172650"/>
          <a:ext cx="723900" cy="476250"/>
        </a:xfrm>
        <a:prstGeom prst="rect">
          <a:avLst/>
        </a:prstGeom>
      </xdr:spPr>
    </xdr:pic>
    <xdr:clientData/>
  </xdr:twoCellAnchor>
  <xdr:twoCellAnchor editAs="oneCell">
    <xdr:from>
      <xdr:col>1</xdr:col>
      <xdr:colOff>25400</xdr:colOff>
      <xdr:row>14</xdr:row>
      <xdr:rowOff>25400</xdr:rowOff>
    </xdr:from>
    <xdr:to>
      <xdr:col>1</xdr:col>
      <xdr:colOff>749300</xdr:colOff>
      <xdr:row>14</xdr:row>
      <xdr:rowOff>501650</xdr:rowOff>
    </xdr:to>
    <xdr:pic>
      <xdr:nvPicPr>
        <xdr:cNvPr id="437" name="Subgraph-samips129"/>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35696525"/>
          <a:ext cx="723900" cy="476250"/>
        </a:xfrm>
        <a:prstGeom prst="rect">
          <a:avLst/>
        </a:prstGeom>
      </xdr:spPr>
    </xdr:pic>
    <xdr:clientData/>
  </xdr:twoCellAnchor>
  <xdr:twoCellAnchor editAs="oneCell">
    <xdr:from>
      <xdr:col>1</xdr:col>
      <xdr:colOff>25400</xdr:colOff>
      <xdr:row>23</xdr:row>
      <xdr:rowOff>25400</xdr:rowOff>
    </xdr:from>
    <xdr:to>
      <xdr:col>1</xdr:col>
      <xdr:colOff>749300</xdr:colOff>
      <xdr:row>23</xdr:row>
      <xdr:rowOff>501650</xdr:rowOff>
    </xdr:to>
    <xdr:pic>
      <xdr:nvPicPr>
        <xdr:cNvPr id="438" name="Subgraph-neerajnarwal4"/>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36220400"/>
          <a:ext cx="723900" cy="476250"/>
        </a:xfrm>
        <a:prstGeom prst="rect">
          <a:avLst/>
        </a:prstGeom>
      </xdr:spPr>
    </xdr:pic>
    <xdr:clientData/>
  </xdr:twoCellAnchor>
  <xdr:twoCellAnchor editAs="oneCell">
    <xdr:from>
      <xdr:col>1</xdr:col>
      <xdr:colOff>25400</xdr:colOff>
      <xdr:row>25</xdr:row>
      <xdr:rowOff>25400</xdr:rowOff>
    </xdr:from>
    <xdr:to>
      <xdr:col>1</xdr:col>
      <xdr:colOff>749300</xdr:colOff>
      <xdr:row>25</xdr:row>
      <xdr:rowOff>501650</xdr:rowOff>
    </xdr:to>
    <xdr:pic>
      <xdr:nvPicPr>
        <xdr:cNvPr id="439" name="Subgraph-jayanth_rinkoo"/>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6744275"/>
          <a:ext cx="723900" cy="476250"/>
        </a:xfrm>
        <a:prstGeom prst="rect">
          <a:avLst/>
        </a:prstGeom>
      </xdr:spPr>
    </xdr:pic>
    <xdr:clientData/>
  </xdr:twoCellAnchor>
  <xdr:twoCellAnchor editAs="oneCell">
    <xdr:from>
      <xdr:col>1</xdr:col>
      <xdr:colOff>25400</xdr:colOff>
      <xdr:row>26</xdr:row>
      <xdr:rowOff>25400</xdr:rowOff>
    </xdr:from>
    <xdr:to>
      <xdr:col>1</xdr:col>
      <xdr:colOff>749300</xdr:colOff>
      <xdr:row>26</xdr:row>
      <xdr:rowOff>501650</xdr:rowOff>
    </xdr:to>
    <xdr:pic>
      <xdr:nvPicPr>
        <xdr:cNvPr id="440" name="Subgraph-vishal2932"/>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7268150"/>
          <a:ext cx="723900" cy="476250"/>
        </a:xfrm>
        <a:prstGeom prst="rect">
          <a:avLst/>
        </a:prstGeom>
      </xdr:spPr>
    </xdr:pic>
    <xdr:clientData/>
  </xdr:twoCellAnchor>
  <xdr:twoCellAnchor editAs="oneCell">
    <xdr:from>
      <xdr:col>1</xdr:col>
      <xdr:colOff>25400</xdr:colOff>
      <xdr:row>27</xdr:row>
      <xdr:rowOff>25400</xdr:rowOff>
    </xdr:from>
    <xdr:to>
      <xdr:col>1</xdr:col>
      <xdr:colOff>749300</xdr:colOff>
      <xdr:row>27</xdr:row>
      <xdr:rowOff>501650</xdr:rowOff>
    </xdr:to>
    <xdr:pic>
      <xdr:nvPicPr>
        <xdr:cNvPr id="441" name="Subgraph-ashutosh3thakur"/>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7792025"/>
          <a:ext cx="723900" cy="476250"/>
        </a:xfrm>
        <a:prstGeom prst="rect">
          <a:avLst/>
        </a:prstGeom>
      </xdr:spPr>
    </xdr:pic>
    <xdr:clientData/>
  </xdr:twoCellAnchor>
  <xdr:twoCellAnchor editAs="oneCell">
    <xdr:from>
      <xdr:col>1</xdr:col>
      <xdr:colOff>25400</xdr:colOff>
      <xdr:row>28</xdr:row>
      <xdr:rowOff>25400</xdr:rowOff>
    </xdr:from>
    <xdr:to>
      <xdr:col>1</xdr:col>
      <xdr:colOff>749300</xdr:colOff>
      <xdr:row>28</xdr:row>
      <xdr:rowOff>501650</xdr:rowOff>
    </xdr:to>
    <xdr:pic>
      <xdr:nvPicPr>
        <xdr:cNvPr id="442" name="Subgraph-haziff"/>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8315900"/>
          <a:ext cx="723900" cy="476250"/>
        </a:xfrm>
        <a:prstGeom prst="rect">
          <a:avLst/>
        </a:prstGeom>
      </xdr:spPr>
    </xdr:pic>
    <xdr:clientData/>
  </xdr:twoCellAnchor>
  <xdr:twoCellAnchor editAs="oneCell">
    <xdr:from>
      <xdr:col>1</xdr:col>
      <xdr:colOff>25400</xdr:colOff>
      <xdr:row>29</xdr:row>
      <xdr:rowOff>25400</xdr:rowOff>
    </xdr:from>
    <xdr:to>
      <xdr:col>1</xdr:col>
      <xdr:colOff>749300</xdr:colOff>
      <xdr:row>29</xdr:row>
      <xdr:rowOff>501650</xdr:rowOff>
    </xdr:to>
    <xdr:pic>
      <xdr:nvPicPr>
        <xdr:cNvPr id="443" name="Subgraph-23rdroy"/>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8839775"/>
          <a:ext cx="723900" cy="476250"/>
        </a:xfrm>
        <a:prstGeom prst="rect">
          <a:avLst/>
        </a:prstGeom>
      </xdr:spPr>
    </xdr:pic>
    <xdr:clientData/>
  </xdr:twoCellAnchor>
  <xdr:twoCellAnchor editAs="oneCell">
    <xdr:from>
      <xdr:col>1</xdr:col>
      <xdr:colOff>25400</xdr:colOff>
      <xdr:row>30</xdr:row>
      <xdr:rowOff>25400</xdr:rowOff>
    </xdr:from>
    <xdr:to>
      <xdr:col>1</xdr:col>
      <xdr:colOff>749300</xdr:colOff>
      <xdr:row>30</xdr:row>
      <xdr:rowOff>501650</xdr:rowOff>
    </xdr:to>
    <xdr:pic>
      <xdr:nvPicPr>
        <xdr:cNvPr id="444" name="Subgraph-thamsmnpur"/>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39363650"/>
          <a:ext cx="723900" cy="476250"/>
        </a:xfrm>
        <a:prstGeom prst="rect">
          <a:avLst/>
        </a:prstGeom>
      </xdr:spPr>
    </xdr:pic>
    <xdr:clientData/>
  </xdr:twoCellAnchor>
  <xdr:twoCellAnchor editAs="oneCell">
    <xdr:from>
      <xdr:col>1</xdr:col>
      <xdr:colOff>25400</xdr:colOff>
      <xdr:row>31</xdr:row>
      <xdr:rowOff>25400</xdr:rowOff>
    </xdr:from>
    <xdr:to>
      <xdr:col>1</xdr:col>
      <xdr:colOff>749300</xdr:colOff>
      <xdr:row>31</xdr:row>
      <xdr:rowOff>501650</xdr:rowOff>
    </xdr:to>
    <xdr:pic>
      <xdr:nvPicPr>
        <xdr:cNvPr id="445" name="Subgraph-rushabh1912"/>
        <xdr:cNvPicPr>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225550" y="39887525"/>
          <a:ext cx="723900" cy="476250"/>
        </a:xfrm>
        <a:prstGeom prst="rect">
          <a:avLst/>
        </a:prstGeom>
      </xdr:spPr>
    </xdr:pic>
    <xdr:clientData/>
  </xdr:twoCellAnchor>
  <xdr:twoCellAnchor editAs="oneCell">
    <xdr:from>
      <xdr:col>1</xdr:col>
      <xdr:colOff>25400</xdr:colOff>
      <xdr:row>32</xdr:row>
      <xdr:rowOff>25400</xdr:rowOff>
    </xdr:from>
    <xdr:to>
      <xdr:col>1</xdr:col>
      <xdr:colOff>749300</xdr:colOff>
      <xdr:row>32</xdr:row>
      <xdr:rowOff>501650</xdr:rowOff>
    </xdr:to>
    <xdr:pic>
      <xdr:nvPicPr>
        <xdr:cNvPr id="446" name="Subgraph-shubham_sd"/>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40411400"/>
          <a:ext cx="723900" cy="476250"/>
        </a:xfrm>
        <a:prstGeom prst="rect">
          <a:avLst/>
        </a:prstGeom>
      </xdr:spPr>
    </xdr:pic>
    <xdr:clientData/>
  </xdr:twoCellAnchor>
  <xdr:twoCellAnchor editAs="oneCell">
    <xdr:from>
      <xdr:col>1</xdr:col>
      <xdr:colOff>25400</xdr:colOff>
      <xdr:row>33</xdr:row>
      <xdr:rowOff>25400</xdr:rowOff>
    </xdr:from>
    <xdr:to>
      <xdr:col>1</xdr:col>
      <xdr:colOff>749300</xdr:colOff>
      <xdr:row>33</xdr:row>
      <xdr:rowOff>501650</xdr:rowOff>
    </xdr:to>
    <xdr:pic>
      <xdr:nvPicPr>
        <xdr:cNvPr id="447" name="Subgraph-viveekshahi"/>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40935275"/>
          <a:ext cx="723900" cy="476250"/>
        </a:xfrm>
        <a:prstGeom prst="rect">
          <a:avLst/>
        </a:prstGeom>
      </xdr:spPr>
    </xdr:pic>
    <xdr:clientData/>
  </xdr:twoCellAnchor>
  <xdr:twoCellAnchor editAs="oneCell">
    <xdr:from>
      <xdr:col>1</xdr:col>
      <xdr:colOff>25400</xdr:colOff>
      <xdr:row>34</xdr:row>
      <xdr:rowOff>25400</xdr:rowOff>
    </xdr:from>
    <xdr:to>
      <xdr:col>1</xdr:col>
      <xdr:colOff>749300</xdr:colOff>
      <xdr:row>34</xdr:row>
      <xdr:rowOff>501650</xdr:rowOff>
    </xdr:to>
    <xdr:pic>
      <xdr:nvPicPr>
        <xdr:cNvPr id="448" name="Subgraph-ak82ak85"/>
        <xdr:cNvPicPr>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225550" y="41459150"/>
          <a:ext cx="723900" cy="476250"/>
        </a:xfrm>
        <a:prstGeom prst="rect">
          <a:avLst/>
        </a:prstGeom>
      </xdr:spPr>
    </xdr:pic>
    <xdr:clientData/>
  </xdr:twoCellAnchor>
  <xdr:twoCellAnchor editAs="oneCell">
    <xdr:from>
      <xdr:col>1</xdr:col>
      <xdr:colOff>25400</xdr:colOff>
      <xdr:row>35</xdr:row>
      <xdr:rowOff>25400</xdr:rowOff>
    </xdr:from>
    <xdr:to>
      <xdr:col>1</xdr:col>
      <xdr:colOff>749300</xdr:colOff>
      <xdr:row>35</xdr:row>
      <xdr:rowOff>501650</xdr:rowOff>
    </xdr:to>
    <xdr:pic>
      <xdr:nvPicPr>
        <xdr:cNvPr id="449" name="Subgraph-isghograpar"/>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41983025"/>
          <a:ext cx="723900" cy="476250"/>
        </a:xfrm>
        <a:prstGeom prst="rect">
          <a:avLst/>
        </a:prstGeom>
      </xdr:spPr>
    </xdr:pic>
    <xdr:clientData/>
  </xdr:twoCellAnchor>
  <xdr:twoCellAnchor editAs="oneCell">
    <xdr:from>
      <xdr:col>1</xdr:col>
      <xdr:colOff>25400</xdr:colOff>
      <xdr:row>36</xdr:row>
      <xdr:rowOff>25400</xdr:rowOff>
    </xdr:from>
    <xdr:to>
      <xdr:col>1</xdr:col>
      <xdr:colOff>749300</xdr:colOff>
      <xdr:row>36</xdr:row>
      <xdr:rowOff>501650</xdr:rowOff>
    </xdr:to>
    <xdr:pic>
      <xdr:nvPicPr>
        <xdr:cNvPr id="450" name="Subgraph-brijmgmt01"/>
        <xdr:cNvPicPr>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25550" y="42506900"/>
          <a:ext cx="723900" cy="476250"/>
        </a:xfrm>
        <a:prstGeom prst="rect">
          <a:avLst/>
        </a:prstGeom>
      </xdr:spPr>
    </xdr:pic>
    <xdr:clientData/>
  </xdr:twoCellAnchor>
  <xdr:twoCellAnchor editAs="oneCell">
    <xdr:from>
      <xdr:col>1</xdr:col>
      <xdr:colOff>25400</xdr:colOff>
      <xdr:row>37</xdr:row>
      <xdr:rowOff>25400</xdr:rowOff>
    </xdr:from>
    <xdr:to>
      <xdr:col>1</xdr:col>
      <xdr:colOff>749300</xdr:colOff>
      <xdr:row>37</xdr:row>
      <xdr:rowOff>501650</xdr:rowOff>
    </xdr:to>
    <xdr:pic>
      <xdr:nvPicPr>
        <xdr:cNvPr id="451" name="Subgraph-drnilaymodi"/>
        <xdr:cNvPicPr>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225550" y="43030775"/>
          <a:ext cx="723900" cy="476250"/>
        </a:xfrm>
        <a:prstGeom prst="rect">
          <a:avLst/>
        </a:prstGeom>
      </xdr:spPr>
    </xdr:pic>
    <xdr:clientData/>
  </xdr:twoCellAnchor>
  <xdr:twoCellAnchor editAs="oneCell">
    <xdr:from>
      <xdr:col>1</xdr:col>
      <xdr:colOff>25400</xdr:colOff>
      <xdr:row>38</xdr:row>
      <xdr:rowOff>25400</xdr:rowOff>
    </xdr:from>
    <xdr:to>
      <xdr:col>1</xdr:col>
      <xdr:colOff>749300</xdr:colOff>
      <xdr:row>38</xdr:row>
      <xdr:rowOff>501650</xdr:rowOff>
    </xdr:to>
    <xdr:pic>
      <xdr:nvPicPr>
        <xdr:cNvPr id="452" name="Subgraph-urs_jessy"/>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43554650"/>
          <a:ext cx="723900" cy="476250"/>
        </a:xfrm>
        <a:prstGeom prst="rect">
          <a:avLst/>
        </a:prstGeom>
      </xdr:spPr>
    </xdr:pic>
    <xdr:clientData/>
  </xdr:twoCellAnchor>
  <xdr:twoCellAnchor editAs="oneCell">
    <xdr:from>
      <xdr:col>1</xdr:col>
      <xdr:colOff>25400</xdr:colOff>
      <xdr:row>39</xdr:row>
      <xdr:rowOff>25400</xdr:rowOff>
    </xdr:from>
    <xdr:to>
      <xdr:col>1</xdr:col>
      <xdr:colOff>749300</xdr:colOff>
      <xdr:row>39</xdr:row>
      <xdr:rowOff>501650</xdr:rowOff>
    </xdr:to>
    <xdr:pic>
      <xdr:nvPicPr>
        <xdr:cNvPr id="453" name="Subgraph-abhineetdares"/>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44078525"/>
          <a:ext cx="723900" cy="476250"/>
        </a:xfrm>
        <a:prstGeom prst="rect">
          <a:avLst/>
        </a:prstGeom>
      </xdr:spPr>
    </xdr:pic>
    <xdr:clientData/>
  </xdr:twoCellAnchor>
  <xdr:twoCellAnchor editAs="oneCell">
    <xdr:from>
      <xdr:col>1</xdr:col>
      <xdr:colOff>25400</xdr:colOff>
      <xdr:row>40</xdr:row>
      <xdr:rowOff>25400</xdr:rowOff>
    </xdr:from>
    <xdr:to>
      <xdr:col>1</xdr:col>
      <xdr:colOff>749300</xdr:colOff>
      <xdr:row>40</xdr:row>
      <xdr:rowOff>501650</xdr:rowOff>
    </xdr:to>
    <xdr:pic>
      <xdr:nvPicPr>
        <xdr:cNvPr id="454" name="Subgraph-tgmohandas"/>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44602400"/>
          <a:ext cx="723900" cy="476250"/>
        </a:xfrm>
        <a:prstGeom prst="rect">
          <a:avLst/>
        </a:prstGeom>
      </xdr:spPr>
    </xdr:pic>
    <xdr:clientData/>
  </xdr:twoCellAnchor>
  <xdr:twoCellAnchor editAs="oneCell">
    <xdr:from>
      <xdr:col>1</xdr:col>
      <xdr:colOff>25400</xdr:colOff>
      <xdr:row>41</xdr:row>
      <xdr:rowOff>25400</xdr:rowOff>
    </xdr:from>
    <xdr:to>
      <xdr:col>1</xdr:col>
      <xdr:colOff>749300</xdr:colOff>
      <xdr:row>41</xdr:row>
      <xdr:rowOff>501650</xdr:rowOff>
    </xdr:to>
    <xdr:pic>
      <xdr:nvPicPr>
        <xdr:cNvPr id="455" name="Subgraph-dilliplubu"/>
        <xdr:cNvPicPr>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25550" y="45126275"/>
          <a:ext cx="723900" cy="476250"/>
        </a:xfrm>
        <a:prstGeom prst="rect">
          <a:avLst/>
        </a:prstGeom>
      </xdr:spPr>
    </xdr:pic>
    <xdr:clientData/>
  </xdr:twoCellAnchor>
  <xdr:twoCellAnchor editAs="oneCell">
    <xdr:from>
      <xdr:col>1</xdr:col>
      <xdr:colOff>25400</xdr:colOff>
      <xdr:row>42</xdr:row>
      <xdr:rowOff>25400</xdr:rowOff>
    </xdr:from>
    <xdr:to>
      <xdr:col>1</xdr:col>
      <xdr:colOff>749300</xdr:colOff>
      <xdr:row>42</xdr:row>
      <xdr:rowOff>501650</xdr:rowOff>
    </xdr:to>
    <xdr:pic>
      <xdr:nvPicPr>
        <xdr:cNvPr id="456" name="Subgraph-rpawankumar12"/>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45650150"/>
          <a:ext cx="723900" cy="476250"/>
        </a:xfrm>
        <a:prstGeom prst="rect">
          <a:avLst/>
        </a:prstGeom>
      </xdr:spPr>
    </xdr:pic>
    <xdr:clientData/>
  </xdr:twoCellAnchor>
  <xdr:twoCellAnchor editAs="oneCell">
    <xdr:from>
      <xdr:col>1</xdr:col>
      <xdr:colOff>25400</xdr:colOff>
      <xdr:row>43</xdr:row>
      <xdr:rowOff>25400</xdr:rowOff>
    </xdr:from>
    <xdr:to>
      <xdr:col>1</xdr:col>
      <xdr:colOff>749300</xdr:colOff>
      <xdr:row>43</xdr:row>
      <xdr:rowOff>501650</xdr:rowOff>
    </xdr:to>
    <xdr:pic>
      <xdr:nvPicPr>
        <xdr:cNvPr id="457" name="Subgraph-ik77866"/>
        <xdr:cNvPicPr>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225550" y="46174025"/>
          <a:ext cx="723900" cy="476250"/>
        </a:xfrm>
        <a:prstGeom prst="rect">
          <a:avLst/>
        </a:prstGeom>
      </xdr:spPr>
    </xdr:pic>
    <xdr:clientData/>
  </xdr:twoCellAnchor>
  <xdr:twoCellAnchor editAs="oneCell">
    <xdr:from>
      <xdr:col>1</xdr:col>
      <xdr:colOff>25400</xdr:colOff>
      <xdr:row>44</xdr:row>
      <xdr:rowOff>25400</xdr:rowOff>
    </xdr:from>
    <xdr:to>
      <xdr:col>1</xdr:col>
      <xdr:colOff>749300</xdr:colOff>
      <xdr:row>44</xdr:row>
      <xdr:rowOff>501650</xdr:rowOff>
    </xdr:to>
    <xdr:pic>
      <xdr:nvPicPr>
        <xdr:cNvPr id="458" name="Subgraph-knkdds"/>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46697900"/>
          <a:ext cx="723900" cy="476250"/>
        </a:xfrm>
        <a:prstGeom prst="rect">
          <a:avLst/>
        </a:prstGeom>
      </xdr:spPr>
    </xdr:pic>
    <xdr:clientData/>
  </xdr:twoCellAnchor>
  <xdr:twoCellAnchor editAs="oneCell">
    <xdr:from>
      <xdr:col>1</xdr:col>
      <xdr:colOff>25400</xdr:colOff>
      <xdr:row>45</xdr:row>
      <xdr:rowOff>25400</xdr:rowOff>
    </xdr:from>
    <xdr:to>
      <xdr:col>1</xdr:col>
      <xdr:colOff>749300</xdr:colOff>
      <xdr:row>45</xdr:row>
      <xdr:rowOff>501650</xdr:rowOff>
    </xdr:to>
    <xdr:pic>
      <xdr:nvPicPr>
        <xdr:cNvPr id="459" name="Subgraph-dataanalyzers1"/>
        <xdr:cNvPicPr>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225550" y="47221775"/>
          <a:ext cx="723900" cy="476250"/>
        </a:xfrm>
        <a:prstGeom prst="rect">
          <a:avLst/>
        </a:prstGeom>
      </xdr:spPr>
    </xdr:pic>
    <xdr:clientData/>
  </xdr:twoCellAnchor>
  <xdr:twoCellAnchor editAs="oneCell">
    <xdr:from>
      <xdr:col>1</xdr:col>
      <xdr:colOff>25400</xdr:colOff>
      <xdr:row>46</xdr:row>
      <xdr:rowOff>25400</xdr:rowOff>
    </xdr:from>
    <xdr:to>
      <xdr:col>1</xdr:col>
      <xdr:colOff>749300</xdr:colOff>
      <xdr:row>46</xdr:row>
      <xdr:rowOff>501650</xdr:rowOff>
    </xdr:to>
    <xdr:pic>
      <xdr:nvPicPr>
        <xdr:cNvPr id="460" name="Subgraph-wamiquehasan"/>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47745650"/>
          <a:ext cx="723900" cy="476250"/>
        </a:xfrm>
        <a:prstGeom prst="rect">
          <a:avLst/>
        </a:prstGeom>
      </xdr:spPr>
    </xdr:pic>
    <xdr:clientData/>
  </xdr:twoCellAnchor>
  <xdr:twoCellAnchor editAs="oneCell">
    <xdr:from>
      <xdr:col>1</xdr:col>
      <xdr:colOff>25400</xdr:colOff>
      <xdr:row>47</xdr:row>
      <xdr:rowOff>25400</xdr:rowOff>
    </xdr:from>
    <xdr:to>
      <xdr:col>1</xdr:col>
      <xdr:colOff>749300</xdr:colOff>
      <xdr:row>47</xdr:row>
      <xdr:rowOff>501650</xdr:rowOff>
    </xdr:to>
    <xdr:pic>
      <xdr:nvPicPr>
        <xdr:cNvPr id="461" name="Subgraph-abhigattya"/>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48269525"/>
          <a:ext cx="723900" cy="476250"/>
        </a:xfrm>
        <a:prstGeom prst="rect">
          <a:avLst/>
        </a:prstGeom>
      </xdr:spPr>
    </xdr:pic>
    <xdr:clientData/>
  </xdr:twoCellAnchor>
  <xdr:twoCellAnchor editAs="oneCell">
    <xdr:from>
      <xdr:col>1</xdr:col>
      <xdr:colOff>25400</xdr:colOff>
      <xdr:row>48</xdr:row>
      <xdr:rowOff>25400</xdr:rowOff>
    </xdr:from>
    <xdr:to>
      <xdr:col>1</xdr:col>
      <xdr:colOff>749300</xdr:colOff>
      <xdr:row>48</xdr:row>
      <xdr:rowOff>501650</xdr:rowOff>
    </xdr:to>
    <xdr:pic>
      <xdr:nvPicPr>
        <xdr:cNvPr id="462" name="Subgraph-kpatel_143"/>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48793400"/>
          <a:ext cx="723900" cy="476250"/>
        </a:xfrm>
        <a:prstGeom prst="rect">
          <a:avLst/>
        </a:prstGeom>
      </xdr:spPr>
    </xdr:pic>
    <xdr:clientData/>
  </xdr:twoCellAnchor>
  <xdr:twoCellAnchor editAs="oneCell">
    <xdr:from>
      <xdr:col>1</xdr:col>
      <xdr:colOff>25400</xdr:colOff>
      <xdr:row>49</xdr:row>
      <xdr:rowOff>25400</xdr:rowOff>
    </xdr:from>
    <xdr:to>
      <xdr:col>1</xdr:col>
      <xdr:colOff>749300</xdr:colOff>
      <xdr:row>49</xdr:row>
      <xdr:rowOff>501650</xdr:rowOff>
    </xdr:to>
    <xdr:pic>
      <xdr:nvPicPr>
        <xdr:cNvPr id="463" name="Subgraph-jay005us"/>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49317275"/>
          <a:ext cx="723900" cy="476250"/>
        </a:xfrm>
        <a:prstGeom prst="rect">
          <a:avLst/>
        </a:prstGeom>
      </xdr:spPr>
    </xdr:pic>
    <xdr:clientData/>
  </xdr:twoCellAnchor>
  <xdr:twoCellAnchor editAs="oneCell">
    <xdr:from>
      <xdr:col>1</xdr:col>
      <xdr:colOff>25400</xdr:colOff>
      <xdr:row>50</xdr:row>
      <xdr:rowOff>25400</xdr:rowOff>
    </xdr:from>
    <xdr:to>
      <xdr:col>1</xdr:col>
      <xdr:colOff>749300</xdr:colOff>
      <xdr:row>50</xdr:row>
      <xdr:rowOff>501650</xdr:rowOff>
    </xdr:to>
    <xdr:pic>
      <xdr:nvPicPr>
        <xdr:cNvPr id="464" name="Subgraph-riturajjabbal32"/>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49841150"/>
          <a:ext cx="723900" cy="476250"/>
        </a:xfrm>
        <a:prstGeom prst="rect">
          <a:avLst/>
        </a:prstGeom>
      </xdr:spPr>
    </xdr:pic>
    <xdr:clientData/>
  </xdr:twoCellAnchor>
  <xdr:twoCellAnchor editAs="oneCell">
    <xdr:from>
      <xdr:col>1</xdr:col>
      <xdr:colOff>25400</xdr:colOff>
      <xdr:row>51</xdr:row>
      <xdr:rowOff>25400</xdr:rowOff>
    </xdr:from>
    <xdr:to>
      <xdr:col>1</xdr:col>
      <xdr:colOff>749300</xdr:colOff>
      <xdr:row>51</xdr:row>
      <xdr:rowOff>501650</xdr:rowOff>
    </xdr:to>
    <xdr:pic>
      <xdr:nvPicPr>
        <xdr:cNvPr id="465" name="Subgraph-vipul_rustgi"/>
        <xdr:cNvPicPr>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225550" y="50365025"/>
          <a:ext cx="723900" cy="476250"/>
        </a:xfrm>
        <a:prstGeom prst="rect">
          <a:avLst/>
        </a:prstGeom>
      </xdr:spPr>
    </xdr:pic>
    <xdr:clientData/>
  </xdr:twoCellAnchor>
  <xdr:twoCellAnchor editAs="oneCell">
    <xdr:from>
      <xdr:col>1</xdr:col>
      <xdr:colOff>25400</xdr:colOff>
      <xdr:row>52</xdr:row>
      <xdr:rowOff>25400</xdr:rowOff>
    </xdr:from>
    <xdr:to>
      <xdr:col>1</xdr:col>
      <xdr:colOff>749300</xdr:colOff>
      <xdr:row>52</xdr:row>
      <xdr:rowOff>501650</xdr:rowOff>
    </xdr:to>
    <xdr:pic>
      <xdr:nvPicPr>
        <xdr:cNvPr id="466" name="Subgraph-kapilismm"/>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0888900"/>
          <a:ext cx="723900" cy="476250"/>
        </a:xfrm>
        <a:prstGeom prst="rect">
          <a:avLst/>
        </a:prstGeom>
      </xdr:spPr>
    </xdr:pic>
    <xdr:clientData/>
  </xdr:twoCellAnchor>
  <xdr:twoCellAnchor editAs="oneCell">
    <xdr:from>
      <xdr:col>1</xdr:col>
      <xdr:colOff>25400</xdr:colOff>
      <xdr:row>53</xdr:row>
      <xdr:rowOff>25400</xdr:rowOff>
    </xdr:from>
    <xdr:to>
      <xdr:col>1</xdr:col>
      <xdr:colOff>749300</xdr:colOff>
      <xdr:row>53</xdr:row>
      <xdr:rowOff>501650</xdr:rowOff>
    </xdr:to>
    <xdr:pic>
      <xdr:nvPicPr>
        <xdr:cNvPr id="467" name="Subgraph-chaitanya9838"/>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1412775"/>
          <a:ext cx="723900" cy="476250"/>
        </a:xfrm>
        <a:prstGeom prst="rect">
          <a:avLst/>
        </a:prstGeom>
      </xdr:spPr>
    </xdr:pic>
    <xdr:clientData/>
  </xdr:twoCellAnchor>
  <xdr:twoCellAnchor editAs="oneCell">
    <xdr:from>
      <xdr:col>1</xdr:col>
      <xdr:colOff>25400</xdr:colOff>
      <xdr:row>54</xdr:row>
      <xdr:rowOff>25400</xdr:rowOff>
    </xdr:from>
    <xdr:to>
      <xdr:col>1</xdr:col>
      <xdr:colOff>749300</xdr:colOff>
      <xdr:row>54</xdr:row>
      <xdr:rowOff>501650</xdr:rowOff>
    </xdr:to>
    <xdr:pic>
      <xdr:nvPicPr>
        <xdr:cNvPr id="468" name="Subgraph-krishnanblr"/>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1936650"/>
          <a:ext cx="723900" cy="476250"/>
        </a:xfrm>
        <a:prstGeom prst="rect">
          <a:avLst/>
        </a:prstGeom>
      </xdr:spPr>
    </xdr:pic>
    <xdr:clientData/>
  </xdr:twoCellAnchor>
  <xdr:twoCellAnchor editAs="oneCell">
    <xdr:from>
      <xdr:col>1</xdr:col>
      <xdr:colOff>25400</xdr:colOff>
      <xdr:row>55</xdr:row>
      <xdr:rowOff>25400</xdr:rowOff>
    </xdr:from>
    <xdr:to>
      <xdr:col>1</xdr:col>
      <xdr:colOff>749300</xdr:colOff>
      <xdr:row>55</xdr:row>
      <xdr:rowOff>501650</xdr:rowOff>
    </xdr:to>
    <xdr:pic>
      <xdr:nvPicPr>
        <xdr:cNvPr id="469" name="Subgraph-mavanipratik"/>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2460525"/>
          <a:ext cx="723900" cy="476250"/>
        </a:xfrm>
        <a:prstGeom prst="rect">
          <a:avLst/>
        </a:prstGeom>
      </xdr:spPr>
    </xdr:pic>
    <xdr:clientData/>
  </xdr:twoCellAnchor>
  <xdr:twoCellAnchor editAs="oneCell">
    <xdr:from>
      <xdr:col>1</xdr:col>
      <xdr:colOff>25400</xdr:colOff>
      <xdr:row>56</xdr:row>
      <xdr:rowOff>25400</xdr:rowOff>
    </xdr:from>
    <xdr:to>
      <xdr:col>1</xdr:col>
      <xdr:colOff>749300</xdr:colOff>
      <xdr:row>56</xdr:row>
      <xdr:rowOff>501650</xdr:rowOff>
    </xdr:to>
    <xdr:pic>
      <xdr:nvPicPr>
        <xdr:cNvPr id="470" name="Subgraph-syam_bitra"/>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2984400"/>
          <a:ext cx="723900" cy="476250"/>
        </a:xfrm>
        <a:prstGeom prst="rect">
          <a:avLst/>
        </a:prstGeom>
      </xdr:spPr>
    </xdr:pic>
    <xdr:clientData/>
  </xdr:twoCellAnchor>
  <xdr:twoCellAnchor editAs="oneCell">
    <xdr:from>
      <xdr:col>1</xdr:col>
      <xdr:colOff>25400</xdr:colOff>
      <xdr:row>57</xdr:row>
      <xdr:rowOff>25400</xdr:rowOff>
    </xdr:from>
    <xdr:to>
      <xdr:col>1</xdr:col>
      <xdr:colOff>749300</xdr:colOff>
      <xdr:row>57</xdr:row>
      <xdr:rowOff>501650</xdr:rowOff>
    </xdr:to>
    <xdr:pic>
      <xdr:nvPicPr>
        <xdr:cNvPr id="471" name="Subgraph-bsrikarthik"/>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3508275"/>
          <a:ext cx="723900" cy="476250"/>
        </a:xfrm>
        <a:prstGeom prst="rect">
          <a:avLst/>
        </a:prstGeom>
      </xdr:spPr>
    </xdr:pic>
    <xdr:clientData/>
  </xdr:twoCellAnchor>
  <xdr:twoCellAnchor editAs="oneCell">
    <xdr:from>
      <xdr:col>1</xdr:col>
      <xdr:colOff>25400</xdr:colOff>
      <xdr:row>58</xdr:row>
      <xdr:rowOff>25400</xdr:rowOff>
    </xdr:from>
    <xdr:to>
      <xdr:col>1</xdr:col>
      <xdr:colOff>749300</xdr:colOff>
      <xdr:row>58</xdr:row>
      <xdr:rowOff>501650</xdr:rowOff>
    </xdr:to>
    <xdr:pic>
      <xdr:nvPicPr>
        <xdr:cNvPr id="472" name="Subgraph-sujitchandran"/>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4032150"/>
          <a:ext cx="723900" cy="476250"/>
        </a:xfrm>
        <a:prstGeom prst="rect">
          <a:avLst/>
        </a:prstGeom>
      </xdr:spPr>
    </xdr:pic>
    <xdr:clientData/>
  </xdr:twoCellAnchor>
  <xdr:twoCellAnchor editAs="oneCell">
    <xdr:from>
      <xdr:col>1</xdr:col>
      <xdr:colOff>25400</xdr:colOff>
      <xdr:row>59</xdr:row>
      <xdr:rowOff>25400</xdr:rowOff>
    </xdr:from>
    <xdr:to>
      <xdr:col>1</xdr:col>
      <xdr:colOff>749300</xdr:colOff>
      <xdr:row>59</xdr:row>
      <xdr:rowOff>501650</xdr:rowOff>
    </xdr:to>
    <xdr:pic>
      <xdr:nvPicPr>
        <xdr:cNvPr id="473" name="Subgraph-coderindian"/>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4556025"/>
          <a:ext cx="723900" cy="476250"/>
        </a:xfrm>
        <a:prstGeom prst="rect">
          <a:avLst/>
        </a:prstGeom>
      </xdr:spPr>
    </xdr:pic>
    <xdr:clientData/>
  </xdr:twoCellAnchor>
  <xdr:twoCellAnchor editAs="oneCell">
    <xdr:from>
      <xdr:col>1</xdr:col>
      <xdr:colOff>25400</xdr:colOff>
      <xdr:row>60</xdr:row>
      <xdr:rowOff>25400</xdr:rowOff>
    </xdr:from>
    <xdr:to>
      <xdr:col>1</xdr:col>
      <xdr:colOff>749300</xdr:colOff>
      <xdr:row>60</xdr:row>
      <xdr:rowOff>501650</xdr:rowOff>
    </xdr:to>
    <xdr:pic>
      <xdr:nvPicPr>
        <xdr:cNvPr id="474" name="Subgraph-rockingshuvam"/>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5079900"/>
          <a:ext cx="723900" cy="476250"/>
        </a:xfrm>
        <a:prstGeom prst="rect">
          <a:avLst/>
        </a:prstGeom>
      </xdr:spPr>
    </xdr:pic>
    <xdr:clientData/>
  </xdr:twoCellAnchor>
  <xdr:twoCellAnchor editAs="oneCell">
    <xdr:from>
      <xdr:col>1</xdr:col>
      <xdr:colOff>25400</xdr:colOff>
      <xdr:row>61</xdr:row>
      <xdr:rowOff>25400</xdr:rowOff>
    </xdr:from>
    <xdr:to>
      <xdr:col>1</xdr:col>
      <xdr:colOff>749300</xdr:colOff>
      <xdr:row>61</xdr:row>
      <xdr:rowOff>501650</xdr:rowOff>
    </xdr:to>
    <xdr:pic>
      <xdr:nvPicPr>
        <xdr:cNvPr id="475" name="Subgraph-rahulmalik3091"/>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55603775"/>
          <a:ext cx="723900" cy="476250"/>
        </a:xfrm>
        <a:prstGeom prst="rect">
          <a:avLst/>
        </a:prstGeom>
      </xdr:spPr>
    </xdr:pic>
    <xdr:clientData/>
  </xdr:twoCellAnchor>
  <xdr:twoCellAnchor editAs="oneCell">
    <xdr:from>
      <xdr:col>1</xdr:col>
      <xdr:colOff>25400</xdr:colOff>
      <xdr:row>62</xdr:row>
      <xdr:rowOff>25400</xdr:rowOff>
    </xdr:from>
    <xdr:to>
      <xdr:col>1</xdr:col>
      <xdr:colOff>749300</xdr:colOff>
      <xdr:row>62</xdr:row>
      <xdr:rowOff>501650</xdr:rowOff>
    </xdr:to>
    <xdr:pic>
      <xdr:nvPicPr>
        <xdr:cNvPr id="476" name="Subgraph-guptavikas2002"/>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6127650"/>
          <a:ext cx="723900" cy="476250"/>
        </a:xfrm>
        <a:prstGeom prst="rect">
          <a:avLst/>
        </a:prstGeom>
      </xdr:spPr>
    </xdr:pic>
    <xdr:clientData/>
  </xdr:twoCellAnchor>
  <xdr:twoCellAnchor editAs="oneCell">
    <xdr:from>
      <xdr:col>1</xdr:col>
      <xdr:colOff>25400</xdr:colOff>
      <xdr:row>63</xdr:row>
      <xdr:rowOff>25400</xdr:rowOff>
    </xdr:from>
    <xdr:to>
      <xdr:col>1</xdr:col>
      <xdr:colOff>749300</xdr:colOff>
      <xdr:row>63</xdr:row>
      <xdr:rowOff>501650</xdr:rowOff>
    </xdr:to>
    <xdr:pic>
      <xdr:nvPicPr>
        <xdr:cNvPr id="477" name="Subgraph-sachinsipune"/>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56651525"/>
          <a:ext cx="723900" cy="476250"/>
        </a:xfrm>
        <a:prstGeom prst="rect">
          <a:avLst/>
        </a:prstGeom>
      </xdr:spPr>
    </xdr:pic>
    <xdr:clientData/>
  </xdr:twoCellAnchor>
  <xdr:twoCellAnchor editAs="oneCell">
    <xdr:from>
      <xdr:col>1</xdr:col>
      <xdr:colOff>25400</xdr:colOff>
      <xdr:row>64</xdr:row>
      <xdr:rowOff>25400</xdr:rowOff>
    </xdr:from>
    <xdr:to>
      <xdr:col>1</xdr:col>
      <xdr:colOff>749300</xdr:colOff>
      <xdr:row>64</xdr:row>
      <xdr:rowOff>501650</xdr:rowOff>
    </xdr:to>
    <xdr:pic>
      <xdr:nvPicPr>
        <xdr:cNvPr id="478" name="Subgraph-sameer_karve"/>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7175400"/>
          <a:ext cx="723900" cy="476250"/>
        </a:xfrm>
        <a:prstGeom prst="rect">
          <a:avLst/>
        </a:prstGeom>
      </xdr:spPr>
    </xdr:pic>
    <xdr:clientData/>
  </xdr:twoCellAnchor>
  <xdr:twoCellAnchor editAs="oneCell">
    <xdr:from>
      <xdr:col>1</xdr:col>
      <xdr:colOff>25400</xdr:colOff>
      <xdr:row>65</xdr:row>
      <xdr:rowOff>25400</xdr:rowOff>
    </xdr:from>
    <xdr:to>
      <xdr:col>1</xdr:col>
      <xdr:colOff>749300</xdr:colOff>
      <xdr:row>65</xdr:row>
      <xdr:rowOff>501650</xdr:rowOff>
    </xdr:to>
    <xdr:pic>
      <xdr:nvPicPr>
        <xdr:cNvPr id="479" name="Subgraph-anurag_engr"/>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7699275"/>
          <a:ext cx="723900" cy="476250"/>
        </a:xfrm>
        <a:prstGeom prst="rect">
          <a:avLst/>
        </a:prstGeom>
      </xdr:spPr>
    </xdr:pic>
    <xdr:clientData/>
  </xdr:twoCellAnchor>
  <xdr:twoCellAnchor editAs="oneCell">
    <xdr:from>
      <xdr:col>1</xdr:col>
      <xdr:colOff>25400</xdr:colOff>
      <xdr:row>66</xdr:row>
      <xdr:rowOff>25400</xdr:rowOff>
    </xdr:from>
    <xdr:to>
      <xdr:col>1</xdr:col>
      <xdr:colOff>749300</xdr:colOff>
      <xdr:row>66</xdr:row>
      <xdr:rowOff>501650</xdr:rowOff>
    </xdr:to>
    <xdr:pic>
      <xdr:nvPicPr>
        <xdr:cNvPr id="480" name="Subgraph-yonibcherry"/>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8223150"/>
          <a:ext cx="723900" cy="476250"/>
        </a:xfrm>
        <a:prstGeom prst="rect">
          <a:avLst/>
        </a:prstGeom>
      </xdr:spPr>
    </xdr:pic>
    <xdr:clientData/>
  </xdr:twoCellAnchor>
  <xdr:twoCellAnchor editAs="oneCell">
    <xdr:from>
      <xdr:col>1</xdr:col>
      <xdr:colOff>25400</xdr:colOff>
      <xdr:row>67</xdr:row>
      <xdr:rowOff>25400</xdr:rowOff>
    </xdr:from>
    <xdr:to>
      <xdr:col>1</xdr:col>
      <xdr:colOff>749300</xdr:colOff>
      <xdr:row>67</xdr:row>
      <xdr:rowOff>501650</xdr:rowOff>
    </xdr:to>
    <xdr:pic>
      <xdr:nvPicPr>
        <xdr:cNvPr id="481" name="Subgraph-pqjiggy"/>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8747025"/>
          <a:ext cx="723900" cy="476250"/>
        </a:xfrm>
        <a:prstGeom prst="rect">
          <a:avLst/>
        </a:prstGeom>
      </xdr:spPr>
    </xdr:pic>
    <xdr:clientData/>
  </xdr:twoCellAnchor>
  <xdr:twoCellAnchor editAs="oneCell">
    <xdr:from>
      <xdr:col>1</xdr:col>
      <xdr:colOff>25400</xdr:colOff>
      <xdr:row>68</xdr:row>
      <xdr:rowOff>25400</xdr:rowOff>
    </xdr:from>
    <xdr:to>
      <xdr:col>1</xdr:col>
      <xdr:colOff>749300</xdr:colOff>
      <xdr:row>68</xdr:row>
      <xdr:rowOff>501650</xdr:rowOff>
    </xdr:to>
    <xdr:pic>
      <xdr:nvPicPr>
        <xdr:cNvPr id="482" name="Subgraph-gourab_87"/>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9270900"/>
          <a:ext cx="723900" cy="476250"/>
        </a:xfrm>
        <a:prstGeom prst="rect">
          <a:avLst/>
        </a:prstGeom>
      </xdr:spPr>
    </xdr:pic>
    <xdr:clientData/>
  </xdr:twoCellAnchor>
  <xdr:twoCellAnchor editAs="oneCell">
    <xdr:from>
      <xdr:col>1</xdr:col>
      <xdr:colOff>25400</xdr:colOff>
      <xdr:row>69</xdr:row>
      <xdr:rowOff>25400</xdr:rowOff>
    </xdr:from>
    <xdr:to>
      <xdr:col>1</xdr:col>
      <xdr:colOff>749300</xdr:colOff>
      <xdr:row>69</xdr:row>
      <xdr:rowOff>501650</xdr:rowOff>
    </xdr:to>
    <xdr:pic>
      <xdr:nvPicPr>
        <xdr:cNvPr id="483" name="Subgraph-nayak_nehu"/>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59794775"/>
          <a:ext cx="723900" cy="476250"/>
        </a:xfrm>
        <a:prstGeom prst="rect">
          <a:avLst/>
        </a:prstGeom>
      </xdr:spPr>
    </xdr:pic>
    <xdr:clientData/>
  </xdr:twoCellAnchor>
  <xdr:twoCellAnchor editAs="oneCell">
    <xdr:from>
      <xdr:col>1</xdr:col>
      <xdr:colOff>25400</xdr:colOff>
      <xdr:row>70</xdr:row>
      <xdr:rowOff>25400</xdr:rowOff>
    </xdr:from>
    <xdr:to>
      <xdr:col>1</xdr:col>
      <xdr:colOff>749300</xdr:colOff>
      <xdr:row>70</xdr:row>
      <xdr:rowOff>501650</xdr:rowOff>
    </xdr:to>
    <xdr:pic>
      <xdr:nvPicPr>
        <xdr:cNvPr id="484" name="Subgraph-rohitjainworld"/>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0318650"/>
          <a:ext cx="723900" cy="476250"/>
        </a:xfrm>
        <a:prstGeom prst="rect">
          <a:avLst/>
        </a:prstGeom>
      </xdr:spPr>
    </xdr:pic>
    <xdr:clientData/>
  </xdr:twoCellAnchor>
  <xdr:twoCellAnchor editAs="oneCell">
    <xdr:from>
      <xdr:col>1</xdr:col>
      <xdr:colOff>25400</xdr:colOff>
      <xdr:row>71</xdr:row>
      <xdr:rowOff>25400</xdr:rowOff>
    </xdr:from>
    <xdr:to>
      <xdr:col>1</xdr:col>
      <xdr:colOff>749300</xdr:colOff>
      <xdr:row>71</xdr:row>
      <xdr:rowOff>501650</xdr:rowOff>
    </xdr:to>
    <xdr:pic>
      <xdr:nvPicPr>
        <xdr:cNvPr id="485" name="Subgraph-subhash_kota"/>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0842525"/>
          <a:ext cx="723900" cy="476250"/>
        </a:xfrm>
        <a:prstGeom prst="rect">
          <a:avLst/>
        </a:prstGeom>
      </xdr:spPr>
    </xdr:pic>
    <xdr:clientData/>
  </xdr:twoCellAnchor>
  <xdr:twoCellAnchor editAs="oneCell">
    <xdr:from>
      <xdr:col>1</xdr:col>
      <xdr:colOff>25400</xdr:colOff>
      <xdr:row>72</xdr:row>
      <xdr:rowOff>25400</xdr:rowOff>
    </xdr:from>
    <xdr:to>
      <xdr:col>1</xdr:col>
      <xdr:colOff>749300</xdr:colOff>
      <xdr:row>72</xdr:row>
      <xdr:rowOff>501650</xdr:rowOff>
    </xdr:to>
    <xdr:pic>
      <xdr:nvPicPr>
        <xdr:cNvPr id="486" name="Subgraph-crpofmdev"/>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1366400"/>
          <a:ext cx="723900" cy="476250"/>
        </a:xfrm>
        <a:prstGeom prst="rect">
          <a:avLst/>
        </a:prstGeom>
      </xdr:spPr>
    </xdr:pic>
    <xdr:clientData/>
  </xdr:twoCellAnchor>
  <xdr:twoCellAnchor editAs="oneCell">
    <xdr:from>
      <xdr:col>1</xdr:col>
      <xdr:colOff>25400</xdr:colOff>
      <xdr:row>73</xdr:row>
      <xdr:rowOff>25400</xdr:rowOff>
    </xdr:from>
    <xdr:to>
      <xdr:col>1</xdr:col>
      <xdr:colOff>749300</xdr:colOff>
      <xdr:row>73</xdr:row>
      <xdr:rowOff>501650</xdr:rowOff>
    </xdr:to>
    <xdr:pic>
      <xdr:nvPicPr>
        <xdr:cNvPr id="487" name="Subgraph-amitpeehu"/>
        <xdr:cNvPicPr>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225550" y="61890275"/>
          <a:ext cx="723900" cy="476250"/>
        </a:xfrm>
        <a:prstGeom prst="rect">
          <a:avLst/>
        </a:prstGeom>
      </xdr:spPr>
    </xdr:pic>
    <xdr:clientData/>
  </xdr:twoCellAnchor>
  <xdr:twoCellAnchor editAs="oneCell">
    <xdr:from>
      <xdr:col>1</xdr:col>
      <xdr:colOff>25400</xdr:colOff>
      <xdr:row>74</xdr:row>
      <xdr:rowOff>25400</xdr:rowOff>
    </xdr:from>
    <xdr:to>
      <xdr:col>1</xdr:col>
      <xdr:colOff>749300</xdr:colOff>
      <xdr:row>74</xdr:row>
      <xdr:rowOff>501650</xdr:rowOff>
    </xdr:to>
    <xdr:pic>
      <xdr:nvPicPr>
        <xdr:cNvPr id="488" name="Subgraph-bhuwang1981"/>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62414150"/>
          <a:ext cx="723900" cy="476250"/>
        </a:xfrm>
        <a:prstGeom prst="rect">
          <a:avLst/>
        </a:prstGeom>
      </xdr:spPr>
    </xdr:pic>
    <xdr:clientData/>
  </xdr:twoCellAnchor>
  <xdr:twoCellAnchor editAs="oneCell">
    <xdr:from>
      <xdr:col>1</xdr:col>
      <xdr:colOff>25400</xdr:colOff>
      <xdr:row>75</xdr:row>
      <xdr:rowOff>25400</xdr:rowOff>
    </xdr:from>
    <xdr:to>
      <xdr:col>1</xdr:col>
      <xdr:colOff>749300</xdr:colOff>
      <xdr:row>75</xdr:row>
      <xdr:rowOff>501650</xdr:rowOff>
    </xdr:to>
    <xdr:pic>
      <xdr:nvPicPr>
        <xdr:cNvPr id="489" name="Subgraph-mayank_power"/>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2938025"/>
          <a:ext cx="723900" cy="476250"/>
        </a:xfrm>
        <a:prstGeom prst="rect">
          <a:avLst/>
        </a:prstGeom>
      </xdr:spPr>
    </xdr:pic>
    <xdr:clientData/>
  </xdr:twoCellAnchor>
  <xdr:twoCellAnchor editAs="oneCell">
    <xdr:from>
      <xdr:col>1</xdr:col>
      <xdr:colOff>25400</xdr:colOff>
      <xdr:row>76</xdr:row>
      <xdr:rowOff>25400</xdr:rowOff>
    </xdr:from>
    <xdr:to>
      <xdr:col>1</xdr:col>
      <xdr:colOff>749300</xdr:colOff>
      <xdr:row>76</xdr:row>
      <xdr:rowOff>501650</xdr:rowOff>
    </xdr:to>
    <xdr:pic>
      <xdr:nvPicPr>
        <xdr:cNvPr id="490" name="Subgraph-manishsmooth"/>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3461900"/>
          <a:ext cx="723900" cy="476250"/>
        </a:xfrm>
        <a:prstGeom prst="rect">
          <a:avLst/>
        </a:prstGeom>
      </xdr:spPr>
    </xdr:pic>
    <xdr:clientData/>
  </xdr:twoCellAnchor>
  <xdr:twoCellAnchor editAs="oneCell">
    <xdr:from>
      <xdr:col>1</xdr:col>
      <xdr:colOff>25400</xdr:colOff>
      <xdr:row>77</xdr:row>
      <xdr:rowOff>25400</xdr:rowOff>
    </xdr:from>
    <xdr:to>
      <xdr:col>1</xdr:col>
      <xdr:colOff>749300</xdr:colOff>
      <xdr:row>77</xdr:row>
      <xdr:rowOff>501650</xdr:rowOff>
    </xdr:to>
    <xdr:pic>
      <xdr:nvPicPr>
        <xdr:cNvPr id="491" name="Subgraph-arko_singh"/>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3985775"/>
          <a:ext cx="723900" cy="476250"/>
        </a:xfrm>
        <a:prstGeom prst="rect">
          <a:avLst/>
        </a:prstGeom>
      </xdr:spPr>
    </xdr:pic>
    <xdr:clientData/>
  </xdr:twoCellAnchor>
  <xdr:twoCellAnchor editAs="oneCell">
    <xdr:from>
      <xdr:col>1</xdr:col>
      <xdr:colOff>25400</xdr:colOff>
      <xdr:row>78</xdr:row>
      <xdr:rowOff>25400</xdr:rowOff>
    </xdr:from>
    <xdr:to>
      <xdr:col>1</xdr:col>
      <xdr:colOff>749300</xdr:colOff>
      <xdr:row>78</xdr:row>
      <xdr:rowOff>501650</xdr:rowOff>
    </xdr:to>
    <xdr:pic>
      <xdr:nvPicPr>
        <xdr:cNvPr id="492" name="Subgraph-sankarsakhinala"/>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64509650"/>
          <a:ext cx="723900" cy="476250"/>
        </a:xfrm>
        <a:prstGeom prst="rect">
          <a:avLst/>
        </a:prstGeom>
      </xdr:spPr>
    </xdr:pic>
    <xdr:clientData/>
  </xdr:twoCellAnchor>
  <xdr:twoCellAnchor editAs="oneCell">
    <xdr:from>
      <xdr:col>1</xdr:col>
      <xdr:colOff>25400</xdr:colOff>
      <xdr:row>79</xdr:row>
      <xdr:rowOff>25400</xdr:rowOff>
    </xdr:from>
    <xdr:to>
      <xdr:col>1</xdr:col>
      <xdr:colOff>749300</xdr:colOff>
      <xdr:row>79</xdr:row>
      <xdr:rowOff>501650</xdr:rowOff>
    </xdr:to>
    <xdr:pic>
      <xdr:nvPicPr>
        <xdr:cNvPr id="493" name="Subgraph-kumar_santosh08"/>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5033525"/>
          <a:ext cx="723900" cy="476250"/>
        </a:xfrm>
        <a:prstGeom prst="rect">
          <a:avLst/>
        </a:prstGeom>
      </xdr:spPr>
    </xdr:pic>
    <xdr:clientData/>
  </xdr:twoCellAnchor>
  <xdr:twoCellAnchor editAs="oneCell">
    <xdr:from>
      <xdr:col>1</xdr:col>
      <xdr:colOff>25400</xdr:colOff>
      <xdr:row>80</xdr:row>
      <xdr:rowOff>25400</xdr:rowOff>
    </xdr:from>
    <xdr:to>
      <xdr:col>1</xdr:col>
      <xdr:colOff>749300</xdr:colOff>
      <xdr:row>80</xdr:row>
      <xdr:rowOff>501650</xdr:rowOff>
    </xdr:to>
    <xdr:pic>
      <xdr:nvPicPr>
        <xdr:cNvPr id="494" name="Subgraph-viewofarun"/>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5557400"/>
          <a:ext cx="723900" cy="476250"/>
        </a:xfrm>
        <a:prstGeom prst="rect">
          <a:avLst/>
        </a:prstGeom>
      </xdr:spPr>
    </xdr:pic>
    <xdr:clientData/>
  </xdr:twoCellAnchor>
  <xdr:twoCellAnchor editAs="oneCell">
    <xdr:from>
      <xdr:col>1</xdr:col>
      <xdr:colOff>25400</xdr:colOff>
      <xdr:row>81</xdr:row>
      <xdr:rowOff>25400</xdr:rowOff>
    </xdr:from>
    <xdr:to>
      <xdr:col>1</xdr:col>
      <xdr:colOff>749300</xdr:colOff>
      <xdr:row>81</xdr:row>
      <xdr:rowOff>501650</xdr:rowOff>
    </xdr:to>
    <xdr:pic>
      <xdr:nvPicPr>
        <xdr:cNvPr id="495" name="Subgraph-sgupta22"/>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6081275"/>
          <a:ext cx="723900" cy="476250"/>
        </a:xfrm>
        <a:prstGeom prst="rect">
          <a:avLst/>
        </a:prstGeom>
      </xdr:spPr>
    </xdr:pic>
    <xdr:clientData/>
  </xdr:twoCellAnchor>
  <xdr:twoCellAnchor editAs="oneCell">
    <xdr:from>
      <xdr:col>1</xdr:col>
      <xdr:colOff>25400</xdr:colOff>
      <xdr:row>82</xdr:row>
      <xdr:rowOff>25400</xdr:rowOff>
    </xdr:from>
    <xdr:to>
      <xdr:col>1</xdr:col>
      <xdr:colOff>749300</xdr:colOff>
      <xdr:row>82</xdr:row>
      <xdr:rowOff>501650</xdr:rowOff>
    </xdr:to>
    <xdr:pic>
      <xdr:nvPicPr>
        <xdr:cNvPr id="496" name="Subgraph-thestinger02"/>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6605150"/>
          <a:ext cx="723900" cy="476250"/>
        </a:xfrm>
        <a:prstGeom prst="rect">
          <a:avLst/>
        </a:prstGeom>
      </xdr:spPr>
    </xdr:pic>
    <xdr:clientData/>
  </xdr:twoCellAnchor>
  <xdr:twoCellAnchor editAs="oneCell">
    <xdr:from>
      <xdr:col>1</xdr:col>
      <xdr:colOff>25400</xdr:colOff>
      <xdr:row>83</xdr:row>
      <xdr:rowOff>25400</xdr:rowOff>
    </xdr:from>
    <xdr:to>
      <xdr:col>1</xdr:col>
      <xdr:colOff>749300</xdr:colOff>
      <xdr:row>83</xdr:row>
      <xdr:rowOff>501650</xdr:rowOff>
    </xdr:to>
    <xdr:pic>
      <xdr:nvPicPr>
        <xdr:cNvPr id="497" name="Subgraph-vipinkumar0247"/>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67129025"/>
          <a:ext cx="723900" cy="476250"/>
        </a:xfrm>
        <a:prstGeom prst="rect">
          <a:avLst/>
        </a:prstGeom>
      </xdr:spPr>
    </xdr:pic>
    <xdr:clientData/>
  </xdr:twoCellAnchor>
  <xdr:twoCellAnchor editAs="oneCell">
    <xdr:from>
      <xdr:col>1</xdr:col>
      <xdr:colOff>25400</xdr:colOff>
      <xdr:row>84</xdr:row>
      <xdr:rowOff>25400</xdr:rowOff>
    </xdr:from>
    <xdr:to>
      <xdr:col>1</xdr:col>
      <xdr:colOff>749300</xdr:colOff>
      <xdr:row>84</xdr:row>
      <xdr:rowOff>501650</xdr:rowOff>
    </xdr:to>
    <xdr:pic>
      <xdr:nvPicPr>
        <xdr:cNvPr id="498" name="Subgraph-maunikpatel88"/>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67652900"/>
          <a:ext cx="723900" cy="476250"/>
        </a:xfrm>
        <a:prstGeom prst="rect">
          <a:avLst/>
        </a:prstGeom>
      </xdr:spPr>
    </xdr:pic>
    <xdr:clientData/>
  </xdr:twoCellAnchor>
  <xdr:twoCellAnchor editAs="oneCell">
    <xdr:from>
      <xdr:col>1</xdr:col>
      <xdr:colOff>25400</xdr:colOff>
      <xdr:row>85</xdr:row>
      <xdr:rowOff>25400</xdr:rowOff>
    </xdr:from>
    <xdr:to>
      <xdr:col>1</xdr:col>
      <xdr:colOff>749300</xdr:colOff>
      <xdr:row>85</xdr:row>
      <xdr:rowOff>501650</xdr:rowOff>
    </xdr:to>
    <xdr:pic>
      <xdr:nvPicPr>
        <xdr:cNvPr id="499" name="Subgraph-tejendramakwana"/>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8176775"/>
          <a:ext cx="723900" cy="476250"/>
        </a:xfrm>
        <a:prstGeom prst="rect">
          <a:avLst/>
        </a:prstGeom>
      </xdr:spPr>
    </xdr:pic>
    <xdr:clientData/>
  </xdr:twoCellAnchor>
  <xdr:twoCellAnchor editAs="oneCell">
    <xdr:from>
      <xdr:col>1</xdr:col>
      <xdr:colOff>25400</xdr:colOff>
      <xdr:row>86</xdr:row>
      <xdr:rowOff>25400</xdr:rowOff>
    </xdr:from>
    <xdr:to>
      <xdr:col>1</xdr:col>
      <xdr:colOff>749300</xdr:colOff>
      <xdr:row>86</xdr:row>
      <xdr:rowOff>501650</xdr:rowOff>
    </xdr:to>
    <xdr:pic>
      <xdr:nvPicPr>
        <xdr:cNvPr id="500" name="Subgraph-caajayraj"/>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8700650"/>
          <a:ext cx="723900" cy="476250"/>
        </a:xfrm>
        <a:prstGeom prst="rect">
          <a:avLst/>
        </a:prstGeom>
      </xdr:spPr>
    </xdr:pic>
    <xdr:clientData/>
  </xdr:twoCellAnchor>
  <xdr:twoCellAnchor editAs="oneCell">
    <xdr:from>
      <xdr:col>1</xdr:col>
      <xdr:colOff>25400</xdr:colOff>
      <xdr:row>87</xdr:row>
      <xdr:rowOff>25400</xdr:rowOff>
    </xdr:from>
    <xdr:to>
      <xdr:col>1</xdr:col>
      <xdr:colOff>749300</xdr:colOff>
      <xdr:row>87</xdr:row>
      <xdr:rowOff>501650</xdr:rowOff>
    </xdr:to>
    <xdr:pic>
      <xdr:nvPicPr>
        <xdr:cNvPr id="501" name="Subgraph-vsrconnect"/>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69224525"/>
          <a:ext cx="723900" cy="476250"/>
        </a:xfrm>
        <a:prstGeom prst="rect">
          <a:avLst/>
        </a:prstGeom>
      </xdr:spPr>
    </xdr:pic>
    <xdr:clientData/>
  </xdr:twoCellAnchor>
  <xdr:twoCellAnchor editAs="oneCell">
    <xdr:from>
      <xdr:col>1</xdr:col>
      <xdr:colOff>25400</xdr:colOff>
      <xdr:row>88</xdr:row>
      <xdr:rowOff>25400</xdr:rowOff>
    </xdr:from>
    <xdr:to>
      <xdr:col>1</xdr:col>
      <xdr:colOff>749300</xdr:colOff>
      <xdr:row>88</xdr:row>
      <xdr:rowOff>501650</xdr:rowOff>
    </xdr:to>
    <xdr:pic>
      <xdr:nvPicPr>
        <xdr:cNvPr id="502" name="Subgraph-yoyobigfan"/>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69748400"/>
          <a:ext cx="723900" cy="476250"/>
        </a:xfrm>
        <a:prstGeom prst="rect">
          <a:avLst/>
        </a:prstGeom>
      </xdr:spPr>
    </xdr:pic>
    <xdr:clientData/>
  </xdr:twoCellAnchor>
  <xdr:twoCellAnchor editAs="oneCell">
    <xdr:from>
      <xdr:col>1</xdr:col>
      <xdr:colOff>25400</xdr:colOff>
      <xdr:row>89</xdr:row>
      <xdr:rowOff>25400</xdr:rowOff>
    </xdr:from>
    <xdr:to>
      <xdr:col>1</xdr:col>
      <xdr:colOff>749300</xdr:colOff>
      <xdr:row>89</xdr:row>
      <xdr:rowOff>501650</xdr:rowOff>
    </xdr:to>
    <xdr:pic>
      <xdr:nvPicPr>
        <xdr:cNvPr id="503" name="Subgraph-tweeter4help"/>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70272275"/>
          <a:ext cx="723900" cy="476250"/>
        </a:xfrm>
        <a:prstGeom prst="rect">
          <a:avLst/>
        </a:prstGeom>
      </xdr:spPr>
    </xdr:pic>
    <xdr:clientData/>
  </xdr:twoCellAnchor>
  <xdr:twoCellAnchor editAs="oneCell">
    <xdr:from>
      <xdr:col>1</xdr:col>
      <xdr:colOff>25400</xdr:colOff>
      <xdr:row>90</xdr:row>
      <xdr:rowOff>25400</xdr:rowOff>
    </xdr:from>
    <xdr:to>
      <xdr:col>1</xdr:col>
      <xdr:colOff>749300</xdr:colOff>
      <xdr:row>90</xdr:row>
      <xdr:rowOff>501650</xdr:rowOff>
    </xdr:to>
    <xdr:pic>
      <xdr:nvPicPr>
        <xdr:cNvPr id="504" name="Subgraph-iamthunderboy"/>
        <xdr:cNvPicPr>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225550" y="70796150"/>
          <a:ext cx="723900" cy="476250"/>
        </a:xfrm>
        <a:prstGeom prst="rect">
          <a:avLst/>
        </a:prstGeom>
      </xdr:spPr>
    </xdr:pic>
    <xdr:clientData/>
  </xdr:twoCellAnchor>
  <xdr:twoCellAnchor editAs="oneCell">
    <xdr:from>
      <xdr:col>1</xdr:col>
      <xdr:colOff>25400</xdr:colOff>
      <xdr:row>91</xdr:row>
      <xdr:rowOff>25400</xdr:rowOff>
    </xdr:from>
    <xdr:to>
      <xdr:col>1</xdr:col>
      <xdr:colOff>749300</xdr:colOff>
      <xdr:row>91</xdr:row>
      <xdr:rowOff>501650</xdr:rowOff>
    </xdr:to>
    <xdr:pic>
      <xdr:nvPicPr>
        <xdr:cNvPr id="505" name="Subgraph-devangraj_95"/>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1320025"/>
          <a:ext cx="723900" cy="476250"/>
        </a:xfrm>
        <a:prstGeom prst="rect">
          <a:avLst/>
        </a:prstGeom>
      </xdr:spPr>
    </xdr:pic>
    <xdr:clientData/>
  </xdr:twoCellAnchor>
  <xdr:twoCellAnchor editAs="oneCell">
    <xdr:from>
      <xdr:col>1</xdr:col>
      <xdr:colOff>25400</xdr:colOff>
      <xdr:row>92</xdr:row>
      <xdr:rowOff>25400</xdr:rowOff>
    </xdr:from>
    <xdr:to>
      <xdr:col>1</xdr:col>
      <xdr:colOff>749300</xdr:colOff>
      <xdr:row>92</xdr:row>
      <xdr:rowOff>501650</xdr:rowOff>
    </xdr:to>
    <xdr:pic>
      <xdr:nvPicPr>
        <xdr:cNvPr id="506" name="Subgraph-sanj1505"/>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1843900"/>
          <a:ext cx="723900" cy="476250"/>
        </a:xfrm>
        <a:prstGeom prst="rect">
          <a:avLst/>
        </a:prstGeom>
      </xdr:spPr>
    </xdr:pic>
    <xdr:clientData/>
  </xdr:twoCellAnchor>
  <xdr:twoCellAnchor editAs="oneCell">
    <xdr:from>
      <xdr:col>1</xdr:col>
      <xdr:colOff>25400</xdr:colOff>
      <xdr:row>93</xdr:row>
      <xdr:rowOff>25400</xdr:rowOff>
    </xdr:from>
    <xdr:to>
      <xdr:col>1</xdr:col>
      <xdr:colOff>749300</xdr:colOff>
      <xdr:row>93</xdr:row>
      <xdr:rowOff>501650</xdr:rowOff>
    </xdr:to>
    <xdr:pic>
      <xdr:nvPicPr>
        <xdr:cNvPr id="507" name="Subgraph-anubandhan2"/>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2367775"/>
          <a:ext cx="723900" cy="476250"/>
        </a:xfrm>
        <a:prstGeom prst="rect">
          <a:avLst/>
        </a:prstGeom>
      </xdr:spPr>
    </xdr:pic>
    <xdr:clientData/>
  </xdr:twoCellAnchor>
  <xdr:twoCellAnchor editAs="oneCell">
    <xdr:from>
      <xdr:col>1</xdr:col>
      <xdr:colOff>25400</xdr:colOff>
      <xdr:row>94</xdr:row>
      <xdr:rowOff>25400</xdr:rowOff>
    </xdr:from>
    <xdr:to>
      <xdr:col>1</xdr:col>
      <xdr:colOff>749300</xdr:colOff>
      <xdr:row>94</xdr:row>
      <xdr:rowOff>501650</xdr:rowOff>
    </xdr:to>
    <xdr:pic>
      <xdr:nvPicPr>
        <xdr:cNvPr id="508" name="Subgraph-ismailsharif71"/>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2891650"/>
          <a:ext cx="723900" cy="476250"/>
        </a:xfrm>
        <a:prstGeom prst="rect">
          <a:avLst/>
        </a:prstGeom>
      </xdr:spPr>
    </xdr:pic>
    <xdr:clientData/>
  </xdr:twoCellAnchor>
  <xdr:twoCellAnchor editAs="oneCell">
    <xdr:from>
      <xdr:col>1</xdr:col>
      <xdr:colOff>25400</xdr:colOff>
      <xdr:row>95</xdr:row>
      <xdr:rowOff>25400</xdr:rowOff>
    </xdr:from>
    <xdr:to>
      <xdr:col>1</xdr:col>
      <xdr:colOff>749300</xdr:colOff>
      <xdr:row>95</xdr:row>
      <xdr:rowOff>501650</xdr:rowOff>
    </xdr:to>
    <xdr:pic>
      <xdr:nvPicPr>
        <xdr:cNvPr id="509" name="Subgraph-kaifiyatmca"/>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73415525"/>
          <a:ext cx="723900" cy="476250"/>
        </a:xfrm>
        <a:prstGeom prst="rect">
          <a:avLst/>
        </a:prstGeom>
      </xdr:spPr>
    </xdr:pic>
    <xdr:clientData/>
  </xdr:twoCellAnchor>
  <xdr:twoCellAnchor editAs="oneCell">
    <xdr:from>
      <xdr:col>1</xdr:col>
      <xdr:colOff>25400</xdr:colOff>
      <xdr:row>96</xdr:row>
      <xdr:rowOff>25400</xdr:rowOff>
    </xdr:from>
    <xdr:to>
      <xdr:col>1</xdr:col>
      <xdr:colOff>749300</xdr:colOff>
      <xdr:row>96</xdr:row>
      <xdr:rowOff>501650</xdr:rowOff>
    </xdr:to>
    <xdr:pic>
      <xdr:nvPicPr>
        <xdr:cNvPr id="510" name="Subgraph-dev_senapati"/>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3939400"/>
          <a:ext cx="723900" cy="476250"/>
        </a:xfrm>
        <a:prstGeom prst="rect">
          <a:avLst/>
        </a:prstGeom>
      </xdr:spPr>
    </xdr:pic>
    <xdr:clientData/>
  </xdr:twoCellAnchor>
  <xdr:twoCellAnchor editAs="oneCell">
    <xdr:from>
      <xdr:col>1</xdr:col>
      <xdr:colOff>25400</xdr:colOff>
      <xdr:row>97</xdr:row>
      <xdr:rowOff>25400</xdr:rowOff>
    </xdr:from>
    <xdr:to>
      <xdr:col>1</xdr:col>
      <xdr:colOff>749300</xdr:colOff>
      <xdr:row>97</xdr:row>
      <xdr:rowOff>501650</xdr:rowOff>
    </xdr:to>
    <xdr:pic>
      <xdr:nvPicPr>
        <xdr:cNvPr id="511" name="Subgraph-cnfusdsinceborn"/>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4463275"/>
          <a:ext cx="723900" cy="476250"/>
        </a:xfrm>
        <a:prstGeom prst="rect">
          <a:avLst/>
        </a:prstGeom>
      </xdr:spPr>
    </xdr:pic>
    <xdr:clientData/>
  </xdr:twoCellAnchor>
  <xdr:twoCellAnchor editAs="oneCell">
    <xdr:from>
      <xdr:col>1</xdr:col>
      <xdr:colOff>25400</xdr:colOff>
      <xdr:row>98</xdr:row>
      <xdr:rowOff>25400</xdr:rowOff>
    </xdr:from>
    <xdr:to>
      <xdr:col>1</xdr:col>
      <xdr:colOff>749300</xdr:colOff>
      <xdr:row>98</xdr:row>
      <xdr:rowOff>501650</xdr:rowOff>
    </xdr:to>
    <xdr:pic>
      <xdr:nvPicPr>
        <xdr:cNvPr id="512" name="Subgraph-nkarmakar"/>
        <xdr:cNvPicPr>
          <a:picLocks/>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25550" y="74987150"/>
          <a:ext cx="723900" cy="476250"/>
        </a:xfrm>
        <a:prstGeom prst="rect">
          <a:avLst/>
        </a:prstGeom>
      </xdr:spPr>
    </xdr:pic>
    <xdr:clientData/>
  </xdr:twoCellAnchor>
  <xdr:twoCellAnchor editAs="oneCell">
    <xdr:from>
      <xdr:col>1</xdr:col>
      <xdr:colOff>25400</xdr:colOff>
      <xdr:row>99</xdr:row>
      <xdr:rowOff>25400</xdr:rowOff>
    </xdr:from>
    <xdr:to>
      <xdr:col>1</xdr:col>
      <xdr:colOff>749300</xdr:colOff>
      <xdr:row>99</xdr:row>
      <xdr:rowOff>501650</xdr:rowOff>
    </xdr:to>
    <xdr:pic>
      <xdr:nvPicPr>
        <xdr:cNvPr id="513" name="Subgraph-sinhanava"/>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75511025"/>
          <a:ext cx="723900" cy="476250"/>
        </a:xfrm>
        <a:prstGeom prst="rect">
          <a:avLst/>
        </a:prstGeom>
      </xdr:spPr>
    </xdr:pic>
    <xdr:clientData/>
  </xdr:twoCellAnchor>
  <xdr:twoCellAnchor editAs="oneCell">
    <xdr:from>
      <xdr:col>1</xdr:col>
      <xdr:colOff>25400</xdr:colOff>
      <xdr:row>100</xdr:row>
      <xdr:rowOff>25400</xdr:rowOff>
    </xdr:from>
    <xdr:to>
      <xdr:col>1</xdr:col>
      <xdr:colOff>749300</xdr:colOff>
      <xdr:row>100</xdr:row>
      <xdr:rowOff>501650</xdr:rowOff>
    </xdr:to>
    <xdr:pic>
      <xdr:nvPicPr>
        <xdr:cNvPr id="514" name="Subgraph-sush_twits"/>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6034900"/>
          <a:ext cx="723900" cy="476250"/>
        </a:xfrm>
        <a:prstGeom prst="rect">
          <a:avLst/>
        </a:prstGeom>
      </xdr:spPr>
    </xdr:pic>
    <xdr:clientData/>
  </xdr:twoCellAnchor>
  <xdr:twoCellAnchor editAs="oneCell">
    <xdr:from>
      <xdr:col>1</xdr:col>
      <xdr:colOff>25400</xdr:colOff>
      <xdr:row>101</xdr:row>
      <xdr:rowOff>25400</xdr:rowOff>
    </xdr:from>
    <xdr:to>
      <xdr:col>1</xdr:col>
      <xdr:colOff>749300</xdr:colOff>
      <xdr:row>101</xdr:row>
      <xdr:rowOff>501650</xdr:rowOff>
    </xdr:to>
    <xdr:pic>
      <xdr:nvPicPr>
        <xdr:cNvPr id="515" name="Subgraph-saudreamchaser"/>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76558775"/>
          <a:ext cx="723900" cy="476250"/>
        </a:xfrm>
        <a:prstGeom prst="rect">
          <a:avLst/>
        </a:prstGeom>
      </xdr:spPr>
    </xdr:pic>
    <xdr:clientData/>
  </xdr:twoCellAnchor>
  <xdr:twoCellAnchor editAs="oneCell">
    <xdr:from>
      <xdr:col>1</xdr:col>
      <xdr:colOff>25400</xdr:colOff>
      <xdr:row>102</xdr:row>
      <xdr:rowOff>25400</xdr:rowOff>
    </xdr:from>
    <xdr:to>
      <xdr:col>1</xdr:col>
      <xdr:colOff>749300</xdr:colOff>
      <xdr:row>102</xdr:row>
      <xdr:rowOff>501650</xdr:rowOff>
    </xdr:to>
    <xdr:pic>
      <xdr:nvPicPr>
        <xdr:cNvPr id="516" name="Subgraph-theshashank03"/>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77082650"/>
          <a:ext cx="723900" cy="476250"/>
        </a:xfrm>
        <a:prstGeom prst="rect">
          <a:avLst/>
        </a:prstGeom>
      </xdr:spPr>
    </xdr:pic>
    <xdr:clientData/>
  </xdr:twoCellAnchor>
  <xdr:twoCellAnchor editAs="oneCell">
    <xdr:from>
      <xdr:col>1</xdr:col>
      <xdr:colOff>25400</xdr:colOff>
      <xdr:row>103</xdr:row>
      <xdr:rowOff>25400</xdr:rowOff>
    </xdr:from>
    <xdr:to>
      <xdr:col>1</xdr:col>
      <xdr:colOff>749300</xdr:colOff>
      <xdr:row>103</xdr:row>
      <xdr:rowOff>501650</xdr:rowOff>
    </xdr:to>
    <xdr:pic>
      <xdr:nvPicPr>
        <xdr:cNvPr id="517" name="Subgraph-tamalhowlader3"/>
        <xdr:cNvPicPr>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225550" y="77606525"/>
          <a:ext cx="723900" cy="476250"/>
        </a:xfrm>
        <a:prstGeom prst="rect">
          <a:avLst/>
        </a:prstGeom>
      </xdr:spPr>
    </xdr:pic>
    <xdr:clientData/>
  </xdr:twoCellAnchor>
  <xdr:twoCellAnchor editAs="oneCell">
    <xdr:from>
      <xdr:col>1</xdr:col>
      <xdr:colOff>25400</xdr:colOff>
      <xdr:row>115</xdr:row>
      <xdr:rowOff>25400</xdr:rowOff>
    </xdr:from>
    <xdr:to>
      <xdr:col>1</xdr:col>
      <xdr:colOff>749300</xdr:colOff>
      <xdr:row>115</xdr:row>
      <xdr:rowOff>501650</xdr:rowOff>
    </xdr:to>
    <xdr:pic>
      <xdr:nvPicPr>
        <xdr:cNvPr id="518" name="Subgraph-regalstreak"/>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78130400"/>
          <a:ext cx="723900" cy="476250"/>
        </a:xfrm>
        <a:prstGeom prst="rect">
          <a:avLst/>
        </a:prstGeom>
      </xdr:spPr>
    </xdr:pic>
    <xdr:clientData/>
  </xdr:twoCellAnchor>
  <xdr:twoCellAnchor editAs="oneCell">
    <xdr:from>
      <xdr:col>1</xdr:col>
      <xdr:colOff>25400</xdr:colOff>
      <xdr:row>116</xdr:row>
      <xdr:rowOff>25400</xdr:rowOff>
    </xdr:from>
    <xdr:to>
      <xdr:col>1</xdr:col>
      <xdr:colOff>749300</xdr:colOff>
      <xdr:row>116</xdr:row>
      <xdr:rowOff>501650</xdr:rowOff>
    </xdr:to>
    <xdr:pic>
      <xdr:nvPicPr>
        <xdr:cNvPr id="519" name="Subgraph-kaushik89ankit"/>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78654275"/>
          <a:ext cx="723900" cy="476250"/>
        </a:xfrm>
        <a:prstGeom prst="rect">
          <a:avLst/>
        </a:prstGeom>
      </xdr:spPr>
    </xdr:pic>
    <xdr:clientData/>
  </xdr:twoCellAnchor>
  <xdr:twoCellAnchor editAs="oneCell">
    <xdr:from>
      <xdr:col>1</xdr:col>
      <xdr:colOff>25400</xdr:colOff>
      <xdr:row>117</xdr:row>
      <xdr:rowOff>25400</xdr:rowOff>
    </xdr:from>
    <xdr:to>
      <xdr:col>1</xdr:col>
      <xdr:colOff>749300</xdr:colOff>
      <xdr:row>117</xdr:row>
      <xdr:rowOff>501650</xdr:rowOff>
    </xdr:to>
    <xdr:pic>
      <xdr:nvPicPr>
        <xdr:cNvPr id="520" name="Subgraph-prashantuv243"/>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79178150"/>
          <a:ext cx="723900" cy="476250"/>
        </a:xfrm>
        <a:prstGeom prst="rect">
          <a:avLst/>
        </a:prstGeom>
      </xdr:spPr>
    </xdr:pic>
    <xdr:clientData/>
  </xdr:twoCellAnchor>
  <xdr:twoCellAnchor editAs="oneCell">
    <xdr:from>
      <xdr:col>1</xdr:col>
      <xdr:colOff>25400</xdr:colOff>
      <xdr:row>118</xdr:row>
      <xdr:rowOff>25400</xdr:rowOff>
    </xdr:from>
    <xdr:to>
      <xdr:col>1</xdr:col>
      <xdr:colOff>749300</xdr:colOff>
      <xdr:row>118</xdr:row>
      <xdr:rowOff>501650</xdr:rowOff>
    </xdr:to>
    <xdr:pic>
      <xdr:nvPicPr>
        <xdr:cNvPr id="521" name="Subgraph-vandanabhansali"/>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79702025"/>
          <a:ext cx="723900" cy="476250"/>
        </a:xfrm>
        <a:prstGeom prst="rect">
          <a:avLst/>
        </a:prstGeom>
      </xdr:spPr>
    </xdr:pic>
    <xdr:clientData/>
  </xdr:twoCellAnchor>
  <xdr:twoCellAnchor editAs="oneCell">
    <xdr:from>
      <xdr:col>1</xdr:col>
      <xdr:colOff>25400</xdr:colOff>
      <xdr:row>119</xdr:row>
      <xdr:rowOff>25400</xdr:rowOff>
    </xdr:from>
    <xdr:to>
      <xdr:col>1</xdr:col>
      <xdr:colOff>749300</xdr:colOff>
      <xdr:row>119</xdr:row>
      <xdr:rowOff>501650</xdr:rowOff>
    </xdr:to>
    <xdr:pic>
      <xdr:nvPicPr>
        <xdr:cNvPr id="522" name="Subgraph-harshstp"/>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80225900"/>
          <a:ext cx="723900" cy="476250"/>
        </a:xfrm>
        <a:prstGeom prst="rect">
          <a:avLst/>
        </a:prstGeom>
      </xdr:spPr>
    </xdr:pic>
    <xdr:clientData/>
  </xdr:twoCellAnchor>
  <xdr:twoCellAnchor editAs="oneCell">
    <xdr:from>
      <xdr:col>1</xdr:col>
      <xdr:colOff>25400</xdr:colOff>
      <xdr:row>120</xdr:row>
      <xdr:rowOff>25400</xdr:rowOff>
    </xdr:from>
    <xdr:to>
      <xdr:col>1</xdr:col>
      <xdr:colOff>749300</xdr:colOff>
      <xdr:row>120</xdr:row>
      <xdr:rowOff>501650</xdr:rowOff>
    </xdr:to>
    <xdr:pic>
      <xdr:nvPicPr>
        <xdr:cNvPr id="523" name="Subgraph-i_r_sircar"/>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80749775"/>
          <a:ext cx="723900" cy="476250"/>
        </a:xfrm>
        <a:prstGeom prst="rect">
          <a:avLst/>
        </a:prstGeom>
      </xdr:spPr>
    </xdr:pic>
    <xdr:clientData/>
  </xdr:twoCellAnchor>
  <xdr:twoCellAnchor editAs="oneCell">
    <xdr:from>
      <xdr:col>1</xdr:col>
      <xdr:colOff>25400</xdr:colOff>
      <xdr:row>123</xdr:row>
      <xdr:rowOff>25400</xdr:rowOff>
    </xdr:from>
    <xdr:to>
      <xdr:col>1</xdr:col>
      <xdr:colOff>749300</xdr:colOff>
      <xdr:row>123</xdr:row>
      <xdr:rowOff>501650</xdr:rowOff>
    </xdr:to>
    <xdr:pic>
      <xdr:nvPicPr>
        <xdr:cNvPr id="524" name="Subgraph-vikasjindal06"/>
        <xdr:cNvPicPr>
          <a:picLocks/>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225550" y="81273650"/>
          <a:ext cx="723900" cy="476250"/>
        </a:xfrm>
        <a:prstGeom prst="rect">
          <a:avLst/>
        </a:prstGeom>
      </xdr:spPr>
    </xdr:pic>
    <xdr:clientData/>
  </xdr:twoCellAnchor>
  <xdr:twoCellAnchor editAs="oneCell">
    <xdr:from>
      <xdr:col>1</xdr:col>
      <xdr:colOff>25400</xdr:colOff>
      <xdr:row>124</xdr:row>
      <xdr:rowOff>25400</xdr:rowOff>
    </xdr:from>
    <xdr:to>
      <xdr:col>1</xdr:col>
      <xdr:colOff>749300</xdr:colOff>
      <xdr:row>124</xdr:row>
      <xdr:rowOff>501650</xdr:rowOff>
    </xdr:to>
    <xdr:pic>
      <xdr:nvPicPr>
        <xdr:cNvPr id="525" name="Subgraph-hiranyajyoti"/>
        <xdr:cNvPicPr>
          <a:picLocks/>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225550" y="81797525"/>
          <a:ext cx="723900" cy="476250"/>
        </a:xfrm>
        <a:prstGeom prst="rect">
          <a:avLst/>
        </a:prstGeom>
      </xdr:spPr>
    </xdr:pic>
    <xdr:clientData/>
  </xdr:twoCellAnchor>
  <xdr:twoCellAnchor editAs="oneCell">
    <xdr:from>
      <xdr:col>1</xdr:col>
      <xdr:colOff>25400</xdr:colOff>
      <xdr:row>125</xdr:row>
      <xdr:rowOff>25400</xdr:rowOff>
    </xdr:from>
    <xdr:to>
      <xdr:col>1</xdr:col>
      <xdr:colOff>749300</xdr:colOff>
      <xdr:row>125</xdr:row>
      <xdr:rowOff>501650</xdr:rowOff>
    </xdr:to>
    <xdr:pic>
      <xdr:nvPicPr>
        <xdr:cNvPr id="526" name="Subgraph-tagtaher"/>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82321400"/>
          <a:ext cx="723900" cy="476250"/>
        </a:xfrm>
        <a:prstGeom prst="rect">
          <a:avLst/>
        </a:prstGeom>
      </xdr:spPr>
    </xdr:pic>
    <xdr:clientData/>
  </xdr:twoCellAnchor>
  <xdr:twoCellAnchor editAs="oneCell">
    <xdr:from>
      <xdr:col>1</xdr:col>
      <xdr:colOff>25400</xdr:colOff>
      <xdr:row>128</xdr:row>
      <xdr:rowOff>25400</xdr:rowOff>
    </xdr:from>
    <xdr:to>
      <xdr:col>1</xdr:col>
      <xdr:colOff>749300</xdr:colOff>
      <xdr:row>128</xdr:row>
      <xdr:rowOff>501650</xdr:rowOff>
    </xdr:to>
    <xdr:pic>
      <xdr:nvPicPr>
        <xdr:cNvPr id="527" name="Subgraph-startup_delhi"/>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82845275"/>
          <a:ext cx="723900" cy="476250"/>
        </a:xfrm>
        <a:prstGeom prst="rect">
          <a:avLst/>
        </a:prstGeom>
      </xdr:spPr>
    </xdr:pic>
    <xdr:clientData/>
  </xdr:twoCellAnchor>
  <xdr:twoCellAnchor editAs="oneCell">
    <xdr:from>
      <xdr:col>1</xdr:col>
      <xdr:colOff>25400</xdr:colOff>
      <xdr:row>129</xdr:row>
      <xdr:rowOff>25400</xdr:rowOff>
    </xdr:from>
    <xdr:to>
      <xdr:col>1</xdr:col>
      <xdr:colOff>749300</xdr:colOff>
      <xdr:row>129</xdr:row>
      <xdr:rowOff>501650</xdr:rowOff>
    </xdr:to>
    <xdr:pic>
      <xdr:nvPicPr>
        <xdr:cNvPr id="528" name="Subgraph-mohantybiswa10"/>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3369150"/>
          <a:ext cx="723900" cy="476250"/>
        </a:xfrm>
        <a:prstGeom prst="rect">
          <a:avLst/>
        </a:prstGeom>
      </xdr:spPr>
    </xdr:pic>
    <xdr:clientData/>
  </xdr:twoCellAnchor>
  <xdr:twoCellAnchor editAs="oneCell">
    <xdr:from>
      <xdr:col>1</xdr:col>
      <xdr:colOff>25400</xdr:colOff>
      <xdr:row>130</xdr:row>
      <xdr:rowOff>25400</xdr:rowOff>
    </xdr:from>
    <xdr:to>
      <xdr:col>1</xdr:col>
      <xdr:colOff>749300</xdr:colOff>
      <xdr:row>130</xdr:row>
      <xdr:rowOff>501650</xdr:rowOff>
    </xdr:to>
    <xdr:pic>
      <xdr:nvPicPr>
        <xdr:cNvPr id="529" name="Subgraph-vigneshbhatt"/>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3893025"/>
          <a:ext cx="723900" cy="476250"/>
        </a:xfrm>
        <a:prstGeom prst="rect">
          <a:avLst/>
        </a:prstGeom>
      </xdr:spPr>
    </xdr:pic>
    <xdr:clientData/>
  </xdr:twoCellAnchor>
  <xdr:twoCellAnchor editAs="oneCell">
    <xdr:from>
      <xdr:col>1</xdr:col>
      <xdr:colOff>25400</xdr:colOff>
      <xdr:row>131</xdr:row>
      <xdr:rowOff>25400</xdr:rowOff>
    </xdr:from>
    <xdr:to>
      <xdr:col>1</xdr:col>
      <xdr:colOff>749300</xdr:colOff>
      <xdr:row>131</xdr:row>
      <xdr:rowOff>501650</xdr:rowOff>
    </xdr:to>
    <xdr:pic>
      <xdr:nvPicPr>
        <xdr:cNvPr id="530" name="Subgraph-mayankmishrabjp"/>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4416900"/>
          <a:ext cx="723900" cy="476250"/>
        </a:xfrm>
        <a:prstGeom prst="rect">
          <a:avLst/>
        </a:prstGeom>
      </xdr:spPr>
    </xdr:pic>
    <xdr:clientData/>
  </xdr:twoCellAnchor>
  <xdr:twoCellAnchor editAs="oneCell">
    <xdr:from>
      <xdr:col>1</xdr:col>
      <xdr:colOff>25400</xdr:colOff>
      <xdr:row>132</xdr:row>
      <xdr:rowOff>25400</xdr:rowOff>
    </xdr:from>
    <xdr:to>
      <xdr:col>1</xdr:col>
      <xdr:colOff>749300</xdr:colOff>
      <xdr:row>132</xdr:row>
      <xdr:rowOff>501650</xdr:rowOff>
    </xdr:to>
    <xdr:pic>
      <xdr:nvPicPr>
        <xdr:cNvPr id="531" name="Subgraph-designpp"/>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84940775"/>
          <a:ext cx="723900" cy="476250"/>
        </a:xfrm>
        <a:prstGeom prst="rect">
          <a:avLst/>
        </a:prstGeom>
      </xdr:spPr>
    </xdr:pic>
    <xdr:clientData/>
  </xdr:twoCellAnchor>
  <xdr:twoCellAnchor editAs="oneCell">
    <xdr:from>
      <xdr:col>1</xdr:col>
      <xdr:colOff>25400</xdr:colOff>
      <xdr:row>133</xdr:row>
      <xdr:rowOff>25400</xdr:rowOff>
    </xdr:from>
    <xdr:to>
      <xdr:col>1</xdr:col>
      <xdr:colOff>749300</xdr:colOff>
      <xdr:row>133</xdr:row>
      <xdr:rowOff>501650</xdr:rowOff>
    </xdr:to>
    <xdr:pic>
      <xdr:nvPicPr>
        <xdr:cNvPr id="532" name="Subgraph-the_nj_"/>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5464650"/>
          <a:ext cx="723900" cy="476250"/>
        </a:xfrm>
        <a:prstGeom prst="rect">
          <a:avLst/>
        </a:prstGeom>
      </xdr:spPr>
    </xdr:pic>
    <xdr:clientData/>
  </xdr:twoCellAnchor>
  <xdr:twoCellAnchor editAs="oneCell">
    <xdr:from>
      <xdr:col>1</xdr:col>
      <xdr:colOff>25400</xdr:colOff>
      <xdr:row>134</xdr:row>
      <xdr:rowOff>25400</xdr:rowOff>
    </xdr:from>
    <xdr:to>
      <xdr:col>1</xdr:col>
      <xdr:colOff>749300</xdr:colOff>
      <xdr:row>134</xdr:row>
      <xdr:rowOff>501650</xdr:rowOff>
    </xdr:to>
    <xdr:pic>
      <xdr:nvPicPr>
        <xdr:cNvPr id="533" name="Subgraph-abhisday"/>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5988525"/>
          <a:ext cx="723900" cy="476250"/>
        </a:xfrm>
        <a:prstGeom prst="rect">
          <a:avLst/>
        </a:prstGeom>
      </xdr:spPr>
    </xdr:pic>
    <xdr:clientData/>
  </xdr:twoCellAnchor>
  <xdr:twoCellAnchor editAs="oneCell">
    <xdr:from>
      <xdr:col>1</xdr:col>
      <xdr:colOff>25400</xdr:colOff>
      <xdr:row>135</xdr:row>
      <xdr:rowOff>25400</xdr:rowOff>
    </xdr:from>
    <xdr:to>
      <xdr:col>1</xdr:col>
      <xdr:colOff>749300</xdr:colOff>
      <xdr:row>135</xdr:row>
      <xdr:rowOff>501650</xdr:rowOff>
    </xdr:to>
    <xdr:pic>
      <xdr:nvPicPr>
        <xdr:cNvPr id="534" name="Subgraph-hkarandikar"/>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6512400"/>
          <a:ext cx="723900" cy="476250"/>
        </a:xfrm>
        <a:prstGeom prst="rect">
          <a:avLst/>
        </a:prstGeom>
      </xdr:spPr>
    </xdr:pic>
    <xdr:clientData/>
  </xdr:twoCellAnchor>
  <xdr:twoCellAnchor editAs="oneCell">
    <xdr:from>
      <xdr:col>1</xdr:col>
      <xdr:colOff>25400</xdr:colOff>
      <xdr:row>136</xdr:row>
      <xdr:rowOff>25400</xdr:rowOff>
    </xdr:from>
    <xdr:to>
      <xdr:col>1</xdr:col>
      <xdr:colOff>749300</xdr:colOff>
      <xdr:row>136</xdr:row>
      <xdr:rowOff>501650</xdr:rowOff>
    </xdr:to>
    <xdr:pic>
      <xdr:nvPicPr>
        <xdr:cNvPr id="535" name="Subgraph-faruque_m"/>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7036275"/>
          <a:ext cx="723900" cy="476250"/>
        </a:xfrm>
        <a:prstGeom prst="rect">
          <a:avLst/>
        </a:prstGeom>
      </xdr:spPr>
    </xdr:pic>
    <xdr:clientData/>
  </xdr:twoCellAnchor>
  <xdr:twoCellAnchor editAs="oneCell">
    <xdr:from>
      <xdr:col>1</xdr:col>
      <xdr:colOff>25400</xdr:colOff>
      <xdr:row>137</xdr:row>
      <xdr:rowOff>25400</xdr:rowOff>
    </xdr:from>
    <xdr:to>
      <xdr:col>1</xdr:col>
      <xdr:colOff>749300</xdr:colOff>
      <xdr:row>137</xdr:row>
      <xdr:rowOff>501650</xdr:rowOff>
    </xdr:to>
    <xdr:pic>
      <xdr:nvPicPr>
        <xdr:cNvPr id="536" name="Subgraph-sumitdhole88"/>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7560150"/>
          <a:ext cx="723900" cy="476250"/>
        </a:xfrm>
        <a:prstGeom prst="rect">
          <a:avLst/>
        </a:prstGeom>
      </xdr:spPr>
    </xdr:pic>
    <xdr:clientData/>
  </xdr:twoCellAnchor>
  <xdr:twoCellAnchor editAs="oneCell">
    <xdr:from>
      <xdr:col>1</xdr:col>
      <xdr:colOff>25400</xdr:colOff>
      <xdr:row>138</xdr:row>
      <xdr:rowOff>25400</xdr:rowOff>
    </xdr:from>
    <xdr:to>
      <xdr:col>1</xdr:col>
      <xdr:colOff>749300</xdr:colOff>
      <xdr:row>138</xdr:row>
      <xdr:rowOff>501650</xdr:rowOff>
    </xdr:to>
    <xdr:pic>
      <xdr:nvPicPr>
        <xdr:cNvPr id="537" name="Subgraph-aruncfp"/>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8084025"/>
          <a:ext cx="723900" cy="476250"/>
        </a:xfrm>
        <a:prstGeom prst="rect">
          <a:avLst/>
        </a:prstGeom>
      </xdr:spPr>
    </xdr:pic>
    <xdr:clientData/>
  </xdr:twoCellAnchor>
  <xdr:twoCellAnchor editAs="oneCell">
    <xdr:from>
      <xdr:col>1</xdr:col>
      <xdr:colOff>25400</xdr:colOff>
      <xdr:row>139</xdr:row>
      <xdr:rowOff>25400</xdr:rowOff>
    </xdr:from>
    <xdr:to>
      <xdr:col>1</xdr:col>
      <xdr:colOff>749300</xdr:colOff>
      <xdr:row>139</xdr:row>
      <xdr:rowOff>501650</xdr:rowOff>
    </xdr:to>
    <xdr:pic>
      <xdr:nvPicPr>
        <xdr:cNvPr id="538" name="Subgraph-mayank_rajput"/>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8607900"/>
          <a:ext cx="723900" cy="476250"/>
        </a:xfrm>
        <a:prstGeom prst="rect">
          <a:avLst/>
        </a:prstGeom>
      </xdr:spPr>
    </xdr:pic>
    <xdr:clientData/>
  </xdr:twoCellAnchor>
  <xdr:twoCellAnchor editAs="oneCell">
    <xdr:from>
      <xdr:col>1</xdr:col>
      <xdr:colOff>25400</xdr:colOff>
      <xdr:row>140</xdr:row>
      <xdr:rowOff>25400</xdr:rowOff>
    </xdr:from>
    <xdr:to>
      <xdr:col>1</xdr:col>
      <xdr:colOff>749300</xdr:colOff>
      <xdr:row>140</xdr:row>
      <xdr:rowOff>501650</xdr:rowOff>
    </xdr:to>
    <xdr:pic>
      <xdr:nvPicPr>
        <xdr:cNvPr id="539" name="Subgraph-amandhanani"/>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89131775"/>
          <a:ext cx="723900" cy="476250"/>
        </a:xfrm>
        <a:prstGeom prst="rect">
          <a:avLst/>
        </a:prstGeom>
      </xdr:spPr>
    </xdr:pic>
    <xdr:clientData/>
  </xdr:twoCellAnchor>
  <xdr:twoCellAnchor editAs="oneCell">
    <xdr:from>
      <xdr:col>1</xdr:col>
      <xdr:colOff>25400</xdr:colOff>
      <xdr:row>141</xdr:row>
      <xdr:rowOff>25400</xdr:rowOff>
    </xdr:from>
    <xdr:to>
      <xdr:col>1</xdr:col>
      <xdr:colOff>749300</xdr:colOff>
      <xdr:row>141</xdr:row>
      <xdr:rowOff>501650</xdr:rowOff>
    </xdr:to>
    <xdr:pic>
      <xdr:nvPicPr>
        <xdr:cNvPr id="540" name="Subgraph-prashanthbhatp"/>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89655650"/>
          <a:ext cx="723900" cy="476250"/>
        </a:xfrm>
        <a:prstGeom prst="rect">
          <a:avLst/>
        </a:prstGeom>
      </xdr:spPr>
    </xdr:pic>
    <xdr:clientData/>
  </xdr:twoCellAnchor>
  <xdr:twoCellAnchor editAs="oneCell">
    <xdr:from>
      <xdr:col>1</xdr:col>
      <xdr:colOff>25400</xdr:colOff>
      <xdr:row>142</xdr:row>
      <xdr:rowOff>25400</xdr:rowOff>
    </xdr:from>
    <xdr:to>
      <xdr:col>1</xdr:col>
      <xdr:colOff>749300</xdr:colOff>
      <xdr:row>142</xdr:row>
      <xdr:rowOff>501650</xdr:rowOff>
    </xdr:to>
    <xdr:pic>
      <xdr:nvPicPr>
        <xdr:cNvPr id="541" name="Subgraph-pransingchou"/>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0179525"/>
          <a:ext cx="723900" cy="476250"/>
        </a:xfrm>
        <a:prstGeom prst="rect">
          <a:avLst/>
        </a:prstGeom>
      </xdr:spPr>
    </xdr:pic>
    <xdr:clientData/>
  </xdr:twoCellAnchor>
  <xdr:twoCellAnchor editAs="oneCell">
    <xdr:from>
      <xdr:col>1</xdr:col>
      <xdr:colOff>25400</xdr:colOff>
      <xdr:row>143</xdr:row>
      <xdr:rowOff>25400</xdr:rowOff>
    </xdr:from>
    <xdr:to>
      <xdr:col>1</xdr:col>
      <xdr:colOff>749300</xdr:colOff>
      <xdr:row>143</xdr:row>
      <xdr:rowOff>501650</xdr:rowOff>
    </xdr:to>
    <xdr:pic>
      <xdr:nvPicPr>
        <xdr:cNvPr id="542" name="Subgraph-siva_beb"/>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0703400"/>
          <a:ext cx="723900" cy="476250"/>
        </a:xfrm>
        <a:prstGeom prst="rect">
          <a:avLst/>
        </a:prstGeom>
      </xdr:spPr>
    </xdr:pic>
    <xdr:clientData/>
  </xdr:twoCellAnchor>
  <xdr:twoCellAnchor editAs="oneCell">
    <xdr:from>
      <xdr:col>1</xdr:col>
      <xdr:colOff>25400</xdr:colOff>
      <xdr:row>144</xdr:row>
      <xdr:rowOff>25400</xdr:rowOff>
    </xdr:from>
    <xdr:to>
      <xdr:col>1</xdr:col>
      <xdr:colOff>749300</xdr:colOff>
      <xdr:row>144</xdr:row>
      <xdr:rowOff>501650</xdr:rowOff>
    </xdr:to>
    <xdr:pic>
      <xdr:nvPicPr>
        <xdr:cNvPr id="543" name="Subgraph-dhilip10000"/>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1227275"/>
          <a:ext cx="723900" cy="476250"/>
        </a:xfrm>
        <a:prstGeom prst="rect">
          <a:avLst/>
        </a:prstGeom>
      </xdr:spPr>
    </xdr:pic>
    <xdr:clientData/>
  </xdr:twoCellAnchor>
  <xdr:twoCellAnchor editAs="oneCell">
    <xdr:from>
      <xdr:col>1</xdr:col>
      <xdr:colOff>25400</xdr:colOff>
      <xdr:row>145</xdr:row>
      <xdr:rowOff>25400</xdr:rowOff>
    </xdr:from>
    <xdr:to>
      <xdr:col>1</xdr:col>
      <xdr:colOff>749300</xdr:colOff>
      <xdr:row>145</xdr:row>
      <xdr:rowOff>501650</xdr:rowOff>
    </xdr:to>
    <xdr:pic>
      <xdr:nvPicPr>
        <xdr:cNvPr id="544" name="Subgraph-srfnhmd90"/>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1751150"/>
          <a:ext cx="723900" cy="476250"/>
        </a:xfrm>
        <a:prstGeom prst="rect">
          <a:avLst/>
        </a:prstGeom>
      </xdr:spPr>
    </xdr:pic>
    <xdr:clientData/>
  </xdr:twoCellAnchor>
  <xdr:twoCellAnchor editAs="oneCell">
    <xdr:from>
      <xdr:col>1</xdr:col>
      <xdr:colOff>25400</xdr:colOff>
      <xdr:row>172</xdr:row>
      <xdr:rowOff>25400</xdr:rowOff>
    </xdr:from>
    <xdr:to>
      <xdr:col>1</xdr:col>
      <xdr:colOff>749300</xdr:colOff>
      <xdr:row>172</xdr:row>
      <xdr:rowOff>501650</xdr:rowOff>
    </xdr:to>
    <xdr:pic>
      <xdr:nvPicPr>
        <xdr:cNvPr id="545" name="Subgraph-srinetprakhar"/>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2275025"/>
          <a:ext cx="723900" cy="476250"/>
        </a:xfrm>
        <a:prstGeom prst="rect">
          <a:avLst/>
        </a:prstGeom>
      </xdr:spPr>
    </xdr:pic>
    <xdr:clientData/>
  </xdr:twoCellAnchor>
  <xdr:twoCellAnchor editAs="oneCell">
    <xdr:from>
      <xdr:col>1</xdr:col>
      <xdr:colOff>25400</xdr:colOff>
      <xdr:row>173</xdr:row>
      <xdr:rowOff>25400</xdr:rowOff>
    </xdr:from>
    <xdr:to>
      <xdr:col>1</xdr:col>
      <xdr:colOff>749300</xdr:colOff>
      <xdr:row>173</xdr:row>
      <xdr:rowOff>501650</xdr:rowOff>
    </xdr:to>
    <xdr:pic>
      <xdr:nvPicPr>
        <xdr:cNvPr id="546" name="Subgraph-kartikpujari1"/>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92798900"/>
          <a:ext cx="723900" cy="476250"/>
        </a:xfrm>
        <a:prstGeom prst="rect">
          <a:avLst/>
        </a:prstGeom>
      </xdr:spPr>
    </xdr:pic>
    <xdr:clientData/>
  </xdr:twoCellAnchor>
  <xdr:twoCellAnchor editAs="oneCell">
    <xdr:from>
      <xdr:col>1</xdr:col>
      <xdr:colOff>25400</xdr:colOff>
      <xdr:row>174</xdr:row>
      <xdr:rowOff>25400</xdr:rowOff>
    </xdr:from>
    <xdr:to>
      <xdr:col>1</xdr:col>
      <xdr:colOff>749300</xdr:colOff>
      <xdr:row>174</xdr:row>
      <xdr:rowOff>501650</xdr:rowOff>
    </xdr:to>
    <xdr:pic>
      <xdr:nvPicPr>
        <xdr:cNvPr id="547" name="Subgraph-samar_delhi"/>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93322775"/>
          <a:ext cx="723900" cy="476250"/>
        </a:xfrm>
        <a:prstGeom prst="rect">
          <a:avLst/>
        </a:prstGeom>
      </xdr:spPr>
    </xdr:pic>
    <xdr:clientData/>
  </xdr:twoCellAnchor>
  <xdr:twoCellAnchor editAs="oneCell">
    <xdr:from>
      <xdr:col>1</xdr:col>
      <xdr:colOff>25400</xdr:colOff>
      <xdr:row>175</xdr:row>
      <xdr:rowOff>25400</xdr:rowOff>
    </xdr:from>
    <xdr:to>
      <xdr:col>1</xdr:col>
      <xdr:colOff>749300</xdr:colOff>
      <xdr:row>175</xdr:row>
      <xdr:rowOff>501650</xdr:rowOff>
    </xdr:to>
    <xdr:pic>
      <xdr:nvPicPr>
        <xdr:cNvPr id="548" name="Subgraph-ankushk63017170"/>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93846650"/>
          <a:ext cx="723900" cy="476250"/>
        </a:xfrm>
        <a:prstGeom prst="rect">
          <a:avLst/>
        </a:prstGeom>
      </xdr:spPr>
    </xdr:pic>
    <xdr:clientData/>
  </xdr:twoCellAnchor>
  <xdr:twoCellAnchor editAs="oneCell">
    <xdr:from>
      <xdr:col>1</xdr:col>
      <xdr:colOff>25400</xdr:colOff>
      <xdr:row>176</xdr:row>
      <xdr:rowOff>25400</xdr:rowOff>
    </xdr:from>
    <xdr:to>
      <xdr:col>1</xdr:col>
      <xdr:colOff>749300</xdr:colOff>
      <xdr:row>176</xdr:row>
      <xdr:rowOff>501650</xdr:rowOff>
    </xdr:to>
    <xdr:pic>
      <xdr:nvPicPr>
        <xdr:cNvPr id="549" name="Subgraph-aarvicorgroup"/>
        <xdr:cNvPicPr>
          <a:picLocks/>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225550" y="94370525"/>
          <a:ext cx="723900" cy="476250"/>
        </a:xfrm>
        <a:prstGeom prst="rect">
          <a:avLst/>
        </a:prstGeom>
      </xdr:spPr>
    </xdr:pic>
    <xdr:clientData/>
  </xdr:twoCellAnchor>
  <xdr:twoCellAnchor editAs="oneCell">
    <xdr:from>
      <xdr:col>1</xdr:col>
      <xdr:colOff>25400</xdr:colOff>
      <xdr:row>177</xdr:row>
      <xdr:rowOff>25400</xdr:rowOff>
    </xdr:from>
    <xdr:to>
      <xdr:col>1</xdr:col>
      <xdr:colOff>749300</xdr:colOff>
      <xdr:row>177</xdr:row>
      <xdr:rowOff>501650</xdr:rowOff>
    </xdr:to>
    <xdr:pic>
      <xdr:nvPicPr>
        <xdr:cNvPr id="550" name="Subgraph-ghaintpunjab"/>
        <xdr:cNvPicPr>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225550" y="94894400"/>
          <a:ext cx="723900" cy="476250"/>
        </a:xfrm>
        <a:prstGeom prst="rect">
          <a:avLst/>
        </a:prstGeom>
      </xdr:spPr>
    </xdr:pic>
    <xdr:clientData/>
  </xdr:twoCellAnchor>
  <xdr:twoCellAnchor editAs="oneCell">
    <xdr:from>
      <xdr:col>1</xdr:col>
      <xdr:colOff>25400</xdr:colOff>
      <xdr:row>178</xdr:row>
      <xdr:rowOff>25400</xdr:rowOff>
    </xdr:from>
    <xdr:to>
      <xdr:col>1</xdr:col>
      <xdr:colOff>749300</xdr:colOff>
      <xdr:row>178</xdr:row>
      <xdr:rowOff>501650</xdr:rowOff>
    </xdr:to>
    <xdr:pic>
      <xdr:nvPicPr>
        <xdr:cNvPr id="551" name="Subgraph-atulboss"/>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5418275"/>
          <a:ext cx="723900" cy="476250"/>
        </a:xfrm>
        <a:prstGeom prst="rect">
          <a:avLst/>
        </a:prstGeom>
      </xdr:spPr>
    </xdr:pic>
    <xdr:clientData/>
  </xdr:twoCellAnchor>
  <xdr:twoCellAnchor editAs="oneCell">
    <xdr:from>
      <xdr:col>1</xdr:col>
      <xdr:colOff>25400</xdr:colOff>
      <xdr:row>179</xdr:row>
      <xdr:rowOff>25400</xdr:rowOff>
    </xdr:from>
    <xdr:to>
      <xdr:col>1</xdr:col>
      <xdr:colOff>749300</xdr:colOff>
      <xdr:row>179</xdr:row>
      <xdr:rowOff>501650</xdr:rowOff>
    </xdr:to>
    <xdr:pic>
      <xdr:nvPicPr>
        <xdr:cNvPr id="552" name="Subgraph-delhi_king"/>
        <xdr:cNvPicPr>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25550" y="95942150"/>
          <a:ext cx="723900" cy="476250"/>
        </a:xfrm>
        <a:prstGeom prst="rect">
          <a:avLst/>
        </a:prstGeom>
      </xdr:spPr>
    </xdr:pic>
    <xdr:clientData/>
  </xdr:twoCellAnchor>
  <xdr:twoCellAnchor editAs="oneCell">
    <xdr:from>
      <xdr:col>1</xdr:col>
      <xdr:colOff>25400</xdr:colOff>
      <xdr:row>180</xdr:row>
      <xdr:rowOff>25400</xdr:rowOff>
    </xdr:from>
    <xdr:to>
      <xdr:col>1</xdr:col>
      <xdr:colOff>749300</xdr:colOff>
      <xdr:row>180</xdr:row>
      <xdr:rowOff>501650</xdr:rowOff>
    </xdr:to>
    <xdr:pic>
      <xdr:nvPicPr>
        <xdr:cNvPr id="553" name="Subgraph-sunil_saraswat"/>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6466025"/>
          <a:ext cx="723900" cy="476250"/>
        </a:xfrm>
        <a:prstGeom prst="rect">
          <a:avLst/>
        </a:prstGeom>
      </xdr:spPr>
    </xdr:pic>
    <xdr:clientData/>
  </xdr:twoCellAnchor>
  <xdr:twoCellAnchor editAs="oneCell">
    <xdr:from>
      <xdr:col>1</xdr:col>
      <xdr:colOff>25400</xdr:colOff>
      <xdr:row>181</xdr:row>
      <xdr:rowOff>25400</xdr:rowOff>
    </xdr:from>
    <xdr:to>
      <xdr:col>1</xdr:col>
      <xdr:colOff>749300</xdr:colOff>
      <xdr:row>181</xdr:row>
      <xdr:rowOff>501650</xdr:rowOff>
    </xdr:to>
    <xdr:pic>
      <xdr:nvPicPr>
        <xdr:cNvPr id="554" name="Subgraph-surendraknaidu"/>
        <xdr:cNvPicPr>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225550" y="96989900"/>
          <a:ext cx="723900" cy="476250"/>
        </a:xfrm>
        <a:prstGeom prst="rect">
          <a:avLst/>
        </a:prstGeom>
      </xdr:spPr>
    </xdr:pic>
    <xdr:clientData/>
  </xdr:twoCellAnchor>
  <xdr:twoCellAnchor editAs="oneCell">
    <xdr:from>
      <xdr:col>1</xdr:col>
      <xdr:colOff>25400</xdr:colOff>
      <xdr:row>182</xdr:row>
      <xdr:rowOff>25400</xdr:rowOff>
    </xdr:from>
    <xdr:to>
      <xdr:col>1</xdr:col>
      <xdr:colOff>749300</xdr:colOff>
      <xdr:row>182</xdr:row>
      <xdr:rowOff>501650</xdr:rowOff>
    </xdr:to>
    <xdr:pic>
      <xdr:nvPicPr>
        <xdr:cNvPr id="555" name="Subgraph-pandey_bachchan"/>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7513775"/>
          <a:ext cx="723900" cy="476250"/>
        </a:xfrm>
        <a:prstGeom prst="rect">
          <a:avLst/>
        </a:prstGeom>
      </xdr:spPr>
    </xdr:pic>
    <xdr:clientData/>
  </xdr:twoCellAnchor>
  <xdr:twoCellAnchor editAs="oneCell">
    <xdr:from>
      <xdr:col>1</xdr:col>
      <xdr:colOff>25400</xdr:colOff>
      <xdr:row>183</xdr:row>
      <xdr:rowOff>25400</xdr:rowOff>
    </xdr:from>
    <xdr:to>
      <xdr:col>1</xdr:col>
      <xdr:colOff>749300</xdr:colOff>
      <xdr:row>183</xdr:row>
      <xdr:rowOff>501650</xdr:rowOff>
    </xdr:to>
    <xdr:pic>
      <xdr:nvPicPr>
        <xdr:cNvPr id="556" name="Subgraph-ranveerofficiai"/>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8037650"/>
          <a:ext cx="723900" cy="476250"/>
        </a:xfrm>
        <a:prstGeom prst="rect">
          <a:avLst/>
        </a:prstGeom>
      </xdr:spPr>
    </xdr:pic>
    <xdr:clientData/>
  </xdr:twoCellAnchor>
  <xdr:twoCellAnchor editAs="oneCell">
    <xdr:from>
      <xdr:col>1</xdr:col>
      <xdr:colOff>25400</xdr:colOff>
      <xdr:row>184</xdr:row>
      <xdr:rowOff>25400</xdr:rowOff>
    </xdr:from>
    <xdr:to>
      <xdr:col>1</xdr:col>
      <xdr:colOff>749300</xdr:colOff>
      <xdr:row>184</xdr:row>
      <xdr:rowOff>501650</xdr:rowOff>
    </xdr:to>
    <xdr:pic>
      <xdr:nvPicPr>
        <xdr:cNvPr id="557" name="Subgraph-ojaswwee"/>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98561525"/>
          <a:ext cx="723900" cy="476250"/>
        </a:xfrm>
        <a:prstGeom prst="rect">
          <a:avLst/>
        </a:prstGeom>
      </xdr:spPr>
    </xdr:pic>
    <xdr:clientData/>
  </xdr:twoCellAnchor>
  <xdr:twoCellAnchor editAs="oneCell">
    <xdr:from>
      <xdr:col>1</xdr:col>
      <xdr:colOff>25400</xdr:colOff>
      <xdr:row>185</xdr:row>
      <xdr:rowOff>25400</xdr:rowOff>
    </xdr:from>
    <xdr:to>
      <xdr:col>1</xdr:col>
      <xdr:colOff>749300</xdr:colOff>
      <xdr:row>185</xdr:row>
      <xdr:rowOff>501650</xdr:rowOff>
    </xdr:to>
    <xdr:pic>
      <xdr:nvPicPr>
        <xdr:cNvPr id="558" name="Subgraph-drbharatjani"/>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9085400"/>
          <a:ext cx="723900" cy="476250"/>
        </a:xfrm>
        <a:prstGeom prst="rect">
          <a:avLst/>
        </a:prstGeom>
      </xdr:spPr>
    </xdr:pic>
    <xdr:clientData/>
  </xdr:twoCellAnchor>
  <xdr:twoCellAnchor editAs="oneCell">
    <xdr:from>
      <xdr:col>1</xdr:col>
      <xdr:colOff>25400</xdr:colOff>
      <xdr:row>186</xdr:row>
      <xdr:rowOff>25400</xdr:rowOff>
    </xdr:from>
    <xdr:to>
      <xdr:col>1</xdr:col>
      <xdr:colOff>749300</xdr:colOff>
      <xdr:row>186</xdr:row>
      <xdr:rowOff>501650</xdr:rowOff>
    </xdr:to>
    <xdr:pic>
      <xdr:nvPicPr>
        <xdr:cNvPr id="559" name="Subgraph-grvsnh"/>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99609275"/>
          <a:ext cx="723900" cy="476250"/>
        </a:xfrm>
        <a:prstGeom prst="rect">
          <a:avLst/>
        </a:prstGeom>
      </xdr:spPr>
    </xdr:pic>
    <xdr:clientData/>
  </xdr:twoCellAnchor>
  <xdr:twoCellAnchor editAs="oneCell">
    <xdr:from>
      <xdr:col>1</xdr:col>
      <xdr:colOff>25400</xdr:colOff>
      <xdr:row>187</xdr:row>
      <xdr:rowOff>25400</xdr:rowOff>
    </xdr:from>
    <xdr:to>
      <xdr:col>1</xdr:col>
      <xdr:colOff>749300</xdr:colOff>
      <xdr:row>187</xdr:row>
      <xdr:rowOff>501650</xdr:rowOff>
    </xdr:to>
    <xdr:pic>
      <xdr:nvPicPr>
        <xdr:cNvPr id="560" name="Subgraph-mrpiiyush"/>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00133150"/>
          <a:ext cx="723900" cy="476250"/>
        </a:xfrm>
        <a:prstGeom prst="rect">
          <a:avLst/>
        </a:prstGeom>
      </xdr:spPr>
    </xdr:pic>
    <xdr:clientData/>
  </xdr:twoCellAnchor>
  <xdr:twoCellAnchor editAs="oneCell">
    <xdr:from>
      <xdr:col>1</xdr:col>
      <xdr:colOff>25400</xdr:colOff>
      <xdr:row>188</xdr:row>
      <xdr:rowOff>25400</xdr:rowOff>
    </xdr:from>
    <xdr:to>
      <xdr:col>1</xdr:col>
      <xdr:colOff>749300</xdr:colOff>
      <xdr:row>188</xdr:row>
      <xdr:rowOff>501650</xdr:rowOff>
    </xdr:to>
    <xdr:pic>
      <xdr:nvPicPr>
        <xdr:cNvPr id="561" name="Subgraph-meghnashukla11"/>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100657025"/>
          <a:ext cx="723900" cy="476250"/>
        </a:xfrm>
        <a:prstGeom prst="rect">
          <a:avLst/>
        </a:prstGeom>
      </xdr:spPr>
    </xdr:pic>
    <xdr:clientData/>
  </xdr:twoCellAnchor>
  <xdr:twoCellAnchor editAs="oneCell">
    <xdr:from>
      <xdr:col>1</xdr:col>
      <xdr:colOff>25400</xdr:colOff>
      <xdr:row>189</xdr:row>
      <xdr:rowOff>25400</xdr:rowOff>
    </xdr:from>
    <xdr:to>
      <xdr:col>1</xdr:col>
      <xdr:colOff>749300</xdr:colOff>
      <xdr:row>189</xdr:row>
      <xdr:rowOff>501650</xdr:rowOff>
    </xdr:to>
    <xdr:pic>
      <xdr:nvPicPr>
        <xdr:cNvPr id="562" name="Subgraph-newsnationtv"/>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01180900"/>
          <a:ext cx="723900" cy="476250"/>
        </a:xfrm>
        <a:prstGeom prst="rect">
          <a:avLst/>
        </a:prstGeom>
      </xdr:spPr>
    </xdr:pic>
    <xdr:clientData/>
  </xdr:twoCellAnchor>
  <xdr:twoCellAnchor editAs="oneCell">
    <xdr:from>
      <xdr:col>1</xdr:col>
      <xdr:colOff>25400</xdr:colOff>
      <xdr:row>190</xdr:row>
      <xdr:rowOff>25400</xdr:rowOff>
    </xdr:from>
    <xdr:to>
      <xdr:col>1</xdr:col>
      <xdr:colOff>749300</xdr:colOff>
      <xdr:row>190</xdr:row>
      <xdr:rowOff>501650</xdr:rowOff>
    </xdr:to>
    <xdr:pic>
      <xdr:nvPicPr>
        <xdr:cNvPr id="563" name="Subgraph-ssrksrk"/>
        <xdr:cNvPicPr>
          <a:picLocks/>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225550" y="101704775"/>
          <a:ext cx="723900" cy="476250"/>
        </a:xfrm>
        <a:prstGeom prst="rect">
          <a:avLst/>
        </a:prstGeom>
      </xdr:spPr>
    </xdr:pic>
    <xdr:clientData/>
  </xdr:twoCellAnchor>
  <xdr:twoCellAnchor editAs="oneCell">
    <xdr:from>
      <xdr:col>1</xdr:col>
      <xdr:colOff>25400</xdr:colOff>
      <xdr:row>191</xdr:row>
      <xdr:rowOff>25400</xdr:rowOff>
    </xdr:from>
    <xdr:to>
      <xdr:col>1</xdr:col>
      <xdr:colOff>749300</xdr:colOff>
      <xdr:row>191</xdr:row>
      <xdr:rowOff>501650</xdr:rowOff>
    </xdr:to>
    <xdr:pic>
      <xdr:nvPicPr>
        <xdr:cNvPr id="564" name="Subgraph-apurbad94889995"/>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02228650"/>
          <a:ext cx="723900" cy="476250"/>
        </a:xfrm>
        <a:prstGeom prst="rect">
          <a:avLst/>
        </a:prstGeom>
      </xdr:spPr>
    </xdr:pic>
    <xdr:clientData/>
  </xdr:twoCellAnchor>
  <xdr:twoCellAnchor editAs="oneCell">
    <xdr:from>
      <xdr:col>1</xdr:col>
      <xdr:colOff>25400</xdr:colOff>
      <xdr:row>192</xdr:row>
      <xdr:rowOff>25400</xdr:rowOff>
    </xdr:from>
    <xdr:to>
      <xdr:col>1</xdr:col>
      <xdr:colOff>749300</xdr:colOff>
      <xdr:row>192</xdr:row>
      <xdr:rowOff>501650</xdr:rowOff>
    </xdr:to>
    <xdr:pic>
      <xdr:nvPicPr>
        <xdr:cNvPr id="565" name="Subgraph-sudheerkumr"/>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02752525"/>
          <a:ext cx="723900" cy="476250"/>
        </a:xfrm>
        <a:prstGeom prst="rect">
          <a:avLst/>
        </a:prstGeom>
      </xdr:spPr>
    </xdr:pic>
    <xdr:clientData/>
  </xdr:twoCellAnchor>
  <xdr:twoCellAnchor editAs="oneCell">
    <xdr:from>
      <xdr:col>1</xdr:col>
      <xdr:colOff>25400</xdr:colOff>
      <xdr:row>193</xdr:row>
      <xdr:rowOff>25400</xdr:rowOff>
    </xdr:from>
    <xdr:to>
      <xdr:col>1</xdr:col>
      <xdr:colOff>749300</xdr:colOff>
      <xdr:row>193</xdr:row>
      <xdr:rowOff>501650</xdr:rowOff>
    </xdr:to>
    <xdr:pic>
      <xdr:nvPicPr>
        <xdr:cNvPr id="566" name="Subgraph-kilaruness"/>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03276400"/>
          <a:ext cx="723900" cy="476250"/>
        </a:xfrm>
        <a:prstGeom prst="rect">
          <a:avLst/>
        </a:prstGeom>
      </xdr:spPr>
    </xdr:pic>
    <xdr:clientData/>
  </xdr:twoCellAnchor>
  <xdr:twoCellAnchor editAs="oneCell">
    <xdr:from>
      <xdr:col>1</xdr:col>
      <xdr:colOff>25400</xdr:colOff>
      <xdr:row>194</xdr:row>
      <xdr:rowOff>25400</xdr:rowOff>
    </xdr:from>
    <xdr:to>
      <xdr:col>1</xdr:col>
      <xdr:colOff>749300</xdr:colOff>
      <xdr:row>194</xdr:row>
      <xdr:rowOff>501650</xdr:rowOff>
    </xdr:to>
    <xdr:pic>
      <xdr:nvPicPr>
        <xdr:cNvPr id="567" name="Subgraph-jagdishgouda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3800275"/>
          <a:ext cx="723900" cy="476250"/>
        </a:xfrm>
        <a:prstGeom prst="rect">
          <a:avLst/>
        </a:prstGeom>
      </xdr:spPr>
    </xdr:pic>
    <xdr:clientData/>
  </xdr:twoCellAnchor>
  <xdr:twoCellAnchor editAs="oneCell">
    <xdr:from>
      <xdr:col>1</xdr:col>
      <xdr:colOff>25400</xdr:colOff>
      <xdr:row>195</xdr:row>
      <xdr:rowOff>25400</xdr:rowOff>
    </xdr:from>
    <xdr:to>
      <xdr:col>1</xdr:col>
      <xdr:colOff>749300</xdr:colOff>
      <xdr:row>195</xdr:row>
      <xdr:rowOff>501650</xdr:rowOff>
    </xdr:to>
    <xdr:pic>
      <xdr:nvPicPr>
        <xdr:cNvPr id="568" name="Subgraph-vedantsj"/>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04324150"/>
          <a:ext cx="723900" cy="476250"/>
        </a:xfrm>
        <a:prstGeom prst="rect">
          <a:avLst/>
        </a:prstGeom>
      </xdr:spPr>
    </xdr:pic>
    <xdr:clientData/>
  </xdr:twoCellAnchor>
  <xdr:twoCellAnchor editAs="oneCell">
    <xdr:from>
      <xdr:col>1</xdr:col>
      <xdr:colOff>25400</xdr:colOff>
      <xdr:row>196</xdr:row>
      <xdr:rowOff>25400</xdr:rowOff>
    </xdr:from>
    <xdr:to>
      <xdr:col>1</xdr:col>
      <xdr:colOff>749300</xdr:colOff>
      <xdr:row>196</xdr:row>
      <xdr:rowOff>501650</xdr:rowOff>
    </xdr:to>
    <xdr:pic>
      <xdr:nvPicPr>
        <xdr:cNvPr id="569" name="Subgraph-raj_sng"/>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4848025"/>
          <a:ext cx="723900" cy="476250"/>
        </a:xfrm>
        <a:prstGeom prst="rect">
          <a:avLst/>
        </a:prstGeom>
      </xdr:spPr>
    </xdr:pic>
    <xdr:clientData/>
  </xdr:twoCellAnchor>
  <xdr:twoCellAnchor editAs="oneCell">
    <xdr:from>
      <xdr:col>1</xdr:col>
      <xdr:colOff>25400</xdr:colOff>
      <xdr:row>197</xdr:row>
      <xdr:rowOff>25400</xdr:rowOff>
    </xdr:from>
    <xdr:to>
      <xdr:col>1</xdr:col>
      <xdr:colOff>749300</xdr:colOff>
      <xdr:row>197</xdr:row>
      <xdr:rowOff>501650</xdr:rowOff>
    </xdr:to>
    <xdr:pic>
      <xdr:nvPicPr>
        <xdr:cNvPr id="570" name="Subgraph-coolamitsrivast"/>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05371900"/>
          <a:ext cx="723900" cy="476250"/>
        </a:xfrm>
        <a:prstGeom prst="rect">
          <a:avLst/>
        </a:prstGeom>
      </xdr:spPr>
    </xdr:pic>
    <xdr:clientData/>
  </xdr:twoCellAnchor>
  <xdr:twoCellAnchor editAs="oneCell">
    <xdr:from>
      <xdr:col>1</xdr:col>
      <xdr:colOff>25400</xdr:colOff>
      <xdr:row>198</xdr:row>
      <xdr:rowOff>25400</xdr:rowOff>
    </xdr:from>
    <xdr:to>
      <xdr:col>1</xdr:col>
      <xdr:colOff>749300</xdr:colOff>
      <xdr:row>198</xdr:row>
      <xdr:rowOff>501650</xdr:rowOff>
    </xdr:to>
    <xdr:pic>
      <xdr:nvPicPr>
        <xdr:cNvPr id="571" name="Subgraph-prashcknambia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5895775"/>
          <a:ext cx="723900" cy="476250"/>
        </a:xfrm>
        <a:prstGeom prst="rect">
          <a:avLst/>
        </a:prstGeom>
      </xdr:spPr>
    </xdr:pic>
    <xdr:clientData/>
  </xdr:twoCellAnchor>
  <xdr:twoCellAnchor editAs="oneCell">
    <xdr:from>
      <xdr:col>1</xdr:col>
      <xdr:colOff>25400</xdr:colOff>
      <xdr:row>199</xdr:row>
      <xdr:rowOff>25400</xdr:rowOff>
    </xdr:from>
    <xdr:to>
      <xdr:col>1</xdr:col>
      <xdr:colOff>749300</xdr:colOff>
      <xdr:row>199</xdr:row>
      <xdr:rowOff>501650</xdr:rowOff>
    </xdr:to>
    <xdr:pic>
      <xdr:nvPicPr>
        <xdr:cNvPr id="572" name="Subgraph-biswadeepmondal"/>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6419650"/>
          <a:ext cx="723900" cy="476250"/>
        </a:xfrm>
        <a:prstGeom prst="rect">
          <a:avLst/>
        </a:prstGeom>
      </xdr:spPr>
    </xdr:pic>
    <xdr:clientData/>
  </xdr:twoCellAnchor>
  <xdr:twoCellAnchor editAs="oneCell">
    <xdr:from>
      <xdr:col>1</xdr:col>
      <xdr:colOff>25400</xdr:colOff>
      <xdr:row>200</xdr:row>
      <xdr:rowOff>25400</xdr:rowOff>
    </xdr:from>
    <xdr:to>
      <xdr:col>1</xdr:col>
      <xdr:colOff>749300</xdr:colOff>
      <xdr:row>200</xdr:row>
      <xdr:rowOff>501650</xdr:rowOff>
    </xdr:to>
    <xdr:pic>
      <xdr:nvPicPr>
        <xdr:cNvPr id="573" name="Subgraph-neeeraj_tiwar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6943525"/>
          <a:ext cx="723900" cy="476250"/>
        </a:xfrm>
        <a:prstGeom prst="rect">
          <a:avLst/>
        </a:prstGeom>
      </xdr:spPr>
    </xdr:pic>
    <xdr:clientData/>
  </xdr:twoCellAnchor>
  <xdr:twoCellAnchor editAs="oneCell">
    <xdr:from>
      <xdr:col>1</xdr:col>
      <xdr:colOff>25400</xdr:colOff>
      <xdr:row>201</xdr:row>
      <xdr:rowOff>25400</xdr:rowOff>
    </xdr:from>
    <xdr:to>
      <xdr:col>1</xdr:col>
      <xdr:colOff>749300</xdr:colOff>
      <xdr:row>201</xdr:row>
      <xdr:rowOff>501650</xdr:rowOff>
    </xdr:to>
    <xdr:pic>
      <xdr:nvPicPr>
        <xdr:cNvPr id="574" name="Subgraph-ashu4888"/>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7467400"/>
          <a:ext cx="723900" cy="476250"/>
        </a:xfrm>
        <a:prstGeom prst="rect">
          <a:avLst/>
        </a:prstGeom>
      </xdr:spPr>
    </xdr:pic>
    <xdr:clientData/>
  </xdr:twoCellAnchor>
  <xdr:twoCellAnchor editAs="oneCell">
    <xdr:from>
      <xdr:col>1</xdr:col>
      <xdr:colOff>25400</xdr:colOff>
      <xdr:row>202</xdr:row>
      <xdr:rowOff>25400</xdr:rowOff>
    </xdr:from>
    <xdr:to>
      <xdr:col>1</xdr:col>
      <xdr:colOff>749300</xdr:colOff>
      <xdr:row>202</xdr:row>
      <xdr:rowOff>501650</xdr:rowOff>
    </xdr:to>
    <xdr:pic>
      <xdr:nvPicPr>
        <xdr:cNvPr id="575" name="Subgraph-akhilnemani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7991275"/>
          <a:ext cx="723900" cy="476250"/>
        </a:xfrm>
        <a:prstGeom prst="rect">
          <a:avLst/>
        </a:prstGeom>
      </xdr:spPr>
    </xdr:pic>
    <xdr:clientData/>
  </xdr:twoCellAnchor>
  <xdr:twoCellAnchor editAs="oneCell">
    <xdr:from>
      <xdr:col>1</xdr:col>
      <xdr:colOff>25400</xdr:colOff>
      <xdr:row>203</xdr:row>
      <xdr:rowOff>25400</xdr:rowOff>
    </xdr:from>
    <xdr:to>
      <xdr:col>1</xdr:col>
      <xdr:colOff>749300</xdr:colOff>
      <xdr:row>203</xdr:row>
      <xdr:rowOff>501650</xdr:rowOff>
    </xdr:to>
    <xdr:pic>
      <xdr:nvPicPr>
        <xdr:cNvPr id="576" name="Subgraph-joedevadiga"/>
        <xdr:cNvPicPr>
          <a:picLocks/>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1225550" y="108515150"/>
          <a:ext cx="723900" cy="476250"/>
        </a:xfrm>
        <a:prstGeom prst="rect">
          <a:avLst/>
        </a:prstGeom>
      </xdr:spPr>
    </xdr:pic>
    <xdr:clientData/>
  </xdr:twoCellAnchor>
  <xdr:twoCellAnchor editAs="oneCell">
    <xdr:from>
      <xdr:col>1</xdr:col>
      <xdr:colOff>25400</xdr:colOff>
      <xdr:row>204</xdr:row>
      <xdr:rowOff>25400</xdr:rowOff>
    </xdr:from>
    <xdr:to>
      <xdr:col>1</xdr:col>
      <xdr:colOff>749300</xdr:colOff>
      <xdr:row>204</xdr:row>
      <xdr:rowOff>501650</xdr:rowOff>
    </xdr:to>
    <xdr:pic>
      <xdr:nvPicPr>
        <xdr:cNvPr id="577" name="Subgraph-priyankaadesa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9039025"/>
          <a:ext cx="723900" cy="476250"/>
        </a:xfrm>
        <a:prstGeom prst="rect">
          <a:avLst/>
        </a:prstGeom>
      </xdr:spPr>
    </xdr:pic>
    <xdr:clientData/>
  </xdr:twoCellAnchor>
  <xdr:twoCellAnchor editAs="oneCell">
    <xdr:from>
      <xdr:col>1</xdr:col>
      <xdr:colOff>25400</xdr:colOff>
      <xdr:row>205</xdr:row>
      <xdr:rowOff>25400</xdr:rowOff>
    </xdr:from>
    <xdr:to>
      <xdr:col>1</xdr:col>
      <xdr:colOff>749300</xdr:colOff>
      <xdr:row>205</xdr:row>
      <xdr:rowOff>501650</xdr:rowOff>
    </xdr:to>
    <xdr:pic>
      <xdr:nvPicPr>
        <xdr:cNvPr id="578" name="Subgraph-patelv847"/>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09562900"/>
          <a:ext cx="723900" cy="476250"/>
        </a:xfrm>
        <a:prstGeom prst="rect">
          <a:avLst/>
        </a:prstGeom>
      </xdr:spPr>
    </xdr:pic>
    <xdr:clientData/>
  </xdr:twoCellAnchor>
  <xdr:twoCellAnchor editAs="oneCell">
    <xdr:from>
      <xdr:col>1</xdr:col>
      <xdr:colOff>25400</xdr:colOff>
      <xdr:row>206</xdr:row>
      <xdr:rowOff>25400</xdr:rowOff>
    </xdr:from>
    <xdr:to>
      <xdr:col>1</xdr:col>
      <xdr:colOff>749300</xdr:colOff>
      <xdr:row>206</xdr:row>
      <xdr:rowOff>501650</xdr:rowOff>
    </xdr:to>
    <xdr:pic>
      <xdr:nvPicPr>
        <xdr:cNvPr id="579" name="Subgraph-karan666612"/>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10086775"/>
          <a:ext cx="723900" cy="476250"/>
        </a:xfrm>
        <a:prstGeom prst="rect">
          <a:avLst/>
        </a:prstGeom>
      </xdr:spPr>
    </xdr:pic>
    <xdr:clientData/>
  </xdr:twoCellAnchor>
  <xdr:twoCellAnchor editAs="oneCell">
    <xdr:from>
      <xdr:col>1</xdr:col>
      <xdr:colOff>25400</xdr:colOff>
      <xdr:row>207</xdr:row>
      <xdr:rowOff>25400</xdr:rowOff>
    </xdr:from>
    <xdr:to>
      <xdr:col>1</xdr:col>
      <xdr:colOff>749300</xdr:colOff>
      <xdr:row>207</xdr:row>
      <xdr:rowOff>501650</xdr:rowOff>
    </xdr:to>
    <xdr:pic>
      <xdr:nvPicPr>
        <xdr:cNvPr id="580" name="Subgraph-shriraje9"/>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0610650"/>
          <a:ext cx="723900" cy="476250"/>
        </a:xfrm>
        <a:prstGeom prst="rect">
          <a:avLst/>
        </a:prstGeom>
      </xdr:spPr>
    </xdr:pic>
    <xdr:clientData/>
  </xdr:twoCellAnchor>
  <xdr:twoCellAnchor editAs="oneCell">
    <xdr:from>
      <xdr:col>1</xdr:col>
      <xdr:colOff>25400</xdr:colOff>
      <xdr:row>208</xdr:row>
      <xdr:rowOff>25400</xdr:rowOff>
    </xdr:from>
    <xdr:to>
      <xdr:col>1</xdr:col>
      <xdr:colOff>749300</xdr:colOff>
      <xdr:row>208</xdr:row>
      <xdr:rowOff>501650</xdr:rowOff>
    </xdr:to>
    <xdr:pic>
      <xdr:nvPicPr>
        <xdr:cNvPr id="581" name="Subgraph-princesanghani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1134525"/>
          <a:ext cx="723900" cy="476250"/>
        </a:xfrm>
        <a:prstGeom prst="rect">
          <a:avLst/>
        </a:prstGeom>
      </xdr:spPr>
    </xdr:pic>
    <xdr:clientData/>
  </xdr:twoCellAnchor>
  <xdr:twoCellAnchor editAs="oneCell">
    <xdr:from>
      <xdr:col>1</xdr:col>
      <xdr:colOff>25400</xdr:colOff>
      <xdr:row>209</xdr:row>
      <xdr:rowOff>25400</xdr:rowOff>
    </xdr:from>
    <xdr:to>
      <xdr:col>1</xdr:col>
      <xdr:colOff>749300</xdr:colOff>
      <xdr:row>209</xdr:row>
      <xdr:rowOff>501650</xdr:rowOff>
    </xdr:to>
    <xdr:pic>
      <xdr:nvPicPr>
        <xdr:cNvPr id="582" name="Subgraph-malay_15"/>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11658400"/>
          <a:ext cx="723900" cy="476250"/>
        </a:xfrm>
        <a:prstGeom prst="rect">
          <a:avLst/>
        </a:prstGeom>
      </xdr:spPr>
    </xdr:pic>
    <xdr:clientData/>
  </xdr:twoCellAnchor>
  <xdr:twoCellAnchor editAs="oneCell">
    <xdr:from>
      <xdr:col>1</xdr:col>
      <xdr:colOff>25400</xdr:colOff>
      <xdr:row>210</xdr:row>
      <xdr:rowOff>25400</xdr:rowOff>
    </xdr:from>
    <xdr:to>
      <xdr:col>1</xdr:col>
      <xdr:colOff>749300</xdr:colOff>
      <xdr:row>210</xdr:row>
      <xdr:rowOff>501650</xdr:rowOff>
    </xdr:to>
    <xdr:pic>
      <xdr:nvPicPr>
        <xdr:cNvPr id="583" name="Subgraph-ravvs4u"/>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12182275"/>
          <a:ext cx="723900" cy="476250"/>
        </a:xfrm>
        <a:prstGeom prst="rect">
          <a:avLst/>
        </a:prstGeom>
      </xdr:spPr>
    </xdr:pic>
    <xdr:clientData/>
  </xdr:twoCellAnchor>
  <xdr:twoCellAnchor editAs="oneCell">
    <xdr:from>
      <xdr:col>1</xdr:col>
      <xdr:colOff>25400</xdr:colOff>
      <xdr:row>211</xdr:row>
      <xdr:rowOff>25400</xdr:rowOff>
    </xdr:from>
    <xdr:to>
      <xdr:col>1</xdr:col>
      <xdr:colOff>749300</xdr:colOff>
      <xdr:row>211</xdr:row>
      <xdr:rowOff>501650</xdr:rowOff>
    </xdr:to>
    <xdr:pic>
      <xdr:nvPicPr>
        <xdr:cNvPr id="584" name="Subgraph-neonitwit"/>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2706150"/>
          <a:ext cx="723900" cy="476250"/>
        </a:xfrm>
        <a:prstGeom prst="rect">
          <a:avLst/>
        </a:prstGeom>
      </xdr:spPr>
    </xdr:pic>
    <xdr:clientData/>
  </xdr:twoCellAnchor>
  <xdr:twoCellAnchor editAs="oneCell">
    <xdr:from>
      <xdr:col>1</xdr:col>
      <xdr:colOff>25400</xdr:colOff>
      <xdr:row>212</xdr:row>
      <xdr:rowOff>25400</xdr:rowOff>
    </xdr:from>
    <xdr:to>
      <xdr:col>1</xdr:col>
      <xdr:colOff>749300</xdr:colOff>
      <xdr:row>212</xdr:row>
      <xdr:rowOff>501650</xdr:rowOff>
    </xdr:to>
    <xdr:pic>
      <xdr:nvPicPr>
        <xdr:cNvPr id="585" name="Subgraph-amaanadil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3230025"/>
          <a:ext cx="723900" cy="476250"/>
        </a:xfrm>
        <a:prstGeom prst="rect">
          <a:avLst/>
        </a:prstGeom>
      </xdr:spPr>
    </xdr:pic>
    <xdr:clientData/>
  </xdr:twoCellAnchor>
  <xdr:twoCellAnchor editAs="oneCell">
    <xdr:from>
      <xdr:col>1</xdr:col>
      <xdr:colOff>25400</xdr:colOff>
      <xdr:row>213</xdr:row>
      <xdr:rowOff>25400</xdr:rowOff>
    </xdr:from>
    <xdr:to>
      <xdr:col>1</xdr:col>
      <xdr:colOff>749300</xdr:colOff>
      <xdr:row>213</xdr:row>
      <xdr:rowOff>501650</xdr:rowOff>
    </xdr:to>
    <xdr:pic>
      <xdr:nvPicPr>
        <xdr:cNvPr id="586" name="Subgraph-anandpobaru"/>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3753900"/>
          <a:ext cx="723900" cy="476250"/>
        </a:xfrm>
        <a:prstGeom prst="rect">
          <a:avLst/>
        </a:prstGeom>
      </xdr:spPr>
    </xdr:pic>
    <xdr:clientData/>
  </xdr:twoCellAnchor>
  <xdr:twoCellAnchor editAs="oneCell">
    <xdr:from>
      <xdr:col>1</xdr:col>
      <xdr:colOff>25400</xdr:colOff>
      <xdr:row>214</xdr:row>
      <xdr:rowOff>25400</xdr:rowOff>
    </xdr:from>
    <xdr:to>
      <xdr:col>1</xdr:col>
      <xdr:colOff>749300</xdr:colOff>
      <xdr:row>214</xdr:row>
      <xdr:rowOff>501650</xdr:rowOff>
    </xdr:to>
    <xdr:pic>
      <xdr:nvPicPr>
        <xdr:cNvPr id="587" name="Subgraph-sahilsharma282"/>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4277775"/>
          <a:ext cx="723900" cy="476250"/>
        </a:xfrm>
        <a:prstGeom prst="rect">
          <a:avLst/>
        </a:prstGeom>
      </xdr:spPr>
    </xdr:pic>
    <xdr:clientData/>
  </xdr:twoCellAnchor>
  <xdr:twoCellAnchor editAs="oneCell">
    <xdr:from>
      <xdr:col>1</xdr:col>
      <xdr:colOff>25400</xdr:colOff>
      <xdr:row>215</xdr:row>
      <xdr:rowOff>25400</xdr:rowOff>
    </xdr:from>
    <xdr:to>
      <xdr:col>1</xdr:col>
      <xdr:colOff>749300</xdr:colOff>
      <xdr:row>215</xdr:row>
      <xdr:rowOff>501650</xdr:rowOff>
    </xdr:to>
    <xdr:pic>
      <xdr:nvPicPr>
        <xdr:cNvPr id="588" name="Subgraph-dheerajsin"/>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14801650"/>
          <a:ext cx="723900" cy="476250"/>
        </a:xfrm>
        <a:prstGeom prst="rect">
          <a:avLst/>
        </a:prstGeom>
      </xdr:spPr>
    </xdr:pic>
    <xdr:clientData/>
  </xdr:twoCellAnchor>
  <xdr:twoCellAnchor editAs="oneCell">
    <xdr:from>
      <xdr:col>1</xdr:col>
      <xdr:colOff>25400</xdr:colOff>
      <xdr:row>216</xdr:row>
      <xdr:rowOff>25400</xdr:rowOff>
    </xdr:from>
    <xdr:to>
      <xdr:col>1</xdr:col>
      <xdr:colOff>749300</xdr:colOff>
      <xdr:row>216</xdr:row>
      <xdr:rowOff>501650</xdr:rowOff>
    </xdr:to>
    <xdr:pic>
      <xdr:nvPicPr>
        <xdr:cNvPr id="589" name="Subgraph-kelekachilk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5325525"/>
          <a:ext cx="723900" cy="476250"/>
        </a:xfrm>
        <a:prstGeom prst="rect">
          <a:avLst/>
        </a:prstGeom>
      </xdr:spPr>
    </xdr:pic>
    <xdr:clientData/>
  </xdr:twoCellAnchor>
  <xdr:twoCellAnchor editAs="oneCell">
    <xdr:from>
      <xdr:col>1</xdr:col>
      <xdr:colOff>25400</xdr:colOff>
      <xdr:row>217</xdr:row>
      <xdr:rowOff>25400</xdr:rowOff>
    </xdr:from>
    <xdr:to>
      <xdr:col>1</xdr:col>
      <xdr:colOff>749300</xdr:colOff>
      <xdr:row>217</xdr:row>
      <xdr:rowOff>501650</xdr:rowOff>
    </xdr:to>
    <xdr:pic>
      <xdr:nvPicPr>
        <xdr:cNvPr id="590" name="Subgraph-rishabh1302"/>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5849400"/>
          <a:ext cx="723900" cy="476250"/>
        </a:xfrm>
        <a:prstGeom prst="rect">
          <a:avLst/>
        </a:prstGeom>
      </xdr:spPr>
    </xdr:pic>
    <xdr:clientData/>
  </xdr:twoCellAnchor>
  <xdr:twoCellAnchor editAs="oneCell">
    <xdr:from>
      <xdr:col>1</xdr:col>
      <xdr:colOff>25400</xdr:colOff>
      <xdr:row>218</xdr:row>
      <xdr:rowOff>25400</xdr:rowOff>
    </xdr:from>
    <xdr:to>
      <xdr:col>1</xdr:col>
      <xdr:colOff>749300</xdr:colOff>
      <xdr:row>218</xdr:row>
      <xdr:rowOff>501650</xdr:rowOff>
    </xdr:to>
    <xdr:pic>
      <xdr:nvPicPr>
        <xdr:cNvPr id="591" name="Subgraph-maheshmodan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6373275"/>
          <a:ext cx="723900" cy="476250"/>
        </a:xfrm>
        <a:prstGeom prst="rect">
          <a:avLst/>
        </a:prstGeom>
      </xdr:spPr>
    </xdr:pic>
    <xdr:clientData/>
  </xdr:twoCellAnchor>
  <xdr:twoCellAnchor editAs="oneCell">
    <xdr:from>
      <xdr:col>1</xdr:col>
      <xdr:colOff>25400</xdr:colOff>
      <xdr:row>219</xdr:row>
      <xdr:rowOff>25400</xdr:rowOff>
    </xdr:from>
    <xdr:to>
      <xdr:col>1</xdr:col>
      <xdr:colOff>749300</xdr:colOff>
      <xdr:row>219</xdr:row>
      <xdr:rowOff>501650</xdr:rowOff>
    </xdr:to>
    <xdr:pic>
      <xdr:nvPicPr>
        <xdr:cNvPr id="592" name="Subgraph-justhrish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6897150"/>
          <a:ext cx="723900" cy="476250"/>
        </a:xfrm>
        <a:prstGeom prst="rect">
          <a:avLst/>
        </a:prstGeom>
      </xdr:spPr>
    </xdr:pic>
    <xdr:clientData/>
  </xdr:twoCellAnchor>
  <xdr:twoCellAnchor editAs="oneCell">
    <xdr:from>
      <xdr:col>1</xdr:col>
      <xdr:colOff>25400</xdr:colOff>
      <xdr:row>220</xdr:row>
      <xdr:rowOff>25400</xdr:rowOff>
    </xdr:from>
    <xdr:to>
      <xdr:col>1</xdr:col>
      <xdr:colOff>749300</xdr:colOff>
      <xdr:row>220</xdr:row>
      <xdr:rowOff>501650</xdr:rowOff>
    </xdr:to>
    <xdr:pic>
      <xdr:nvPicPr>
        <xdr:cNvPr id="593" name="Subgraph-sreenivasan_p"/>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7421025"/>
          <a:ext cx="723900" cy="476250"/>
        </a:xfrm>
        <a:prstGeom prst="rect">
          <a:avLst/>
        </a:prstGeom>
      </xdr:spPr>
    </xdr:pic>
    <xdr:clientData/>
  </xdr:twoCellAnchor>
  <xdr:twoCellAnchor editAs="oneCell">
    <xdr:from>
      <xdr:col>1</xdr:col>
      <xdr:colOff>25400</xdr:colOff>
      <xdr:row>221</xdr:row>
      <xdr:rowOff>25400</xdr:rowOff>
    </xdr:from>
    <xdr:to>
      <xdr:col>1</xdr:col>
      <xdr:colOff>749300</xdr:colOff>
      <xdr:row>221</xdr:row>
      <xdr:rowOff>501650</xdr:rowOff>
    </xdr:to>
    <xdr:pic>
      <xdr:nvPicPr>
        <xdr:cNvPr id="594" name="Subgraph-ipgandh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7944900"/>
          <a:ext cx="723900" cy="476250"/>
        </a:xfrm>
        <a:prstGeom prst="rect">
          <a:avLst/>
        </a:prstGeom>
      </xdr:spPr>
    </xdr:pic>
    <xdr:clientData/>
  </xdr:twoCellAnchor>
  <xdr:twoCellAnchor editAs="oneCell">
    <xdr:from>
      <xdr:col>1</xdr:col>
      <xdr:colOff>25400</xdr:colOff>
      <xdr:row>222</xdr:row>
      <xdr:rowOff>25400</xdr:rowOff>
    </xdr:from>
    <xdr:to>
      <xdr:col>1</xdr:col>
      <xdr:colOff>749300</xdr:colOff>
      <xdr:row>222</xdr:row>
      <xdr:rowOff>501650</xdr:rowOff>
    </xdr:to>
    <xdr:pic>
      <xdr:nvPicPr>
        <xdr:cNvPr id="595" name="Subgraph-kt1493"/>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8468775"/>
          <a:ext cx="723900" cy="476250"/>
        </a:xfrm>
        <a:prstGeom prst="rect">
          <a:avLst/>
        </a:prstGeom>
      </xdr:spPr>
    </xdr:pic>
    <xdr:clientData/>
  </xdr:twoCellAnchor>
  <xdr:twoCellAnchor editAs="oneCell">
    <xdr:from>
      <xdr:col>1</xdr:col>
      <xdr:colOff>25400</xdr:colOff>
      <xdr:row>223</xdr:row>
      <xdr:rowOff>25400</xdr:rowOff>
    </xdr:from>
    <xdr:to>
      <xdr:col>1</xdr:col>
      <xdr:colOff>749300</xdr:colOff>
      <xdr:row>223</xdr:row>
      <xdr:rowOff>501650</xdr:rowOff>
    </xdr:to>
    <xdr:pic>
      <xdr:nvPicPr>
        <xdr:cNvPr id="596" name="Subgraph-gtvijay1995"/>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8992650"/>
          <a:ext cx="723900" cy="476250"/>
        </a:xfrm>
        <a:prstGeom prst="rect">
          <a:avLst/>
        </a:prstGeom>
      </xdr:spPr>
    </xdr:pic>
    <xdr:clientData/>
  </xdr:twoCellAnchor>
  <xdr:twoCellAnchor editAs="oneCell">
    <xdr:from>
      <xdr:col>1</xdr:col>
      <xdr:colOff>25400</xdr:colOff>
      <xdr:row>224</xdr:row>
      <xdr:rowOff>25400</xdr:rowOff>
    </xdr:from>
    <xdr:to>
      <xdr:col>1</xdr:col>
      <xdr:colOff>749300</xdr:colOff>
      <xdr:row>224</xdr:row>
      <xdr:rowOff>501650</xdr:rowOff>
    </xdr:to>
    <xdr:pic>
      <xdr:nvPicPr>
        <xdr:cNvPr id="597" name="Subgraph-bkoller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19516525"/>
          <a:ext cx="723900" cy="476250"/>
        </a:xfrm>
        <a:prstGeom prst="rect">
          <a:avLst/>
        </a:prstGeom>
      </xdr:spPr>
    </xdr:pic>
    <xdr:clientData/>
  </xdr:twoCellAnchor>
  <xdr:twoCellAnchor editAs="oneCell">
    <xdr:from>
      <xdr:col>1</xdr:col>
      <xdr:colOff>25400</xdr:colOff>
      <xdr:row>225</xdr:row>
      <xdr:rowOff>25400</xdr:rowOff>
    </xdr:from>
    <xdr:to>
      <xdr:col>1</xdr:col>
      <xdr:colOff>749300</xdr:colOff>
      <xdr:row>225</xdr:row>
      <xdr:rowOff>501650</xdr:rowOff>
    </xdr:to>
    <xdr:pic>
      <xdr:nvPicPr>
        <xdr:cNvPr id="598" name="Subgraph-imnbj"/>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0040400"/>
          <a:ext cx="723900" cy="476250"/>
        </a:xfrm>
        <a:prstGeom prst="rect">
          <a:avLst/>
        </a:prstGeom>
      </xdr:spPr>
    </xdr:pic>
    <xdr:clientData/>
  </xdr:twoCellAnchor>
  <xdr:twoCellAnchor editAs="oneCell">
    <xdr:from>
      <xdr:col>1</xdr:col>
      <xdr:colOff>25400</xdr:colOff>
      <xdr:row>226</xdr:row>
      <xdr:rowOff>25400</xdr:rowOff>
    </xdr:from>
    <xdr:to>
      <xdr:col>1</xdr:col>
      <xdr:colOff>749300</xdr:colOff>
      <xdr:row>226</xdr:row>
      <xdr:rowOff>501650</xdr:rowOff>
    </xdr:to>
    <xdr:pic>
      <xdr:nvPicPr>
        <xdr:cNvPr id="599" name="Subgraph-anuragzakarde"/>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0564275"/>
          <a:ext cx="723900" cy="476250"/>
        </a:xfrm>
        <a:prstGeom prst="rect">
          <a:avLst/>
        </a:prstGeom>
      </xdr:spPr>
    </xdr:pic>
    <xdr:clientData/>
  </xdr:twoCellAnchor>
  <xdr:twoCellAnchor editAs="oneCell">
    <xdr:from>
      <xdr:col>1</xdr:col>
      <xdr:colOff>25400</xdr:colOff>
      <xdr:row>227</xdr:row>
      <xdr:rowOff>25400</xdr:rowOff>
    </xdr:from>
    <xdr:to>
      <xdr:col>1</xdr:col>
      <xdr:colOff>749300</xdr:colOff>
      <xdr:row>227</xdr:row>
      <xdr:rowOff>501650</xdr:rowOff>
    </xdr:to>
    <xdr:pic>
      <xdr:nvPicPr>
        <xdr:cNvPr id="600" name="Subgraph-kitnakuch"/>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1088150"/>
          <a:ext cx="723900" cy="476250"/>
        </a:xfrm>
        <a:prstGeom prst="rect">
          <a:avLst/>
        </a:prstGeom>
      </xdr:spPr>
    </xdr:pic>
    <xdr:clientData/>
  </xdr:twoCellAnchor>
  <xdr:twoCellAnchor editAs="oneCell">
    <xdr:from>
      <xdr:col>1</xdr:col>
      <xdr:colOff>25400</xdr:colOff>
      <xdr:row>228</xdr:row>
      <xdr:rowOff>25400</xdr:rowOff>
    </xdr:from>
    <xdr:to>
      <xdr:col>1</xdr:col>
      <xdr:colOff>749300</xdr:colOff>
      <xdr:row>228</xdr:row>
      <xdr:rowOff>501650</xdr:rowOff>
    </xdr:to>
    <xdr:pic>
      <xdr:nvPicPr>
        <xdr:cNvPr id="601" name="Subgraph-sunshine_chat"/>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1612025"/>
          <a:ext cx="723900" cy="476250"/>
        </a:xfrm>
        <a:prstGeom prst="rect">
          <a:avLst/>
        </a:prstGeom>
      </xdr:spPr>
    </xdr:pic>
    <xdr:clientData/>
  </xdr:twoCellAnchor>
  <xdr:twoCellAnchor editAs="oneCell">
    <xdr:from>
      <xdr:col>1</xdr:col>
      <xdr:colOff>25400</xdr:colOff>
      <xdr:row>229</xdr:row>
      <xdr:rowOff>25400</xdr:rowOff>
    </xdr:from>
    <xdr:to>
      <xdr:col>1</xdr:col>
      <xdr:colOff>749300</xdr:colOff>
      <xdr:row>229</xdr:row>
      <xdr:rowOff>501650</xdr:rowOff>
    </xdr:to>
    <xdr:pic>
      <xdr:nvPicPr>
        <xdr:cNvPr id="602" name="Subgraph-ani_agarwal"/>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2135900"/>
          <a:ext cx="723900" cy="476250"/>
        </a:xfrm>
        <a:prstGeom prst="rect">
          <a:avLst/>
        </a:prstGeom>
      </xdr:spPr>
    </xdr:pic>
    <xdr:clientData/>
  </xdr:twoCellAnchor>
  <xdr:twoCellAnchor editAs="oneCell">
    <xdr:from>
      <xdr:col>1</xdr:col>
      <xdr:colOff>25400</xdr:colOff>
      <xdr:row>230</xdr:row>
      <xdr:rowOff>25400</xdr:rowOff>
    </xdr:from>
    <xdr:to>
      <xdr:col>1</xdr:col>
      <xdr:colOff>749300</xdr:colOff>
      <xdr:row>230</xdr:row>
      <xdr:rowOff>501650</xdr:rowOff>
    </xdr:to>
    <xdr:pic>
      <xdr:nvPicPr>
        <xdr:cNvPr id="603" name="Subgraph-kava1189"/>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2659775"/>
          <a:ext cx="723900" cy="476250"/>
        </a:xfrm>
        <a:prstGeom prst="rect">
          <a:avLst/>
        </a:prstGeom>
      </xdr:spPr>
    </xdr:pic>
    <xdr:clientData/>
  </xdr:twoCellAnchor>
  <xdr:twoCellAnchor editAs="oneCell">
    <xdr:from>
      <xdr:col>1</xdr:col>
      <xdr:colOff>25400</xdr:colOff>
      <xdr:row>231</xdr:row>
      <xdr:rowOff>25400</xdr:rowOff>
    </xdr:from>
    <xdr:to>
      <xdr:col>1</xdr:col>
      <xdr:colOff>749300</xdr:colOff>
      <xdr:row>231</xdr:row>
      <xdr:rowOff>501650</xdr:rowOff>
    </xdr:to>
    <xdr:pic>
      <xdr:nvPicPr>
        <xdr:cNvPr id="604" name="Subgraph-rajeshkamdar4"/>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3183650"/>
          <a:ext cx="723900" cy="476250"/>
        </a:xfrm>
        <a:prstGeom prst="rect">
          <a:avLst/>
        </a:prstGeom>
      </xdr:spPr>
    </xdr:pic>
    <xdr:clientData/>
  </xdr:twoCellAnchor>
  <xdr:twoCellAnchor editAs="oneCell">
    <xdr:from>
      <xdr:col>1</xdr:col>
      <xdr:colOff>25400</xdr:colOff>
      <xdr:row>232</xdr:row>
      <xdr:rowOff>25400</xdr:rowOff>
    </xdr:from>
    <xdr:to>
      <xdr:col>1</xdr:col>
      <xdr:colOff>749300</xdr:colOff>
      <xdr:row>232</xdr:row>
      <xdr:rowOff>501650</xdr:rowOff>
    </xdr:to>
    <xdr:pic>
      <xdr:nvPicPr>
        <xdr:cNvPr id="605" name="Subgraph-parikshit2212"/>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3707525"/>
          <a:ext cx="723900" cy="476250"/>
        </a:xfrm>
        <a:prstGeom prst="rect">
          <a:avLst/>
        </a:prstGeom>
      </xdr:spPr>
    </xdr:pic>
    <xdr:clientData/>
  </xdr:twoCellAnchor>
  <xdr:twoCellAnchor editAs="oneCell">
    <xdr:from>
      <xdr:col>1</xdr:col>
      <xdr:colOff>25400</xdr:colOff>
      <xdr:row>233</xdr:row>
      <xdr:rowOff>25400</xdr:rowOff>
    </xdr:from>
    <xdr:to>
      <xdr:col>1</xdr:col>
      <xdr:colOff>749300</xdr:colOff>
      <xdr:row>233</xdr:row>
      <xdr:rowOff>501650</xdr:rowOff>
    </xdr:to>
    <xdr:pic>
      <xdr:nvPicPr>
        <xdr:cNvPr id="606" name="Subgraph-koolidle"/>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4231400"/>
          <a:ext cx="723900" cy="476250"/>
        </a:xfrm>
        <a:prstGeom prst="rect">
          <a:avLst/>
        </a:prstGeom>
      </xdr:spPr>
    </xdr:pic>
    <xdr:clientData/>
  </xdr:twoCellAnchor>
  <xdr:twoCellAnchor editAs="oneCell">
    <xdr:from>
      <xdr:col>1</xdr:col>
      <xdr:colOff>25400</xdr:colOff>
      <xdr:row>234</xdr:row>
      <xdr:rowOff>25400</xdr:rowOff>
    </xdr:from>
    <xdr:to>
      <xdr:col>1</xdr:col>
      <xdr:colOff>749300</xdr:colOff>
      <xdr:row>234</xdr:row>
      <xdr:rowOff>501650</xdr:rowOff>
    </xdr:to>
    <xdr:pic>
      <xdr:nvPicPr>
        <xdr:cNvPr id="607" name="Subgraph-prime_odisha"/>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24755275"/>
          <a:ext cx="723900" cy="476250"/>
        </a:xfrm>
        <a:prstGeom prst="rect">
          <a:avLst/>
        </a:prstGeom>
      </xdr:spPr>
    </xdr:pic>
    <xdr:clientData/>
  </xdr:twoCellAnchor>
  <xdr:twoCellAnchor editAs="oneCell">
    <xdr:from>
      <xdr:col>1</xdr:col>
      <xdr:colOff>25400</xdr:colOff>
      <xdr:row>235</xdr:row>
      <xdr:rowOff>25400</xdr:rowOff>
    </xdr:from>
    <xdr:to>
      <xdr:col>1</xdr:col>
      <xdr:colOff>749300</xdr:colOff>
      <xdr:row>235</xdr:row>
      <xdr:rowOff>501650</xdr:rowOff>
    </xdr:to>
    <xdr:pic>
      <xdr:nvPicPr>
        <xdr:cNvPr id="608" name="Subgraph-sudarshan_10"/>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5279150"/>
          <a:ext cx="723900" cy="476250"/>
        </a:xfrm>
        <a:prstGeom prst="rect">
          <a:avLst/>
        </a:prstGeom>
      </xdr:spPr>
    </xdr:pic>
    <xdr:clientData/>
  </xdr:twoCellAnchor>
  <xdr:twoCellAnchor editAs="oneCell">
    <xdr:from>
      <xdr:col>1</xdr:col>
      <xdr:colOff>25400</xdr:colOff>
      <xdr:row>236</xdr:row>
      <xdr:rowOff>25400</xdr:rowOff>
    </xdr:from>
    <xdr:to>
      <xdr:col>1</xdr:col>
      <xdr:colOff>749300</xdr:colOff>
      <xdr:row>236</xdr:row>
      <xdr:rowOff>501650</xdr:rowOff>
    </xdr:to>
    <xdr:pic>
      <xdr:nvPicPr>
        <xdr:cNvPr id="609" name="Subgraph-nrmehrotr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5803025"/>
          <a:ext cx="723900" cy="476250"/>
        </a:xfrm>
        <a:prstGeom prst="rect">
          <a:avLst/>
        </a:prstGeom>
      </xdr:spPr>
    </xdr:pic>
    <xdr:clientData/>
  </xdr:twoCellAnchor>
  <xdr:twoCellAnchor editAs="oneCell">
    <xdr:from>
      <xdr:col>1</xdr:col>
      <xdr:colOff>25400</xdr:colOff>
      <xdr:row>237</xdr:row>
      <xdr:rowOff>25400</xdr:rowOff>
    </xdr:from>
    <xdr:to>
      <xdr:col>1</xdr:col>
      <xdr:colOff>749300</xdr:colOff>
      <xdr:row>237</xdr:row>
      <xdr:rowOff>501650</xdr:rowOff>
    </xdr:to>
    <xdr:pic>
      <xdr:nvPicPr>
        <xdr:cNvPr id="610" name="Subgraph-jaingeeteshjain"/>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6326900"/>
          <a:ext cx="723900" cy="476250"/>
        </a:xfrm>
        <a:prstGeom prst="rect">
          <a:avLst/>
        </a:prstGeom>
      </xdr:spPr>
    </xdr:pic>
    <xdr:clientData/>
  </xdr:twoCellAnchor>
  <xdr:twoCellAnchor editAs="oneCell">
    <xdr:from>
      <xdr:col>1</xdr:col>
      <xdr:colOff>25400</xdr:colOff>
      <xdr:row>238</xdr:row>
      <xdr:rowOff>25400</xdr:rowOff>
    </xdr:from>
    <xdr:to>
      <xdr:col>1</xdr:col>
      <xdr:colOff>749300</xdr:colOff>
      <xdr:row>238</xdr:row>
      <xdr:rowOff>501650</xdr:rowOff>
    </xdr:to>
    <xdr:pic>
      <xdr:nvPicPr>
        <xdr:cNvPr id="611" name="Subgraph-anandraj546"/>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6850775"/>
          <a:ext cx="723900" cy="476250"/>
        </a:xfrm>
        <a:prstGeom prst="rect">
          <a:avLst/>
        </a:prstGeom>
      </xdr:spPr>
    </xdr:pic>
    <xdr:clientData/>
  </xdr:twoCellAnchor>
  <xdr:twoCellAnchor editAs="oneCell">
    <xdr:from>
      <xdr:col>1</xdr:col>
      <xdr:colOff>25400</xdr:colOff>
      <xdr:row>239</xdr:row>
      <xdr:rowOff>25400</xdr:rowOff>
    </xdr:from>
    <xdr:to>
      <xdr:col>1</xdr:col>
      <xdr:colOff>749300</xdr:colOff>
      <xdr:row>239</xdr:row>
      <xdr:rowOff>501650</xdr:rowOff>
    </xdr:to>
    <xdr:pic>
      <xdr:nvPicPr>
        <xdr:cNvPr id="612" name="Subgraph-yashagarwal"/>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7374650"/>
          <a:ext cx="723900" cy="476250"/>
        </a:xfrm>
        <a:prstGeom prst="rect">
          <a:avLst/>
        </a:prstGeom>
      </xdr:spPr>
    </xdr:pic>
    <xdr:clientData/>
  </xdr:twoCellAnchor>
  <xdr:twoCellAnchor editAs="oneCell">
    <xdr:from>
      <xdr:col>1</xdr:col>
      <xdr:colOff>25400</xdr:colOff>
      <xdr:row>240</xdr:row>
      <xdr:rowOff>25400</xdr:rowOff>
    </xdr:from>
    <xdr:to>
      <xdr:col>1</xdr:col>
      <xdr:colOff>749300</xdr:colOff>
      <xdr:row>240</xdr:row>
      <xdr:rowOff>501650</xdr:rowOff>
    </xdr:to>
    <xdr:pic>
      <xdr:nvPicPr>
        <xdr:cNvPr id="613" name="Subgraph-mahihsn"/>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27898525"/>
          <a:ext cx="723900" cy="476250"/>
        </a:xfrm>
        <a:prstGeom prst="rect">
          <a:avLst/>
        </a:prstGeom>
      </xdr:spPr>
    </xdr:pic>
    <xdr:clientData/>
  </xdr:twoCellAnchor>
  <xdr:twoCellAnchor editAs="oneCell">
    <xdr:from>
      <xdr:col>1</xdr:col>
      <xdr:colOff>25400</xdr:colOff>
      <xdr:row>241</xdr:row>
      <xdr:rowOff>25400</xdr:rowOff>
    </xdr:from>
    <xdr:to>
      <xdr:col>1</xdr:col>
      <xdr:colOff>749300</xdr:colOff>
      <xdr:row>241</xdr:row>
      <xdr:rowOff>501650</xdr:rowOff>
    </xdr:to>
    <xdr:pic>
      <xdr:nvPicPr>
        <xdr:cNvPr id="614" name="Subgraph-manisampath"/>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28422400"/>
          <a:ext cx="723900" cy="476250"/>
        </a:xfrm>
        <a:prstGeom prst="rect">
          <a:avLst/>
        </a:prstGeom>
      </xdr:spPr>
    </xdr:pic>
    <xdr:clientData/>
  </xdr:twoCellAnchor>
  <xdr:twoCellAnchor editAs="oneCell">
    <xdr:from>
      <xdr:col>1</xdr:col>
      <xdr:colOff>25400</xdr:colOff>
      <xdr:row>242</xdr:row>
      <xdr:rowOff>25400</xdr:rowOff>
    </xdr:from>
    <xdr:to>
      <xdr:col>1</xdr:col>
      <xdr:colOff>749300</xdr:colOff>
      <xdr:row>242</xdr:row>
      <xdr:rowOff>501650</xdr:rowOff>
    </xdr:to>
    <xdr:pic>
      <xdr:nvPicPr>
        <xdr:cNvPr id="615" name="Subgraph-vjk2005"/>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8946275"/>
          <a:ext cx="723900" cy="476250"/>
        </a:xfrm>
        <a:prstGeom prst="rect">
          <a:avLst/>
        </a:prstGeom>
      </xdr:spPr>
    </xdr:pic>
    <xdr:clientData/>
  </xdr:twoCellAnchor>
  <xdr:twoCellAnchor editAs="oneCell">
    <xdr:from>
      <xdr:col>1</xdr:col>
      <xdr:colOff>25400</xdr:colOff>
      <xdr:row>243</xdr:row>
      <xdr:rowOff>25400</xdr:rowOff>
    </xdr:from>
    <xdr:to>
      <xdr:col>1</xdr:col>
      <xdr:colOff>749300</xdr:colOff>
      <xdr:row>243</xdr:row>
      <xdr:rowOff>501650</xdr:rowOff>
    </xdr:to>
    <xdr:pic>
      <xdr:nvPicPr>
        <xdr:cNvPr id="616" name="Subgraph-upsurajgehlot"/>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29470150"/>
          <a:ext cx="723900" cy="476250"/>
        </a:xfrm>
        <a:prstGeom prst="rect">
          <a:avLst/>
        </a:prstGeom>
      </xdr:spPr>
    </xdr:pic>
    <xdr:clientData/>
  </xdr:twoCellAnchor>
  <xdr:twoCellAnchor editAs="oneCell">
    <xdr:from>
      <xdr:col>1</xdr:col>
      <xdr:colOff>25400</xdr:colOff>
      <xdr:row>244</xdr:row>
      <xdr:rowOff>25400</xdr:rowOff>
    </xdr:from>
    <xdr:to>
      <xdr:col>1</xdr:col>
      <xdr:colOff>749300</xdr:colOff>
      <xdr:row>244</xdr:row>
      <xdr:rowOff>501650</xdr:rowOff>
    </xdr:to>
    <xdr:pic>
      <xdr:nvPicPr>
        <xdr:cNvPr id="617" name="Subgraph-siddharth2011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29994025"/>
          <a:ext cx="723900" cy="476250"/>
        </a:xfrm>
        <a:prstGeom prst="rect">
          <a:avLst/>
        </a:prstGeom>
      </xdr:spPr>
    </xdr:pic>
    <xdr:clientData/>
  </xdr:twoCellAnchor>
  <xdr:twoCellAnchor editAs="oneCell">
    <xdr:from>
      <xdr:col>1</xdr:col>
      <xdr:colOff>25400</xdr:colOff>
      <xdr:row>245</xdr:row>
      <xdr:rowOff>25400</xdr:rowOff>
    </xdr:from>
    <xdr:to>
      <xdr:col>1</xdr:col>
      <xdr:colOff>749300</xdr:colOff>
      <xdr:row>245</xdr:row>
      <xdr:rowOff>501650</xdr:rowOff>
    </xdr:to>
    <xdr:pic>
      <xdr:nvPicPr>
        <xdr:cNvPr id="618" name="Subgraph-akash_dubey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0517900"/>
          <a:ext cx="723900" cy="476250"/>
        </a:xfrm>
        <a:prstGeom prst="rect">
          <a:avLst/>
        </a:prstGeom>
      </xdr:spPr>
    </xdr:pic>
    <xdr:clientData/>
  </xdr:twoCellAnchor>
  <xdr:twoCellAnchor editAs="oneCell">
    <xdr:from>
      <xdr:col>1</xdr:col>
      <xdr:colOff>25400</xdr:colOff>
      <xdr:row>246</xdr:row>
      <xdr:rowOff>25400</xdr:rowOff>
    </xdr:from>
    <xdr:to>
      <xdr:col>1</xdr:col>
      <xdr:colOff>749300</xdr:colOff>
      <xdr:row>246</xdr:row>
      <xdr:rowOff>501650</xdr:rowOff>
    </xdr:to>
    <xdr:pic>
      <xdr:nvPicPr>
        <xdr:cNvPr id="619" name="Subgraph-drsandeepsngh"/>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31041775"/>
          <a:ext cx="723900" cy="476250"/>
        </a:xfrm>
        <a:prstGeom prst="rect">
          <a:avLst/>
        </a:prstGeom>
      </xdr:spPr>
    </xdr:pic>
    <xdr:clientData/>
  </xdr:twoCellAnchor>
  <xdr:twoCellAnchor editAs="oneCell">
    <xdr:from>
      <xdr:col>1</xdr:col>
      <xdr:colOff>25400</xdr:colOff>
      <xdr:row>247</xdr:row>
      <xdr:rowOff>25400</xdr:rowOff>
    </xdr:from>
    <xdr:to>
      <xdr:col>1</xdr:col>
      <xdr:colOff>749300</xdr:colOff>
      <xdr:row>247</xdr:row>
      <xdr:rowOff>501650</xdr:rowOff>
    </xdr:to>
    <xdr:pic>
      <xdr:nvPicPr>
        <xdr:cNvPr id="620" name="Subgraph-ankur001suri"/>
        <xdr:cNvPicPr>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225550" y="131565650"/>
          <a:ext cx="723900" cy="476250"/>
        </a:xfrm>
        <a:prstGeom prst="rect">
          <a:avLst/>
        </a:prstGeom>
      </xdr:spPr>
    </xdr:pic>
    <xdr:clientData/>
  </xdr:twoCellAnchor>
  <xdr:twoCellAnchor editAs="oneCell">
    <xdr:from>
      <xdr:col>1</xdr:col>
      <xdr:colOff>25400</xdr:colOff>
      <xdr:row>248</xdr:row>
      <xdr:rowOff>25400</xdr:rowOff>
    </xdr:from>
    <xdr:to>
      <xdr:col>1</xdr:col>
      <xdr:colOff>749300</xdr:colOff>
      <xdr:row>248</xdr:row>
      <xdr:rowOff>501650</xdr:rowOff>
    </xdr:to>
    <xdr:pic>
      <xdr:nvPicPr>
        <xdr:cNvPr id="621" name="Subgraph-shashank4gupt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2089525"/>
          <a:ext cx="723900" cy="476250"/>
        </a:xfrm>
        <a:prstGeom prst="rect">
          <a:avLst/>
        </a:prstGeom>
      </xdr:spPr>
    </xdr:pic>
    <xdr:clientData/>
  </xdr:twoCellAnchor>
  <xdr:twoCellAnchor editAs="oneCell">
    <xdr:from>
      <xdr:col>1</xdr:col>
      <xdr:colOff>25400</xdr:colOff>
      <xdr:row>249</xdr:row>
      <xdr:rowOff>25400</xdr:rowOff>
    </xdr:from>
    <xdr:to>
      <xdr:col>1</xdr:col>
      <xdr:colOff>749300</xdr:colOff>
      <xdr:row>249</xdr:row>
      <xdr:rowOff>501650</xdr:rowOff>
    </xdr:to>
    <xdr:pic>
      <xdr:nvPicPr>
        <xdr:cNvPr id="622" name="Subgraph-anilkrsheoran"/>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2613400"/>
          <a:ext cx="723900" cy="476250"/>
        </a:xfrm>
        <a:prstGeom prst="rect">
          <a:avLst/>
        </a:prstGeom>
      </xdr:spPr>
    </xdr:pic>
    <xdr:clientData/>
  </xdr:twoCellAnchor>
  <xdr:twoCellAnchor editAs="oneCell">
    <xdr:from>
      <xdr:col>1</xdr:col>
      <xdr:colOff>25400</xdr:colOff>
      <xdr:row>250</xdr:row>
      <xdr:rowOff>25400</xdr:rowOff>
    </xdr:from>
    <xdr:to>
      <xdr:col>1</xdr:col>
      <xdr:colOff>749300</xdr:colOff>
      <xdr:row>250</xdr:row>
      <xdr:rowOff>501650</xdr:rowOff>
    </xdr:to>
    <xdr:pic>
      <xdr:nvPicPr>
        <xdr:cNvPr id="623" name="Subgraph-siddhantshaw92"/>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3137275"/>
          <a:ext cx="723900" cy="476250"/>
        </a:xfrm>
        <a:prstGeom prst="rect">
          <a:avLst/>
        </a:prstGeom>
      </xdr:spPr>
    </xdr:pic>
    <xdr:clientData/>
  </xdr:twoCellAnchor>
  <xdr:twoCellAnchor editAs="oneCell">
    <xdr:from>
      <xdr:col>1</xdr:col>
      <xdr:colOff>25400</xdr:colOff>
      <xdr:row>251</xdr:row>
      <xdr:rowOff>25400</xdr:rowOff>
    </xdr:from>
    <xdr:to>
      <xdr:col>1</xdr:col>
      <xdr:colOff>749300</xdr:colOff>
      <xdr:row>251</xdr:row>
      <xdr:rowOff>501650</xdr:rowOff>
    </xdr:to>
    <xdr:pic>
      <xdr:nvPicPr>
        <xdr:cNvPr id="624" name="Subgraph-anamikavinod"/>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3661150"/>
          <a:ext cx="723900" cy="476250"/>
        </a:xfrm>
        <a:prstGeom prst="rect">
          <a:avLst/>
        </a:prstGeom>
      </xdr:spPr>
    </xdr:pic>
    <xdr:clientData/>
  </xdr:twoCellAnchor>
  <xdr:twoCellAnchor editAs="oneCell">
    <xdr:from>
      <xdr:col>1</xdr:col>
      <xdr:colOff>25400</xdr:colOff>
      <xdr:row>252</xdr:row>
      <xdr:rowOff>25400</xdr:rowOff>
    </xdr:from>
    <xdr:to>
      <xdr:col>1</xdr:col>
      <xdr:colOff>749300</xdr:colOff>
      <xdr:row>252</xdr:row>
      <xdr:rowOff>501650</xdr:rowOff>
    </xdr:to>
    <xdr:pic>
      <xdr:nvPicPr>
        <xdr:cNvPr id="625" name="Subgraph-s_srikant"/>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34185025"/>
          <a:ext cx="723900" cy="476250"/>
        </a:xfrm>
        <a:prstGeom prst="rect">
          <a:avLst/>
        </a:prstGeom>
      </xdr:spPr>
    </xdr:pic>
    <xdr:clientData/>
  </xdr:twoCellAnchor>
  <xdr:twoCellAnchor editAs="oneCell">
    <xdr:from>
      <xdr:col>1</xdr:col>
      <xdr:colOff>25400</xdr:colOff>
      <xdr:row>253</xdr:row>
      <xdr:rowOff>25400</xdr:rowOff>
    </xdr:from>
    <xdr:to>
      <xdr:col>1</xdr:col>
      <xdr:colOff>749300</xdr:colOff>
      <xdr:row>253</xdr:row>
      <xdr:rowOff>501650</xdr:rowOff>
    </xdr:to>
    <xdr:pic>
      <xdr:nvPicPr>
        <xdr:cNvPr id="626" name="Subgraph-bharati09334466"/>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4708900"/>
          <a:ext cx="723900" cy="476250"/>
        </a:xfrm>
        <a:prstGeom prst="rect">
          <a:avLst/>
        </a:prstGeom>
      </xdr:spPr>
    </xdr:pic>
    <xdr:clientData/>
  </xdr:twoCellAnchor>
  <xdr:twoCellAnchor editAs="oneCell">
    <xdr:from>
      <xdr:col>1</xdr:col>
      <xdr:colOff>25400</xdr:colOff>
      <xdr:row>254</xdr:row>
      <xdr:rowOff>25400</xdr:rowOff>
    </xdr:from>
    <xdr:to>
      <xdr:col>1</xdr:col>
      <xdr:colOff>749300</xdr:colOff>
      <xdr:row>254</xdr:row>
      <xdr:rowOff>501650</xdr:rowOff>
    </xdr:to>
    <xdr:pic>
      <xdr:nvPicPr>
        <xdr:cNvPr id="627" name="Subgraph-jalanvikas10"/>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5232775"/>
          <a:ext cx="723900" cy="476250"/>
        </a:xfrm>
        <a:prstGeom prst="rect">
          <a:avLst/>
        </a:prstGeom>
      </xdr:spPr>
    </xdr:pic>
    <xdr:clientData/>
  </xdr:twoCellAnchor>
  <xdr:twoCellAnchor editAs="oneCell">
    <xdr:from>
      <xdr:col>1</xdr:col>
      <xdr:colOff>25400</xdr:colOff>
      <xdr:row>255</xdr:row>
      <xdr:rowOff>25400</xdr:rowOff>
    </xdr:from>
    <xdr:to>
      <xdr:col>1</xdr:col>
      <xdr:colOff>749300</xdr:colOff>
      <xdr:row>255</xdr:row>
      <xdr:rowOff>501650</xdr:rowOff>
    </xdr:to>
    <xdr:pic>
      <xdr:nvPicPr>
        <xdr:cNvPr id="628" name="Subgraph-axom_putro"/>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5756650"/>
          <a:ext cx="723900" cy="476250"/>
        </a:xfrm>
        <a:prstGeom prst="rect">
          <a:avLst/>
        </a:prstGeom>
      </xdr:spPr>
    </xdr:pic>
    <xdr:clientData/>
  </xdr:twoCellAnchor>
  <xdr:twoCellAnchor editAs="oneCell">
    <xdr:from>
      <xdr:col>1</xdr:col>
      <xdr:colOff>25400</xdr:colOff>
      <xdr:row>256</xdr:row>
      <xdr:rowOff>25400</xdr:rowOff>
    </xdr:from>
    <xdr:to>
      <xdr:col>1</xdr:col>
      <xdr:colOff>749300</xdr:colOff>
      <xdr:row>256</xdr:row>
      <xdr:rowOff>501650</xdr:rowOff>
    </xdr:to>
    <xdr:pic>
      <xdr:nvPicPr>
        <xdr:cNvPr id="629" name="Subgraph-pranavkumar53"/>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36280525"/>
          <a:ext cx="723900" cy="476250"/>
        </a:xfrm>
        <a:prstGeom prst="rect">
          <a:avLst/>
        </a:prstGeom>
      </xdr:spPr>
    </xdr:pic>
    <xdr:clientData/>
  </xdr:twoCellAnchor>
  <xdr:twoCellAnchor editAs="oneCell">
    <xdr:from>
      <xdr:col>1</xdr:col>
      <xdr:colOff>25400</xdr:colOff>
      <xdr:row>257</xdr:row>
      <xdr:rowOff>25400</xdr:rowOff>
    </xdr:from>
    <xdr:to>
      <xdr:col>1</xdr:col>
      <xdr:colOff>749300</xdr:colOff>
      <xdr:row>257</xdr:row>
      <xdr:rowOff>501650</xdr:rowOff>
    </xdr:to>
    <xdr:pic>
      <xdr:nvPicPr>
        <xdr:cNvPr id="630" name="Subgraph-adamraj30122000"/>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6804400"/>
          <a:ext cx="723900" cy="476250"/>
        </a:xfrm>
        <a:prstGeom prst="rect">
          <a:avLst/>
        </a:prstGeom>
      </xdr:spPr>
    </xdr:pic>
    <xdr:clientData/>
  </xdr:twoCellAnchor>
  <xdr:twoCellAnchor editAs="oneCell">
    <xdr:from>
      <xdr:col>1</xdr:col>
      <xdr:colOff>25400</xdr:colOff>
      <xdr:row>258</xdr:row>
      <xdr:rowOff>25400</xdr:rowOff>
    </xdr:from>
    <xdr:to>
      <xdr:col>1</xdr:col>
      <xdr:colOff>749300</xdr:colOff>
      <xdr:row>258</xdr:row>
      <xdr:rowOff>501650</xdr:rowOff>
    </xdr:to>
    <xdr:pic>
      <xdr:nvPicPr>
        <xdr:cNvPr id="631" name="Subgraph-aqibonnet"/>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7328275"/>
          <a:ext cx="723900" cy="476250"/>
        </a:xfrm>
        <a:prstGeom prst="rect">
          <a:avLst/>
        </a:prstGeom>
      </xdr:spPr>
    </xdr:pic>
    <xdr:clientData/>
  </xdr:twoCellAnchor>
  <xdr:twoCellAnchor editAs="oneCell">
    <xdr:from>
      <xdr:col>1</xdr:col>
      <xdr:colOff>25400</xdr:colOff>
      <xdr:row>259</xdr:row>
      <xdr:rowOff>25400</xdr:rowOff>
    </xdr:from>
    <xdr:to>
      <xdr:col>1</xdr:col>
      <xdr:colOff>749300</xdr:colOff>
      <xdr:row>259</xdr:row>
      <xdr:rowOff>501650</xdr:rowOff>
    </xdr:to>
    <xdr:pic>
      <xdr:nvPicPr>
        <xdr:cNvPr id="632" name="Subgraph-buddysiraj"/>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7852150"/>
          <a:ext cx="723900" cy="476250"/>
        </a:xfrm>
        <a:prstGeom prst="rect">
          <a:avLst/>
        </a:prstGeom>
      </xdr:spPr>
    </xdr:pic>
    <xdr:clientData/>
  </xdr:twoCellAnchor>
  <xdr:twoCellAnchor editAs="oneCell">
    <xdr:from>
      <xdr:col>1</xdr:col>
      <xdr:colOff>25400</xdr:colOff>
      <xdr:row>260</xdr:row>
      <xdr:rowOff>25400</xdr:rowOff>
    </xdr:from>
    <xdr:to>
      <xdr:col>1</xdr:col>
      <xdr:colOff>749300</xdr:colOff>
      <xdr:row>260</xdr:row>
      <xdr:rowOff>501650</xdr:rowOff>
    </xdr:to>
    <xdr:pic>
      <xdr:nvPicPr>
        <xdr:cNvPr id="633" name="Subgraph-subhashhahujaa"/>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38376025"/>
          <a:ext cx="723900" cy="476250"/>
        </a:xfrm>
        <a:prstGeom prst="rect">
          <a:avLst/>
        </a:prstGeom>
      </xdr:spPr>
    </xdr:pic>
    <xdr:clientData/>
  </xdr:twoCellAnchor>
  <xdr:twoCellAnchor editAs="oneCell">
    <xdr:from>
      <xdr:col>1</xdr:col>
      <xdr:colOff>25400</xdr:colOff>
      <xdr:row>261</xdr:row>
      <xdr:rowOff>25400</xdr:rowOff>
    </xdr:from>
    <xdr:to>
      <xdr:col>1</xdr:col>
      <xdr:colOff>749300</xdr:colOff>
      <xdr:row>261</xdr:row>
      <xdr:rowOff>501650</xdr:rowOff>
    </xdr:to>
    <xdr:pic>
      <xdr:nvPicPr>
        <xdr:cNvPr id="634" name="Subgraph-hitendertanwa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8899900"/>
          <a:ext cx="723900" cy="476250"/>
        </a:xfrm>
        <a:prstGeom prst="rect">
          <a:avLst/>
        </a:prstGeom>
      </xdr:spPr>
    </xdr:pic>
    <xdr:clientData/>
  </xdr:twoCellAnchor>
  <xdr:twoCellAnchor editAs="oneCell">
    <xdr:from>
      <xdr:col>1</xdr:col>
      <xdr:colOff>25400</xdr:colOff>
      <xdr:row>262</xdr:row>
      <xdr:rowOff>25400</xdr:rowOff>
    </xdr:from>
    <xdr:to>
      <xdr:col>1</xdr:col>
      <xdr:colOff>749300</xdr:colOff>
      <xdr:row>262</xdr:row>
      <xdr:rowOff>501650</xdr:rowOff>
    </xdr:to>
    <xdr:pic>
      <xdr:nvPicPr>
        <xdr:cNvPr id="635" name="Subgraph-purab1884"/>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9423775"/>
          <a:ext cx="723900" cy="476250"/>
        </a:xfrm>
        <a:prstGeom prst="rect">
          <a:avLst/>
        </a:prstGeom>
      </xdr:spPr>
    </xdr:pic>
    <xdr:clientData/>
  </xdr:twoCellAnchor>
  <xdr:twoCellAnchor editAs="oneCell">
    <xdr:from>
      <xdr:col>1</xdr:col>
      <xdr:colOff>25400</xdr:colOff>
      <xdr:row>263</xdr:row>
      <xdr:rowOff>25400</xdr:rowOff>
    </xdr:from>
    <xdr:to>
      <xdr:col>1</xdr:col>
      <xdr:colOff>749300</xdr:colOff>
      <xdr:row>263</xdr:row>
      <xdr:rowOff>501650</xdr:rowOff>
    </xdr:to>
    <xdr:pic>
      <xdr:nvPicPr>
        <xdr:cNvPr id="636" name="Subgraph-bhaviktweets"/>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39947650"/>
          <a:ext cx="723900" cy="476250"/>
        </a:xfrm>
        <a:prstGeom prst="rect">
          <a:avLst/>
        </a:prstGeom>
      </xdr:spPr>
    </xdr:pic>
    <xdr:clientData/>
  </xdr:twoCellAnchor>
  <xdr:twoCellAnchor editAs="oneCell">
    <xdr:from>
      <xdr:col>1</xdr:col>
      <xdr:colOff>25400</xdr:colOff>
      <xdr:row>264</xdr:row>
      <xdr:rowOff>25400</xdr:rowOff>
    </xdr:from>
    <xdr:to>
      <xdr:col>1</xdr:col>
      <xdr:colOff>749300</xdr:colOff>
      <xdr:row>264</xdr:row>
      <xdr:rowOff>501650</xdr:rowOff>
    </xdr:to>
    <xdr:pic>
      <xdr:nvPicPr>
        <xdr:cNvPr id="637" name="Subgraph-rajivagarwal7"/>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0471525"/>
          <a:ext cx="723900" cy="476250"/>
        </a:xfrm>
        <a:prstGeom prst="rect">
          <a:avLst/>
        </a:prstGeom>
      </xdr:spPr>
    </xdr:pic>
    <xdr:clientData/>
  </xdr:twoCellAnchor>
  <xdr:twoCellAnchor editAs="oneCell">
    <xdr:from>
      <xdr:col>1</xdr:col>
      <xdr:colOff>25400</xdr:colOff>
      <xdr:row>265</xdr:row>
      <xdr:rowOff>25400</xdr:rowOff>
    </xdr:from>
    <xdr:to>
      <xdr:col>1</xdr:col>
      <xdr:colOff>749300</xdr:colOff>
      <xdr:row>265</xdr:row>
      <xdr:rowOff>501650</xdr:rowOff>
    </xdr:to>
    <xdr:pic>
      <xdr:nvPicPr>
        <xdr:cNvPr id="638" name="Subgraph-vishal1344"/>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0995400"/>
          <a:ext cx="723900" cy="476250"/>
        </a:xfrm>
        <a:prstGeom prst="rect">
          <a:avLst/>
        </a:prstGeom>
      </xdr:spPr>
    </xdr:pic>
    <xdr:clientData/>
  </xdr:twoCellAnchor>
  <xdr:twoCellAnchor editAs="oneCell">
    <xdr:from>
      <xdr:col>1</xdr:col>
      <xdr:colOff>25400</xdr:colOff>
      <xdr:row>266</xdr:row>
      <xdr:rowOff>25400</xdr:rowOff>
    </xdr:from>
    <xdr:to>
      <xdr:col>1</xdr:col>
      <xdr:colOff>749300</xdr:colOff>
      <xdr:row>266</xdr:row>
      <xdr:rowOff>501650</xdr:rowOff>
    </xdr:to>
    <xdr:pic>
      <xdr:nvPicPr>
        <xdr:cNvPr id="639" name="Subgraph-rinku121913"/>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1519275"/>
          <a:ext cx="723900" cy="476250"/>
        </a:xfrm>
        <a:prstGeom prst="rect">
          <a:avLst/>
        </a:prstGeom>
      </xdr:spPr>
    </xdr:pic>
    <xdr:clientData/>
  </xdr:twoCellAnchor>
  <xdr:twoCellAnchor editAs="oneCell">
    <xdr:from>
      <xdr:col>1</xdr:col>
      <xdr:colOff>25400</xdr:colOff>
      <xdr:row>267</xdr:row>
      <xdr:rowOff>25400</xdr:rowOff>
    </xdr:from>
    <xdr:to>
      <xdr:col>1</xdr:col>
      <xdr:colOff>749300</xdr:colOff>
      <xdr:row>267</xdr:row>
      <xdr:rowOff>501650</xdr:rowOff>
    </xdr:to>
    <xdr:pic>
      <xdr:nvPicPr>
        <xdr:cNvPr id="640" name="Subgraph-vivek_suraiy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2043150"/>
          <a:ext cx="723900" cy="476250"/>
        </a:xfrm>
        <a:prstGeom prst="rect">
          <a:avLst/>
        </a:prstGeom>
      </xdr:spPr>
    </xdr:pic>
    <xdr:clientData/>
  </xdr:twoCellAnchor>
  <xdr:twoCellAnchor editAs="oneCell">
    <xdr:from>
      <xdr:col>1</xdr:col>
      <xdr:colOff>25400</xdr:colOff>
      <xdr:row>268</xdr:row>
      <xdr:rowOff>25400</xdr:rowOff>
    </xdr:from>
    <xdr:to>
      <xdr:col>1</xdr:col>
      <xdr:colOff>749300</xdr:colOff>
      <xdr:row>268</xdr:row>
      <xdr:rowOff>501650</xdr:rowOff>
    </xdr:to>
    <xdr:pic>
      <xdr:nvPicPr>
        <xdr:cNvPr id="641" name="Subgraph-hasmi4u"/>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42567025"/>
          <a:ext cx="723900" cy="476250"/>
        </a:xfrm>
        <a:prstGeom prst="rect">
          <a:avLst/>
        </a:prstGeom>
      </xdr:spPr>
    </xdr:pic>
    <xdr:clientData/>
  </xdr:twoCellAnchor>
  <xdr:twoCellAnchor editAs="oneCell">
    <xdr:from>
      <xdr:col>1</xdr:col>
      <xdr:colOff>25400</xdr:colOff>
      <xdr:row>269</xdr:row>
      <xdr:rowOff>25400</xdr:rowOff>
    </xdr:from>
    <xdr:to>
      <xdr:col>1</xdr:col>
      <xdr:colOff>749300</xdr:colOff>
      <xdr:row>269</xdr:row>
      <xdr:rowOff>501650</xdr:rowOff>
    </xdr:to>
    <xdr:pic>
      <xdr:nvPicPr>
        <xdr:cNvPr id="642" name="Subgraph-jaibe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3090900"/>
          <a:ext cx="723900" cy="476250"/>
        </a:xfrm>
        <a:prstGeom prst="rect">
          <a:avLst/>
        </a:prstGeom>
      </xdr:spPr>
    </xdr:pic>
    <xdr:clientData/>
  </xdr:twoCellAnchor>
  <xdr:twoCellAnchor editAs="oneCell">
    <xdr:from>
      <xdr:col>1</xdr:col>
      <xdr:colOff>25400</xdr:colOff>
      <xdr:row>270</xdr:row>
      <xdr:rowOff>25400</xdr:rowOff>
    </xdr:from>
    <xdr:to>
      <xdr:col>1</xdr:col>
      <xdr:colOff>749300</xdr:colOff>
      <xdr:row>270</xdr:row>
      <xdr:rowOff>501650</xdr:rowOff>
    </xdr:to>
    <xdr:pic>
      <xdr:nvPicPr>
        <xdr:cNvPr id="643" name="Subgraph-chethanmr29"/>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3614775"/>
          <a:ext cx="723900" cy="476250"/>
        </a:xfrm>
        <a:prstGeom prst="rect">
          <a:avLst/>
        </a:prstGeom>
      </xdr:spPr>
    </xdr:pic>
    <xdr:clientData/>
  </xdr:twoCellAnchor>
  <xdr:twoCellAnchor editAs="oneCell">
    <xdr:from>
      <xdr:col>1</xdr:col>
      <xdr:colOff>25400</xdr:colOff>
      <xdr:row>271</xdr:row>
      <xdr:rowOff>25400</xdr:rowOff>
    </xdr:from>
    <xdr:to>
      <xdr:col>1</xdr:col>
      <xdr:colOff>749300</xdr:colOff>
      <xdr:row>271</xdr:row>
      <xdr:rowOff>501650</xdr:rowOff>
    </xdr:to>
    <xdr:pic>
      <xdr:nvPicPr>
        <xdr:cNvPr id="644" name="Subgraph-beingismile"/>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4138650"/>
          <a:ext cx="723900" cy="476250"/>
        </a:xfrm>
        <a:prstGeom prst="rect">
          <a:avLst/>
        </a:prstGeom>
      </xdr:spPr>
    </xdr:pic>
    <xdr:clientData/>
  </xdr:twoCellAnchor>
  <xdr:twoCellAnchor editAs="oneCell">
    <xdr:from>
      <xdr:col>1</xdr:col>
      <xdr:colOff>25400</xdr:colOff>
      <xdr:row>272</xdr:row>
      <xdr:rowOff>25400</xdr:rowOff>
    </xdr:from>
    <xdr:to>
      <xdr:col>1</xdr:col>
      <xdr:colOff>749300</xdr:colOff>
      <xdr:row>272</xdr:row>
      <xdr:rowOff>501650</xdr:rowOff>
    </xdr:to>
    <xdr:pic>
      <xdr:nvPicPr>
        <xdr:cNvPr id="645" name="Subgraph-i__sudhi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4662525"/>
          <a:ext cx="723900" cy="476250"/>
        </a:xfrm>
        <a:prstGeom prst="rect">
          <a:avLst/>
        </a:prstGeom>
      </xdr:spPr>
    </xdr:pic>
    <xdr:clientData/>
  </xdr:twoCellAnchor>
  <xdr:twoCellAnchor editAs="oneCell">
    <xdr:from>
      <xdr:col>1</xdr:col>
      <xdr:colOff>25400</xdr:colOff>
      <xdr:row>273</xdr:row>
      <xdr:rowOff>25400</xdr:rowOff>
    </xdr:from>
    <xdr:to>
      <xdr:col>1</xdr:col>
      <xdr:colOff>749300</xdr:colOff>
      <xdr:row>273</xdr:row>
      <xdr:rowOff>501650</xdr:rowOff>
    </xdr:to>
    <xdr:pic>
      <xdr:nvPicPr>
        <xdr:cNvPr id="646" name="Subgraph-mohitmatta77"/>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5186400"/>
          <a:ext cx="723900" cy="476250"/>
        </a:xfrm>
        <a:prstGeom prst="rect">
          <a:avLst/>
        </a:prstGeom>
      </xdr:spPr>
    </xdr:pic>
    <xdr:clientData/>
  </xdr:twoCellAnchor>
  <xdr:twoCellAnchor editAs="oneCell">
    <xdr:from>
      <xdr:col>1</xdr:col>
      <xdr:colOff>25400</xdr:colOff>
      <xdr:row>274</xdr:row>
      <xdr:rowOff>25400</xdr:rowOff>
    </xdr:from>
    <xdr:to>
      <xdr:col>1</xdr:col>
      <xdr:colOff>749300</xdr:colOff>
      <xdr:row>274</xdr:row>
      <xdr:rowOff>501650</xdr:rowOff>
    </xdr:to>
    <xdr:pic>
      <xdr:nvPicPr>
        <xdr:cNvPr id="647" name="Subgraph-parasharrout"/>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5710275"/>
          <a:ext cx="723900" cy="476250"/>
        </a:xfrm>
        <a:prstGeom prst="rect">
          <a:avLst/>
        </a:prstGeom>
      </xdr:spPr>
    </xdr:pic>
    <xdr:clientData/>
  </xdr:twoCellAnchor>
  <xdr:twoCellAnchor editAs="oneCell">
    <xdr:from>
      <xdr:col>1</xdr:col>
      <xdr:colOff>25400</xdr:colOff>
      <xdr:row>275</xdr:row>
      <xdr:rowOff>25400</xdr:rowOff>
    </xdr:from>
    <xdr:to>
      <xdr:col>1</xdr:col>
      <xdr:colOff>749300</xdr:colOff>
      <xdr:row>275</xdr:row>
      <xdr:rowOff>501650</xdr:rowOff>
    </xdr:to>
    <xdr:pic>
      <xdr:nvPicPr>
        <xdr:cNvPr id="648" name="Subgraph-pratik_doshit"/>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6234150"/>
          <a:ext cx="723900" cy="476250"/>
        </a:xfrm>
        <a:prstGeom prst="rect">
          <a:avLst/>
        </a:prstGeom>
      </xdr:spPr>
    </xdr:pic>
    <xdr:clientData/>
  </xdr:twoCellAnchor>
  <xdr:twoCellAnchor editAs="oneCell">
    <xdr:from>
      <xdr:col>1</xdr:col>
      <xdr:colOff>25400</xdr:colOff>
      <xdr:row>276</xdr:row>
      <xdr:rowOff>25400</xdr:rowOff>
    </xdr:from>
    <xdr:to>
      <xdr:col>1</xdr:col>
      <xdr:colOff>749300</xdr:colOff>
      <xdr:row>276</xdr:row>
      <xdr:rowOff>501650</xdr:rowOff>
    </xdr:to>
    <xdr:pic>
      <xdr:nvPicPr>
        <xdr:cNvPr id="649" name="Subgraph-ajay_7460"/>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46758025"/>
          <a:ext cx="723900" cy="476250"/>
        </a:xfrm>
        <a:prstGeom prst="rect">
          <a:avLst/>
        </a:prstGeom>
      </xdr:spPr>
    </xdr:pic>
    <xdr:clientData/>
  </xdr:twoCellAnchor>
  <xdr:twoCellAnchor editAs="oneCell">
    <xdr:from>
      <xdr:col>1</xdr:col>
      <xdr:colOff>25400</xdr:colOff>
      <xdr:row>277</xdr:row>
      <xdr:rowOff>25400</xdr:rowOff>
    </xdr:from>
    <xdr:to>
      <xdr:col>1</xdr:col>
      <xdr:colOff>749300</xdr:colOff>
      <xdr:row>277</xdr:row>
      <xdr:rowOff>501650</xdr:rowOff>
    </xdr:to>
    <xdr:pic>
      <xdr:nvPicPr>
        <xdr:cNvPr id="650" name="Subgraph-heartout_loud"/>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7281900"/>
          <a:ext cx="723900" cy="476250"/>
        </a:xfrm>
        <a:prstGeom prst="rect">
          <a:avLst/>
        </a:prstGeom>
      </xdr:spPr>
    </xdr:pic>
    <xdr:clientData/>
  </xdr:twoCellAnchor>
  <xdr:twoCellAnchor editAs="oneCell">
    <xdr:from>
      <xdr:col>1</xdr:col>
      <xdr:colOff>25400</xdr:colOff>
      <xdr:row>278</xdr:row>
      <xdr:rowOff>25400</xdr:rowOff>
    </xdr:from>
    <xdr:to>
      <xdr:col>1</xdr:col>
      <xdr:colOff>749300</xdr:colOff>
      <xdr:row>278</xdr:row>
      <xdr:rowOff>501650</xdr:rowOff>
    </xdr:to>
    <xdr:pic>
      <xdr:nvPicPr>
        <xdr:cNvPr id="651" name="Subgraph-jolly_virendr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7805775"/>
          <a:ext cx="723900" cy="476250"/>
        </a:xfrm>
        <a:prstGeom prst="rect">
          <a:avLst/>
        </a:prstGeom>
      </xdr:spPr>
    </xdr:pic>
    <xdr:clientData/>
  </xdr:twoCellAnchor>
  <xdr:twoCellAnchor editAs="oneCell">
    <xdr:from>
      <xdr:col>1</xdr:col>
      <xdr:colOff>25400</xdr:colOff>
      <xdr:row>279</xdr:row>
      <xdr:rowOff>25400</xdr:rowOff>
    </xdr:from>
    <xdr:to>
      <xdr:col>1</xdr:col>
      <xdr:colOff>749300</xdr:colOff>
      <xdr:row>279</xdr:row>
      <xdr:rowOff>501650</xdr:rowOff>
    </xdr:to>
    <xdr:pic>
      <xdr:nvPicPr>
        <xdr:cNvPr id="652" name="Subgraph-rahulc03"/>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8329650"/>
          <a:ext cx="723900" cy="476250"/>
        </a:xfrm>
        <a:prstGeom prst="rect">
          <a:avLst/>
        </a:prstGeom>
      </xdr:spPr>
    </xdr:pic>
    <xdr:clientData/>
  </xdr:twoCellAnchor>
  <xdr:twoCellAnchor editAs="oneCell">
    <xdr:from>
      <xdr:col>1</xdr:col>
      <xdr:colOff>25400</xdr:colOff>
      <xdr:row>280</xdr:row>
      <xdr:rowOff>25400</xdr:rowOff>
    </xdr:from>
    <xdr:to>
      <xdr:col>1</xdr:col>
      <xdr:colOff>749300</xdr:colOff>
      <xdr:row>280</xdr:row>
      <xdr:rowOff>501650</xdr:rowOff>
    </xdr:to>
    <xdr:pic>
      <xdr:nvPicPr>
        <xdr:cNvPr id="653" name="Subgraph-bewdasailo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8853525"/>
          <a:ext cx="723900" cy="476250"/>
        </a:xfrm>
        <a:prstGeom prst="rect">
          <a:avLst/>
        </a:prstGeom>
      </xdr:spPr>
    </xdr:pic>
    <xdr:clientData/>
  </xdr:twoCellAnchor>
  <xdr:twoCellAnchor editAs="oneCell">
    <xdr:from>
      <xdr:col>1</xdr:col>
      <xdr:colOff>25400</xdr:colOff>
      <xdr:row>281</xdr:row>
      <xdr:rowOff>25400</xdr:rowOff>
    </xdr:from>
    <xdr:to>
      <xdr:col>1</xdr:col>
      <xdr:colOff>749300</xdr:colOff>
      <xdr:row>281</xdr:row>
      <xdr:rowOff>501650</xdr:rowOff>
    </xdr:to>
    <xdr:pic>
      <xdr:nvPicPr>
        <xdr:cNvPr id="654" name="Subgraph-kirtanchauhan"/>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49377400"/>
          <a:ext cx="723900" cy="476250"/>
        </a:xfrm>
        <a:prstGeom prst="rect">
          <a:avLst/>
        </a:prstGeom>
      </xdr:spPr>
    </xdr:pic>
    <xdr:clientData/>
  </xdr:twoCellAnchor>
  <xdr:twoCellAnchor editAs="oneCell">
    <xdr:from>
      <xdr:col>1</xdr:col>
      <xdr:colOff>25400</xdr:colOff>
      <xdr:row>282</xdr:row>
      <xdr:rowOff>25400</xdr:rowOff>
    </xdr:from>
    <xdr:to>
      <xdr:col>1</xdr:col>
      <xdr:colOff>749300</xdr:colOff>
      <xdr:row>282</xdr:row>
      <xdr:rowOff>501650</xdr:rowOff>
    </xdr:to>
    <xdr:pic>
      <xdr:nvPicPr>
        <xdr:cNvPr id="655" name="Subgraph-jazbaatipatha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49901275"/>
          <a:ext cx="723900" cy="476250"/>
        </a:xfrm>
        <a:prstGeom prst="rect">
          <a:avLst/>
        </a:prstGeom>
      </xdr:spPr>
    </xdr:pic>
    <xdr:clientData/>
  </xdr:twoCellAnchor>
  <xdr:twoCellAnchor editAs="oneCell">
    <xdr:from>
      <xdr:col>1</xdr:col>
      <xdr:colOff>25400</xdr:colOff>
      <xdr:row>283</xdr:row>
      <xdr:rowOff>25400</xdr:rowOff>
    </xdr:from>
    <xdr:to>
      <xdr:col>1</xdr:col>
      <xdr:colOff>749300</xdr:colOff>
      <xdr:row>283</xdr:row>
      <xdr:rowOff>501650</xdr:rowOff>
    </xdr:to>
    <xdr:pic>
      <xdr:nvPicPr>
        <xdr:cNvPr id="656" name="Subgraph-sach2424"/>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0425150"/>
          <a:ext cx="723900" cy="476250"/>
        </a:xfrm>
        <a:prstGeom prst="rect">
          <a:avLst/>
        </a:prstGeom>
      </xdr:spPr>
    </xdr:pic>
    <xdr:clientData/>
  </xdr:twoCellAnchor>
  <xdr:twoCellAnchor editAs="oneCell">
    <xdr:from>
      <xdr:col>1</xdr:col>
      <xdr:colOff>25400</xdr:colOff>
      <xdr:row>284</xdr:row>
      <xdr:rowOff>25400</xdr:rowOff>
    </xdr:from>
    <xdr:to>
      <xdr:col>1</xdr:col>
      <xdr:colOff>749300</xdr:colOff>
      <xdr:row>284</xdr:row>
      <xdr:rowOff>501650</xdr:rowOff>
    </xdr:to>
    <xdr:pic>
      <xdr:nvPicPr>
        <xdr:cNvPr id="657" name="Subgraph-kumarkuila"/>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50949025"/>
          <a:ext cx="723900" cy="476250"/>
        </a:xfrm>
        <a:prstGeom prst="rect">
          <a:avLst/>
        </a:prstGeom>
      </xdr:spPr>
    </xdr:pic>
    <xdr:clientData/>
  </xdr:twoCellAnchor>
  <xdr:twoCellAnchor editAs="oneCell">
    <xdr:from>
      <xdr:col>1</xdr:col>
      <xdr:colOff>25400</xdr:colOff>
      <xdr:row>285</xdr:row>
      <xdr:rowOff>25400</xdr:rowOff>
    </xdr:from>
    <xdr:to>
      <xdr:col>1</xdr:col>
      <xdr:colOff>749300</xdr:colOff>
      <xdr:row>285</xdr:row>
      <xdr:rowOff>501650</xdr:rowOff>
    </xdr:to>
    <xdr:pic>
      <xdr:nvPicPr>
        <xdr:cNvPr id="658" name="Subgraph-sangram_biswal"/>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1472900"/>
          <a:ext cx="723900" cy="476250"/>
        </a:xfrm>
        <a:prstGeom prst="rect">
          <a:avLst/>
        </a:prstGeom>
      </xdr:spPr>
    </xdr:pic>
    <xdr:clientData/>
  </xdr:twoCellAnchor>
  <xdr:twoCellAnchor editAs="oneCell">
    <xdr:from>
      <xdr:col>1</xdr:col>
      <xdr:colOff>25400</xdr:colOff>
      <xdr:row>286</xdr:row>
      <xdr:rowOff>25400</xdr:rowOff>
    </xdr:from>
    <xdr:to>
      <xdr:col>1</xdr:col>
      <xdr:colOff>749300</xdr:colOff>
      <xdr:row>286</xdr:row>
      <xdr:rowOff>501650</xdr:rowOff>
    </xdr:to>
    <xdr:pic>
      <xdr:nvPicPr>
        <xdr:cNvPr id="659" name="Subgraph-parthamishra10"/>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1996775"/>
          <a:ext cx="723900" cy="476250"/>
        </a:xfrm>
        <a:prstGeom prst="rect">
          <a:avLst/>
        </a:prstGeom>
      </xdr:spPr>
    </xdr:pic>
    <xdr:clientData/>
  </xdr:twoCellAnchor>
  <xdr:twoCellAnchor editAs="oneCell">
    <xdr:from>
      <xdr:col>1</xdr:col>
      <xdr:colOff>25400</xdr:colOff>
      <xdr:row>287</xdr:row>
      <xdr:rowOff>25400</xdr:rowOff>
    </xdr:from>
    <xdr:to>
      <xdr:col>1</xdr:col>
      <xdr:colOff>749300</xdr:colOff>
      <xdr:row>287</xdr:row>
      <xdr:rowOff>501650</xdr:rowOff>
    </xdr:to>
    <xdr:pic>
      <xdr:nvPicPr>
        <xdr:cNvPr id="660" name="Subgraph-mohitbhandari48"/>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2520650"/>
          <a:ext cx="723900" cy="476250"/>
        </a:xfrm>
        <a:prstGeom prst="rect">
          <a:avLst/>
        </a:prstGeom>
      </xdr:spPr>
    </xdr:pic>
    <xdr:clientData/>
  </xdr:twoCellAnchor>
  <xdr:twoCellAnchor editAs="oneCell">
    <xdr:from>
      <xdr:col>1</xdr:col>
      <xdr:colOff>25400</xdr:colOff>
      <xdr:row>288</xdr:row>
      <xdr:rowOff>25400</xdr:rowOff>
    </xdr:from>
    <xdr:to>
      <xdr:col>1</xdr:col>
      <xdr:colOff>749300</xdr:colOff>
      <xdr:row>288</xdr:row>
      <xdr:rowOff>501650</xdr:rowOff>
    </xdr:to>
    <xdr:pic>
      <xdr:nvPicPr>
        <xdr:cNvPr id="661" name="Subgraph-piyushkapoor40"/>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53044525"/>
          <a:ext cx="723900" cy="476250"/>
        </a:xfrm>
        <a:prstGeom prst="rect">
          <a:avLst/>
        </a:prstGeom>
      </xdr:spPr>
    </xdr:pic>
    <xdr:clientData/>
  </xdr:twoCellAnchor>
  <xdr:twoCellAnchor editAs="oneCell">
    <xdr:from>
      <xdr:col>1</xdr:col>
      <xdr:colOff>25400</xdr:colOff>
      <xdr:row>289</xdr:row>
      <xdr:rowOff>25400</xdr:rowOff>
    </xdr:from>
    <xdr:to>
      <xdr:col>1</xdr:col>
      <xdr:colOff>749300</xdr:colOff>
      <xdr:row>289</xdr:row>
      <xdr:rowOff>501650</xdr:rowOff>
    </xdr:to>
    <xdr:pic>
      <xdr:nvPicPr>
        <xdr:cNvPr id="662" name="Subgraph-toshniwal_vinit"/>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53568400"/>
          <a:ext cx="723900" cy="476250"/>
        </a:xfrm>
        <a:prstGeom prst="rect">
          <a:avLst/>
        </a:prstGeom>
      </xdr:spPr>
    </xdr:pic>
    <xdr:clientData/>
  </xdr:twoCellAnchor>
  <xdr:twoCellAnchor editAs="oneCell">
    <xdr:from>
      <xdr:col>1</xdr:col>
      <xdr:colOff>25400</xdr:colOff>
      <xdr:row>290</xdr:row>
      <xdr:rowOff>25400</xdr:rowOff>
    </xdr:from>
    <xdr:to>
      <xdr:col>1</xdr:col>
      <xdr:colOff>749300</xdr:colOff>
      <xdr:row>290</xdr:row>
      <xdr:rowOff>501650</xdr:rowOff>
    </xdr:to>
    <xdr:pic>
      <xdr:nvPicPr>
        <xdr:cNvPr id="663" name="Subgraph-kkamalpugali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4092275"/>
          <a:ext cx="723900" cy="476250"/>
        </a:xfrm>
        <a:prstGeom prst="rect">
          <a:avLst/>
        </a:prstGeom>
      </xdr:spPr>
    </xdr:pic>
    <xdr:clientData/>
  </xdr:twoCellAnchor>
  <xdr:twoCellAnchor editAs="oneCell">
    <xdr:from>
      <xdr:col>1</xdr:col>
      <xdr:colOff>25400</xdr:colOff>
      <xdr:row>291</xdr:row>
      <xdr:rowOff>25400</xdr:rowOff>
    </xdr:from>
    <xdr:to>
      <xdr:col>1</xdr:col>
      <xdr:colOff>749300</xdr:colOff>
      <xdr:row>291</xdr:row>
      <xdr:rowOff>501650</xdr:rowOff>
    </xdr:to>
    <xdr:pic>
      <xdr:nvPicPr>
        <xdr:cNvPr id="664" name="Subgraph-anurag_bohr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4616150"/>
          <a:ext cx="723900" cy="476250"/>
        </a:xfrm>
        <a:prstGeom prst="rect">
          <a:avLst/>
        </a:prstGeom>
      </xdr:spPr>
    </xdr:pic>
    <xdr:clientData/>
  </xdr:twoCellAnchor>
  <xdr:twoCellAnchor editAs="oneCell">
    <xdr:from>
      <xdr:col>1</xdr:col>
      <xdr:colOff>25400</xdr:colOff>
      <xdr:row>292</xdr:row>
      <xdr:rowOff>25400</xdr:rowOff>
    </xdr:from>
    <xdr:to>
      <xdr:col>1</xdr:col>
      <xdr:colOff>749300</xdr:colOff>
      <xdr:row>292</xdr:row>
      <xdr:rowOff>501650</xdr:rowOff>
    </xdr:to>
    <xdr:pic>
      <xdr:nvPicPr>
        <xdr:cNvPr id="665" name="Subgraph-lahirasyed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5140025"/>
          <a:ext cx="723900" cy="476250"/>
        </a:xfrm>
        <a:prstGeom prst="rect">
          <a:avLst/>
        </a:prstGeom>
      </xdr:spPr>
    </xdr:pic>
    <xdr:clientData/>
  </xdr:twoCellAnchor>
  <xdr:twoCellAnchor editAs="oneCell">
    <xdr:from>
      <xdr:col>1</xdr:col>
      <xdr:colOff>25400</xdr:colOff>
      <xdr:row>293</xdr:row>
      <xdr:rowOff>25400</xdr:rowOff>
    </xdr:from>
    <xdr:to>
      <xdr:col>1</xdr:col>
      <xdr:colOff>749300</xdr:colOff>
      <xdr:row>293</xdr:row>
      <xdr:rowOff>501650</xdr:rowOff>
    </xdr:to>
    <xdr:pic>
      <xdr:nvPicPr>
        <xdr:cNvPr id="666" name="Subgraph-18diku"/>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5663900"/>
          <a:ext cx="723900" cy="476250"/>
        </a:xfrm>
        <a:prstGeom prst="rect">
          <a:avLst/>
        </a:prstGeom>
      </xdr:spPr>
    </xdr:pic>
    <xdr:clientData/>
  </xdr:twoCellAnchor>
  <xdr:twoCellAnchor editAs="oneCell">
    <xdr:from>
      <xdr:col>1</xdr:col>
      <xdr:colOff>25400</xdr:colOff>
      <xdr:row>294</xdr:row>
      <xdr:rowOff>25400</xdr:rowOff>
    </xdr:from>
    <xdr:to>
      <xdr:col>1</xdr:col>
      <xdr:colOff>749300</xdr:colOff>
      <xdr:row>294</xdr:row>
      <xdr:rowOff>501650</xdr:rowOff>
    </xdr:to>
    <xdr:pic>
      <xdr:nvPicPr>
        <xdr:cNvPr id="667" name="Subgraph-harjotbhati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6187775"/>
          <a:ext cx="723900" cy="476250"/>
        </a:xfrm>
        <a:prstGeom prst="rect">
          <a:avLst/>
        </a:prstGeom>
      </xdr:spPr>
    </xdr:pic>
    <xdr:clientData/>
  </xdr:twoCellAnchor>
  <xdr:twoCellAnchor editAs="oneCell">
    <xdr:from>
      <xdr:col>1</xdr:col>
      <xdr:colOff>25400</xdr:colOff>
      <xdr:row>295</xdr:row>
      <xdr:rowOff>25400</xdr:rowOff>
    </xdr:from>
    <xdr:to>
      <xdr:col>1</xdr:col>
      <xdr:colOff>749300</xdr:colOff>
      <xdr:row>295</xdr:row>
      <xdr:rowOff>501650</xdr:rowOff>
    </xdr:to>
    <xdr:pic>
      <xdr:nvPicPr>
        <xdr:cNvPr id="668" name="Subgraph-bikramsaha260"/>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6711650"/>
          <a:ext cx="723900" cy="476250"/>
        </a:xfrm>
        <a:prstGeom prst="rect">
          <a:avLst/>
        </a:prstGeom>
      </xdr:spPr>
    </xdr:pic>
    <xdr:clientData/>
  </xdr:twoCellAnchor>
  <xdr:twoCellAnchor editAs="oneCell">
    <xdr:from>
      <xdr:col>1</xdr:col>
      <xdr:colOff>25400</xdr:colOff>
      <xdr:row>296</xdr:row>
      <xdr:rowOff>25400</xdr:rowOff>
    </xdr:from>
    <xdr:to>
      <xdr:col>1</xdr:col>
      <xdr:colOff>749300</xdr:colOff>
      <xdr:row>296</xdr:row>
      <xdr:rowOff>501650</xdr:rowOff>
    </xdr:to>
    <xdr:pic>
      <xdr:nvPicPr>
        <xdr:cNvPr id="669" name="Subgraph-santoshshinde23"/>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7235525"/>
          <a:ext cx="723900" cy="476250"/>
        </a:xfrm>
        <a:prstGeom prst="rect">
          <a:avLst/>
        </a:prstGeom>
      </xdr:spPr>
    </xdr:pic>
    <xdr:clientData/>
  </xdr:twoCellAnchor>
  <xdr:twoCellAnchor editAs="oneCell">
    <xdr:from>
      <xdr:col>1</xdr:col>
      <xdr:colOff>25400</xdr:colOff>
      <xdr:row>297</xdr:row>
      <xdr:rowOff>25400</xdr:rowOff>
    </xdr:from>
    <xdr:to>
      <xdr:col>1</xdr:col>
      <xdr:colOff>749300</xdr:colOff>
      <xdr:row>297</xdr:row>
      <xdr:rowOff>501650</xdr:rowOff>
    </xdr:to>
    <xdr:pic>
      <xdr:nvPicPr>
        <xdr:cNvPr id="670" name="Subgraph-saikumar_vsms"/>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57759400"/>
          <a:ext cx="723900" cy="476250"/>
        </a:xfrm>
        <a:prstGeom prst="rect">
          <a:avLst/>
        </a:prstGeom>
      </xdr:spPr>
    </xdr:pic>
    <xdr:clientData/>
  </xdr:twoCellAnchor>
  <xdr:twoCellAnchor editAs="oneCell">
    <xdr:from>
      <xdr:col>1</xdr:col>
      <xdr:colOff>25400</xdr:colOff>
      <xdr:row>298</xdr:row>
      <xdr:rowOff>25400</xdr:rowOff>
    </xdr:from>
    <xdr:to>
      <xdr:col>1</xdr:col>
      <xdr:colOff>749300</xdr:colOff>
      <xdr:row>298</xdr:row>
      <xdr:rowOff>501650</xdr:rowOff>
    </xdr:to>
    <xdr:pic>
      <xdr:nvPicPr>
        <xdr:cNvPr id="671" name="Subgraph-zakariaahmed3"/>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8283275"/>
          <a:ext cx="723900" cy="476250"/>
        </a:xfrm>
        <a:prstGeom prst="rect">
          <a:avLst/>
        </a:prstGeom>
      </xdr:spPr>
    </xdr:pic>
    <xdr:clientData/>
  </xdr:twoCellAnchor>
  <xdr:twoCellAnchor editAs="oneCell">
    <xdr:from>
      <xdr:col>1</xdr:col>
      <xdr:colOff>25400</xdr:colOff>
      <xdr:row>299</xdr:row>
      <xdr:rowOff>25400</xdr:rowOff>
    </xdr:from>
    <xdr:to>
      <xdr:col>1</xdr:col>
      <xdr:colOff>749300</xdr:colOff>
      <xdr:row>299</xdr:row>
      <xdr:rowOff>501650</xdr:rowOff>
    </xdr:to>
    <xdr:pic>
      <xdr:nvPicPr>
        <xdr:cNvPr id="672" name="Subgraph-durgaprao"/>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8807150"/>
          <a:ext cx="723900" cy="476250"/>
        </a:xfrm>
        <a:prstGeom prst="rect">
          <a:avLst/>
        </a:prstGeom>
      </xdr:spPr>
    </xdr:pic>
    <xdr:clientData/>
  </xdr:twoCellAnchor>
  <xdr:twoCellAnchor editAs="oneCell">
    <xdr:from>
      <xdr:col>1</xdr:col>
      <xdr:colOff>25400</xdr:colOff>
      <xdr:row>300</xdr:row>
      <xdr:rowOff>25400</xdr:rowOff>
    </xdr:from>
    <xdr:to>
      <xdr:col>1</xdr:col>
      <xdr:colOff>749300</xdr:colOff>
      <xdr:row>300</xdr:row>
      <xdr:rowOff>501650</xdr:rowOff>
    </xdr:to>
    <xdr:pic>
      <xdr:nvPicPr>
        <xdr:cNvPr id="673" name="Subgraph-swatane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9331025"/>
          <a:ext cx="723900" cy="476250"/>
        </a:xfrm>
        <a:prstGeom prst="rect">
          <a:avLst/>
        </a:prstGeom>
      </xdr:spPr>
    </xdr:pic>
    <xdr:clientData/>
  </xdr:twoCellAnchor>
  <xdr:twoCellAnchor editAs="oneCell">
    <xdr:from>
      <xdr:col>1</xdr:col>
      <xdr:colOff>25400</xdr:colOff>
      <xdr:row>301</xdr:row>
      <xdr:rowOff>25400</xdr:rowOff>
    </xdr:from>
    <xdr:to>
      <xdr:col>1</xdr:col>
      <xdr:colOff>749300</xdr:colOff>
      <xdr:row>301</xdr:row>
      <xdr:rowOff>501650</xdr:rowOff>
    </xdr:to>
    <xdr:pic>
      <xdr:nvPicPr>
        <xdr:cNvPr id="674" name="Subgraph-amaan_saffan"/>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59854900"/>
          <a:ext cx="723900" cy="476250"/>
        </a:xfrm>
        <a:prstGeom prst="rect">
          <a:avLst/>
        </a:prstGeom>
      </xdr:spPr>
    </xdr:pic>
    <xdr:clientData/>
  </xdr:twoCellAnchor>
  <xdr:twoCellAnchor editAs="oneCell">
    <xdr:from>
      <xdr:col>1</xdr:col>
      <xdr:colOff>25400</xdr:colOff>
      <xdr:row>302</xdr:row>
      <xdr:rowOff>25400</xdr:rowOff>
    </xdr:from>
    <xdr:to>
      <xdr:col>1</xdr:col>
      <xdr:colOff>749300</xdr:colOff>
      <xdr:row>302</xdr:row>
      <xdr:rowOff>501650</xdr:rowOff>
    </xdr:to>
    <xdr:pic>
      <xdr:nvPicPr>
        <xdr:cNvPr id="675" name="Subgraph-sumitmahath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0378775"/>
          <a:ext cx="723900" cy="476250"/>
        </a:xfrm>
        <a:prstGeom prst="rect">
          <a:avLst/>
        </a:prstGeom>
      </xdr:spPr>
    </xdr:pic>
    <xdr:clientData/>
  </xdr:twoCellAnchor>
  <xdr:twoCellAnchor editAs="oneCell">
    <xdr:from>
      <xdr:col>1</xdr:col>
      <xdr:colOff>25400</xdr:colOff>
      <xdr:row>303</xdr:row>
      <xdr:rowOff>25400</xdr:rowOff>
    </xdr:from>
    <xdr:to>
      <xdr:col>1</xdr:col>
      <xdr:colOff>749300</xdr:colOff>
      <xdr:row>303</xdr:row>
      <xdr:rowOff>501650</xdr:rowOff>
    </xdr:to>
    <xdr:pic>
      <xdr:nvPicPr>
        <xdr:cNvPr id="676" name="Subgraph-dineshg66756205"/>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0902650"/>
          <a:ext cx="723900" cy="476250"/>
        </a:xfrm>
        <a:prstGeom prst="rect">
          <a:avLst/>
        </a:prstGeom>
      </xdr:spPr>
    </xdr:pic>
    <xdr:clientData/>
  </xdr:twoCellAnchor>
  <xdr:twoCellAnchor editAs="oneCell">
    <xdr:from>
      <xdr:col>1</xdr:col>
      <xdr:colOff>25400</xdr:colOff>
      <xdr:row>304</xdr:row>
      <xdr:rowOff>25400</xdr:rowOff>
    </xdr:from>
    <xdr:to>
      <xdr:col>1</xdr:col>
      <xdr:colOff>749300</xdr:colOff>
      <xdr:row>304</xdr:row>
      <xdr:rowOff>501650</xdr:rowOff>
    </xdr:to>
    <xdr:pic>
      <xdr:nvPicPr>
        <xdr:cNvPr id="677" name="Subgraph-jk_384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1426525"/>
          <a:ext cx="723900" cy="476250"/>
        </a:xfrm>
        <a:prstGeom prst="rect">
          <a:avLst/>
        </a:prstGeom>
      </xdr:spPr>
    </xdr:pic>
    <xdr:clientData/>
  </xdr:twoCellAnchor>
  <xdr:twoCellAnchor editAs="oneCell">
    <xdr:from>
      <xdr:col>1</xdr:col>
      <xdr:colOff>25400</xdr:colOff>
      <xdr:row>305</xdr:row>
      <xdr:rowOff>25400</xdr:rowOff>
    </xdr:from>
    <xdr:to>
      <xdr:col>1</xdr:col>
      <xdr:colOff>749300</xdr:colOff>
      <xdr:row>305</xdr:row>
      <xdr:rowOff>501650</xdr:rowOff>
    </xdr:to>
    <xdr:pic>
      <xdr:nvPicPr>
        <xdr:cNvPr id="678" name="Subgraph-shekhutanwa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1950400"/>
          <a:ext cx="723900" cy="476250"/>
        </a:xfrm>
        <a:prstGeom prst="rect">
          <a:avLst/>
        </a:prstGeom>
      </xdr:spPr>
    </xdr:pic>
    <xdr:clientData/>
  </xdr:twoCellAnchor>
  <xdr:twoCellAnchor editAs="oneCell">
    <xdr:from>
      <xdr:col>1</xdr:col>
      <xdr:colOff>25400</xdr:colOff>
      <xdr:row>306</xdr:row>
      <xdr:rowOff>25400</xdr:rowOff>
    </xdr:from>
    <xdr:to>
      <xdr:col>1</xdr:col>
      <xdr:colOff>749300</xdr:colOff>
      <xdr:row>306</xdr:row>
      <xdr:rowOff>501650</xdr:rowOff>
    </xdr:to>
    <xdr:pic>
      <xdr:nvPicPr>
        <xdr:cNvPr id="679" name="Subgraph-imranthehost"/>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62474275"/>
          <a:ext cx="723900" cy="476250"/>
        </a:xfrm>
        <a:prstGeom prst="rect">
          <a:avLst/>
        </a:prstGeom>
      </xdr:spPr>
    </xdr:pic>
    <xdr:clientData/>
  </xdr:twoCellAnchor>
  <xdr:twoCellAnchor editAs="oneCell">
    <xdr:from>
      <xdr:col>1</xdr:col>
      <xdr:colOff>25400</xdr:colOff>
      <xdr:row>307</xdr:row>
      <xdr:rowOff>25400</xdr:rowOff>
    </xdr:from>
    <xdr:to>
      <xdr:col>1</xdr:col>
      <xdr:colOff>749300</xdr:colOff>
      <xdr:row>307</xdr:row>
      <xdr:rowOff>501650</xdr:rowOff>
    </xdr:to>
    <xdr:pic>
      <xdr:nvPicPr>
        <xdr:cNvPr id="680" name="Subgraph-prasadbhatth"/>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2998150"/>
          <a:ext cx="723900" cy="476250"/>
        </a:xfrm>
        <a:prstGeom prst="rect">
          <a:avLst/>
        </a:prstGeom>
      </xdr:spPr>
    </xdr:pic>
    <xdr:clientData/>
  </xdr:twoCellAnchor>
  <xdr:twoCellAnchor editAs="oneCell">
    <xdr:from>
      <xdr:col>1</xdr:col>
      <xdr:colOff>25400</xdr:colOff>
      <xdr:row>308</xdr:row>
      <xdr:rowOff>25400</xdr:rowOff>
    </xdr:from>
    <xdr:to>
      <xdr:col>1</xdr:col>
      <xdr:colOff>749300</xdr:colOff>
      <xdr:row>308</xdr:row>
      <xdr:rowOff>501650</xdr:rowOff>
    </xdr:to>
    <xdr:pic>
      <xdr:nvPicPr>
        <xdr:cNvPr id="681" name="Subgraph-reddevils_aj"/>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3522025"/>
          <a:ext cx="723900" cy="476250"/>
        </a:xfrm>
        <a:prstGeom prst="rect">
          <a:avLst/>
        </a:prstGeom>
      </xdr:spPr>
    </xdr:pic>
    <xdr:clientData/>
  </xdr:twoCellAnchor>
  <xdr:twoCellAnchor editAs="oneCell">
    <xdr:from>
      <xdr:col>1</xdr:col>
      <xdr:colOff>25400</xdr:colOff>
      <xdr:row>309</xdr:row>
      <xdr:rowOff>25400</xdr:rowOff>
    </xdr:from>
    <xdr:to>
      <xdr:col>1</xdr:col>
      <xdr:colOff>749300</xdr:colOff>
      <xdr:row>309</xdr:row>
      <xdr:rowOff>501650</xdr:rowOff>
    </xdr:to>
    <xdr:pic>
      <xdr:nvPicPr>
        <xdr:cNvPr id="682" name="Subgraph-sachin280997"/>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4045900"/>
          <a:ext cx="723900" cy="476250"/>
        </a:xfrm>
        <a:prstGeom prst="rect">
          <a:avLst/>
        </a:prstGeom>
      </xdr:spPr>
    </xdr:pic>
    <xdr:clientData/>
  </xdr:twoCellAnchor>
  <xdr:twoCellAnchor editAs="oneCell">
    <xdr:from>
      <xdr:col>1</xdr:col>
      <xdr:colOff>25400</xdr:colOff>
      <xdr:row>310</xdr:row>
      <xdr:rowOff>25400</xdr:rowOff>
    </xdr:from>
    <xdr:to>
      <xdr:col>1</xdr:col>
      <xdr:colOff>749300</xdr:colOff>
      <xdr:row>310</xdr:row>
      <xdr:rowOff>501650</xdr:rowOff>
    </xdr:to>
    <xdr:pic>
      <xdr:nvPicPr>
        <xdr:cNvPr id="683" name="Subgraph-riteshtakale"/>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4569775"/>
          <a:ext cx="723900" cy="476250"/>
        </a:xfrm>
        <a:prstGeom prst="rect">
          <a:avLst/>
        </a:prstGeom>
      </xdr:spPr>
    </xdr:pic>
    <xdr:clientData/>
  </xdr:twoCellAnchor>
  <xdr:twoCellAnchor editAs="oneCell">
    <xdr:from>
      <xdr:col>1</xdr:col>
      <xdr:colOff>25400</xdr:colOff>
      <xdr:row>311</xdr:row>
      <xdr:rowOff>25400</xdr:rowOff>
    </xdr:from>
    <xdr:to>
      <xdr:col>1</xdr:col>
      <xdr:colOff>749300</xdr:colOff>
      <xdr:row>311</xdr:row>
      <xdr:rowOff>501650</xdr:rowOff>
    </xdr:to>
    <xdr:pic>
      <xdr:nvPicPr>
        <xdr:cNvPr id="684" name="Subgraph-pradeepbright"/>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5093650"/>
          <a:ext cx="723900" cy="476250"/>
        </a:xfrm>
        <a:prstGeom prst="rect">
          <a:avLst/>
        </a:prstGeom>
      </xdr:spPr>
    </xdr:pic>
    <xdr:clientData/>
  </xdr:twoCellAnchor>
  <xdr:twoCellAnchor editAs="oneCell">
    <xdr:from>
      <xdr:col>1</xdr:col>
      <xdr:colOff>25400</xdr:colOff>
      <xdr:row>312</xdr:row>
      <xdr:rowOff>25400</xdr:rowOff>
    </xdr:from>
    <xdr:to>
      <xdr:col>1</xdr:col>
      <xdr:colOff>749300</xdr:colOff>
      <xdr:row>312</xdr:row>
      <xdr:rowOff>501650</xdr:rowOff>
    </xdr:to>
    <xdr:pic>
      <xdr:nvPicPr>
        <xdr:cNvPr id="685" name="Subgraph-deepankar9001"/>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65617525"/>
          <a:ext cx="723900" cy="476250"/>
        </a:xfrm>
        <a:prstGeom prst="rect">
          <a:avLst/>
        </a:prstGeom>
      </xdr:spPr>
    </xdr:pic>
    <xdr:clientData/>
  </xdr:twoCellAnchor>
  <xdr:twoCellAnchor editAs="oneCell">
    <xdr:from>
      <xdr:col>1</xdr:col>
      <xdr:colOff>25400</xdr:colOff>
      <xdr:row>316</xdr:row>
      <xdr:rowOff>25400</xdr:rowOff>
    </xdr:from>
    <xdr:to>
      <xdr:col>1</xdr:col>
      <xdr:colOff>749300</xdr:colOff>
      <xdr:row>316</xdr:row>
      <xdr:rowOff>501650</xdr:rowOff>
    </xdr:to>
    <xdr:pic>
      <xdr:nvPicPr>
        <xdr:cNvPr id="686" name="Subgraph-jiochat"/>
        <xdr:cNvPicPr>
          <a:picLocks/>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1225550" y="166141400"/>
          <a:ext cx="723900" cy="476250"/>
        </a:xfrm>
        <a:prstGeom prst="rect">
          <a:avLst/>
        </a:prstGeom>
      </xdr:spPr>
    </xdr:pic>
    <xdr:clientData/>
  </xdr:twoCellAnchor>
  <xdr:twoCellAnchor editAs="oneCell">
    <xdr:from>
      <xdr:col>1</xdr:col>
      <xdr:colOff>25400</xdr:colOff>
      <xdr:row>317</xdr:row>
      <xdr:rowOff>25400</xdr:rowOff>
    </xdr:from>
    <xdr:to>
      <xdr:col>1</xdr:col>
      <xdr:colOff>749300</xdr:colOff>
      <xdr:row>317</xdr:row>
      <xdr:rowOff>501650</xdr:rowOff>
    </xdr:to>
    <xdr:pic>
      <xdr:nvPicPr>
        <xdr:cNvPr id="687" name="Subgraph-trai"/>
        <xdr:cNvPicPr>
          <a:picLocks/>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1225550" y="166665275"/>
          <a:ext cx="723900" cy="476250"/>
        </a:xfrm>
        <a:prstGeom prst="rect">
          <a:avLst/>
        </a:prstGeom>
      </xdr:spPr>
    </xdr:pic>
    <xdr:clientData/>
  </xdr:twoCellAnchor>
  <xdr:twoCellAnchor editAs="oneCell">
    <xdr:from>
      <xdr:col>1</xdr:col>
      <xdr:colOff>25400</xdr:colOff>
      <xdr:row>318</xdr:row>
      <xdr:rowOff>25400</xdr:rowOff>
    </xdr:from>
    <xdr:to>
      <xdr:col>1</xdr:col>
      <xdr:colOff>749300</xdr:colOff>
      <xdr:row>318</xdr:row>
      <xdr:rowOff>501650</xdr:rowOff>
    </xdr:to>
    <xdr:pic>
      <xdr:nvPicPr>
        <xdr:cNvPr id="688" name="Subgraph-indiatoday"/>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167189150"/>
          <a:ext cx="723900" cy="476250"/>
        </a:xfrm>
        <a:prstGeom prst="rect">
          <a:avLst/>
        </a:prstGeom>
      </xdr:spPr>
    </xdr:pic>
    <xdr:clientData/>
  </xdr:twoCellAnchor>
  <xdr:twoCellAnchor editAs="oneCell">
    <xdr:from>
      <xdr:col>1</xdr:col>
      <xdr:colOff>25400</xdr:colOff>
      <xdr:row>319</xdr:row>
      <xdr:rowOff>25400</xdr:rowOff>
    </xdr:from>
    <xdr:to>
      <xdr:col>1</xdr:col>
      <xdr:colOff>749300</xdr:colOff>
      <xdr:row>319</xdr:row>
      <xdr:rowOff>501650</xdr:rowOff>
    </xdr:to>
    <xdr:pic>
      <xdr:nvPicPr>
        <xdr:cNvPr id="689" name="Subgraph-dot_india"/>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167713025"/>
          <a:ext cx="723900" cy="476250"/>
        </a:xfrm>
        <a:prstGeom prst="rect">
          <a:avLst/>
        </a:prstGeom>
      </xdr:spPr>
    </xdr:pic>
    <xdr:clientData/>
  </xdr:twoCellAnchor>
  <xdr:twoCellAnchor editAs="oneCell">
    <xdr:from>
      <xdr:col>1</xdr:col>
      <xdr:colOff>25400</xdr:colOff>
      <xdr:row>321</xdr:row>
      <xdr:rowOff>25400</xdr:rowOff>
    </xdr:from>
    <xdr:to>
      <xdr:col>1</xdr:col>
      <xdr:colOff>749300</xdr:colOff>
      <xdr:row>321</xdr:row>
      <xdr:rowOff>501650</xdr:rowOff>
    </xdr:to>
    <xdr:pic>
      <xdr:nvPicPr>
        <xdr:cNvPr id="690" name="Subgraph-suhelseth"/>
        <xdr:cNvPicPr>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25550" y="168236900"/>
          <a:ext cx="723900" cy="476250"/>
        </a:xfrm>
        <a:prstGeom prst="rect">
          <a:avLst/>
        </a:prstGeom>
      </xdr:spPr>
    </xdr:pic>
    <xdr:clientData/>
  </xdr:twoCellAnchor>
  <xdr:twoCellAnchor editAs="oneCell">
    <xdr:from>
      <xdr:col>1</xdr:col>
      <xdr:colOff>25400</xdr:colOff>
      <xdr:row>323</xdr:row>
      <xdr:rowOff>25400</xdr:rowOff>
    </xdr:from>
    <xdr:to>
      <xdr:col>1</xdr:col>
      <xdr:colOff>749300</xdr:colOff>
      <xdr:row>323</xdr:row>
      <xdr:rowOff>501650</xdr:rowOff>
    </xdr:to>
    <xdr:pic>
      <xdr:nvPicPr>
        <xdr:cNvPr id="691" name="Subgraph-reliancedigital"/>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68760775"/>
          <a:ext cx="723900" cy="476250"/>
        </a:xfrm>
        <a:prstGeom prst="rect">
          <a:avLst/>
        </a:prstGeom>
      </xdr:spPr>
    </xdr:pic>
    <xdr:clientData/>
  </xdr:twoCellAnchor>
  <xdr:twoCellAnchor editAs="oneCell">
    <xdr:from>
      <xdr:col>1</xdr:col>
      <xdr:colOff>25400</xdr:colOff>
      <xdr:row>324</xdr:row>
      <xdr:rowOff>25400</xdr:rowOff>
    </xdr:from>
    <xdr:to>
      <xdr:col>1</xdr:col>
      <xdr:colOff>749300</xdr:colOff>
      <xdr:row>324</xdr:row>
      <xdr:rowOff>501650</xdr:rowOff>
    </xdr:to>
    <xdr:pic>
      <xdr:nvPicPr>
        <xdr:cNvPr id="692" name="Subgraph-reljio4g"/>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69284650"/>
          <a:ext cx="723900" cy="476250"/>
        </a:xfrm>
        <a:prstGeom prst="rect">
          <a:avLst/>
        </a:prstGeom>
      </xdr:spPr>
    </xdr:pic>
    <xdr:clientData/>
  </xdr:twoCellAnchor>
  <xdr:twoCellAnchor editAs="oneCell">
    <xdr:from>
      <xdr:col>1</xdr:col>
      <xdr:colOff>25400</xdr:colOff>
      <xdr:row>325</xdr:row>
      <xdr:rowOff>25400</xdr:rowOff>
    </xdr:from>
    <xdr:to>
      <xdr:col>1</xdr:col>
      <xdr:colOff>749300</xdr:colOff>
      <xdr:row>325</xdr:row>
      <xdr:rowOff>501650</xdr:rowOff>
    </xdr:to>
    <xdr:pic>
      <xdr:nvPicPr>
        <xdr:cNvPr id="693" name="Subgraph-airtel"/>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69808525"/>
          <a:ext cx="723900" cy="476250"/>
        </a:xfrm>
        <a:prstGeom prst="rect">
          <a:avLst/>
        </a:prstGeom>
      </xdr:spPr>
    </xdr:pic>
    <xdr:clientData/>
  </xdr:twoCellAnchor>
  <xdr:twoCellAnchor editAs="oneCell">
    <xdr:from>
      <xdr:col>1</xdr:col>
      <xdr:colOff>25400</xdr:colOff>
      <xdr:row>326</xdr:row>
      <xdr:rowOff>25400</xdr:rowOff>
    </xdr:from>
    <xdr:to>
      <xdr:col>1</xdr:col>
      <xdr:colOff>749300</xdr:colOff>
      <xdr:row>326</xdr:row>
      <xdr:rowOff>501650</xdr:rowOff>
    </xdr:to>
    <xdr:pic>
      <xdr:nvPicPr>
        <xdr:cNvPr id="694" name="Subgraph-ideacellular"/>
        <xdr:cNvPicPr>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225550" y="170332400"/>
          <a:ext cx="723900" cy="476250"/>
        </a:xfrm>
        <a:prstGeom prst="rect">
          <a:avLst/>
        </a:prstGeom>
      </xdr:spPr>
    </xdr:pic>
    <xdr:clientData/>
  </xdr:twoCellAnchor>
  <xdr:twoCellAnchor editAs="oneCell">
    <xdr:from>
      <xdr:col>1</xdr:col>
      <xdr:colOff>25400</xdr:colOff>
      <xdr:row>327</xdr:row>
      <xdr:rowOff>25400</xdr:rowOff>
    </xdr:from>
    <xdr:to>
      <xdr:col>1</xdr:col>
      <xdr:colOff>749300</xdr:colOff>
      <xdr:row>327</xdr:row>
      <xdr:rowOff>501650</xdr:rowOff>
    </xdr:to>
    <xdr:pic>
      <xdr:nvPicPr>
        <xdr:cNvPr id="695" name="Subgraph-bsnl_karnataka"/>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70856275"/>
          <a:ext cx="723900" cy="476250"/>
        </a:xfrm>
        <a:prstGeom prst="rect">
          <a:avLst/>
        </a:prstGeom>
      </xdr:spPr>
    </xdr:pic>
    <xdr:clientData/>
  </xdr:twoCellAnchor>
  <xdr:twoCellAnchor editAs="oneCell">
    <xdr:from>
      <xdr:col>1</xdr:col>
      <xdr:colOff>25400</xdr:colOff>
      <xdr:row>328</xdr:row>
      <xdr:rowOff>25400</xdr:rowOff>
    </xdr:from>
    <xdr:to>
      <xdr:col>1</xdr:col>
      <xdr:colOff>749300</xdr:colOff>
      <xdr:row>328</xdr:row>
      <xdr:rowOff>501650</xdr:rowOff>
    </xdr:to>
    <xdr:pic>
      <xdr:nvPicPr>
        <xdr:cNvPr id="696" name="Subgraph-filmfare"/>
        <xdr:cNvPicPr>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5550" y="171380150"/>
          <a:ext cx="723900" cy="476250"/>
        </a:xfrm>
        <a:prstGeom prst="rect">
          <a:avLst/>
        </a:prstGeom>
      </xdr:spPr>
    </xdr:pic>
    <xdr:clientData/>
  </xdr:twoCellAnchor>
  <xdr:twoCellAnchor editAs="oneCell">
    <xdr:from>
      <xdr:col>1</xdr:col>
      <xdr:colOff>25400</xdr:colOff>
      <xdr:row>329</xdr:row>
      <xdr:rowOff>25400</xdr:rowOff>
    </xdr:from>
    <xdr:to>
      <xdr:col>1</xdr:col>
      <xdr:colOff>749300</xdr:colOff>
      <xdr:row>329</xdr:row>
      <xdr:rowOff>501650</xdr:rowOff>
    </xdr:to>
    <xdr:pic>
      <xdr:nvPicPr>
        <xdr:cNvPr id="697" name="Subgraph-aamaadmiparty"/>
        <xdr:cNvPicPr>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25550" y="171904025"/>
          <a:ext cx="723900" cy="476250"/>
        </a:xfrm>
        <a:prstGeom prst="rect">
          <a:avLst/>
        </a:prstGeom>
      </xdr:spPr>
    </xdr:pic>
    <xdr:clientData/>
  </xdr:twoCellAnchor>
  <xdr:twoCellAnchor editAs="oneCell">
    <xdr:from>
      <xdr:col>1</xdr:col>
      <xdr:colOff>25400</xdr:colOff>
      <xdr:row>330</xdr:row>
      <xdr:rowOff>25400</xdr:rowOff>
    </xdr:from>
    <xdr:to>
      <xdr:col>1</xdr:col>
      <xdr:colOff>749300</xdr:colOff>
      <xdr:row>330</xdr:row>
      <xdr:rowOff>501650</xdr:rowOff>
    </xdr:to>
    <xdr:pic>
      <xdr:nvPicPr>
        <xdr:cNvPr id="698" name="Subgraph-voi"/>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72427900"/>
          <a:ext cx="723900" cy="476250"/>
        </a:xfrm>
        <a:prstGeom prst="rect">
          <a:avLst/>
        </a:prstGeom>
      </xdr:spPr>
    </xdr:pic>
    <xdr:clientData/>
  </xdr:twoCellAnchor>
  <xdr:twoCellAnchor editAs="oneCell">
    <xdr:from>
      <xdr:col>1</xdr:col>
      <xdr:colOff>25400</xdr:colOff>
      <xdr:row>331</xdr:row>
      <xdr:rowOff>25400</xdr:rowOff>
    </xdr:from>
    <xdr:to>
      <xdr:col>1</xdr:col>
      <xdr:colOff>749300</xdr:colOff>
      <xdr:row>331</xdr:row>
      <xdr:rowOff>501650</xdr:rowOff>
    </xdr:to>
    <xdr:pic>
      <xdr:nvPicPr>
        <xdr:cNvPr id="699" name="Subgraph-vrajtripath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2951775"/>
          <a:ext cx="723900" cy="476250"/>
        </a:xfrm>
        <a:prstGeom prst="rect">
          <a:avLst/>
        </a:prstGeom>
      </xdr:spPr>
    </xdr:pic>
    <xdr:clientData/>
  </xdr:twoCellAnchor>
  <xdr:twoCellAnchor editAs="oneCell">
    <xdr:from>
      <xdr:col>1</xdr:col>
      <xdr:colOff>25400</xdr:colOff>
      <xdr:row>332</xdr:row>
      <xdr:rowOff>25400</xdr:rowOff>
    </xdr:from>
    <xdr:to>
      <xdr:col>1</xdr:col>
      <xdr:colOff>749300</xdr:colOff>
      <xdr:row>332</xdr:row>
      <xdr:rowOff>501650</xdr:rowOff>
    </xdr:to>
    <xdr:pic>
      <xdr:nvPicPr>
        <xdr:cNvPr id="700" name="Subgraph-theishaambani"/>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73475650"/>
          <a:ext cx="723900" cy="476250"/>
        </a:xfrm>
        <a:prstGeom prst="rect">
          <a:avLst/>
        </a:prstGeom>
      </xdr:spPr>
    </xdr:pic>
    <xdr:clientData/>
  </xdr:twoCellAnchor>
  <xdr:twoCellAnchor editAs="oneCell">
    <xdr:from>
      <xdr:col>1</xdr:col>
      <xdr:colOff>25400</xdr:colOff>
      <xdr:row>337</xdr:row>
      <xdr:rowOff>25400</xdr:rowOff>
    </xdr:from>
    <xdr:to>
      <xdr:col>1</xdr:col>
      <xdr:colOff>749300</xdr:colOff>
      <xdr:row>337</xdr:row>
      <xdr:rowOff>501650</xdr:rowOff>
    </xdr:to>
    <xdr:pic>
      <xdr:nvPicPr>
        <xdr:cNvPr id="701" name="Subgraph-barun_kunwa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3999525"/>
          <a:ext cx="723900" cy="476250"/>
        </a:xfrm>
        <a:prstGeom prst="rect">
          <a:avLst/>
        </a:prstGeom>
      </xdr:spPr>
    </xdr:pic>
    <xdr:clientData/>
  </xdr:twoCellAnchor>
  <xdr:twoCellAnchor editAs="oneCell">
    <xdr:from>
      <xdr:col>1</xdr:col>
      <xdr:colOff>25400</xdr:colOff>
      <xdr:row>333</xdr:row>
      <xdr:rowOff>25400</xdr:rowOff>
    </xdr:from>
    <xdr:to>
      <xdr:col>1</xdr:col>
      <xdr:colOff>749300</xdr:colOff>
      <xdr:row>333</xdr:row>
      <xdr:rowOff>501650</xdr:rowOff>
    </xdr:to>
    <xdr:pic>
      <xdr:nvPicPr>
        <xdr:cNvPr id="702" name="Subgraph-narendramodi"/>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74523400"/>
          <a:ext cx="723900" cy="476250"/>
        </a:xfrm>
        <a:prstGeom prst="rect">
          <a:avLst/>
        </a:prstGeom>
      </xdr:spPr>
    </xdr:pic>
    <xdr:clientData/>
  </xdr:twoCellAnchor>
  <xdr:twoCellAnchor editAs="oneCell">
    <xdr:from>
      <xdr:col>1</xdr:col>
      <xdr:colOff>25400</xdr:colOff>
      <xdr:row>334</xdr:row>
      <xdr:rowOff>25400</xdr:rowOff>
    </xdr:from>
    <xdr:to>
      <xdr:col>1</xdr:col>
      <xdr:colOff>749300</xdr:colOff>
      <xdr:row>334</xdr:row>
      <xdr:rowOff>501650</xdr:rowOff>
    </xdr:to>
    <xdr:pic>
      <xdr:nvPicPr>
        <xdr:cNvPr id="703" name="Subgraph-rsprasad"/>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75047275"/>
          <a:ext cx="723900" cy="476250"/>
        </a:xfrm>
        <a:prstGeom prst="rect">
          <a:avLst/>
        </a:prstGeom>
      </xdr:spPr>
    </xdr:pic>
    <xdr:clientData/>
  </xdr:twoCellAnchor>
  <xdr:twoCellAnchor editAs="oneCell">
    <xdr:from>
      <xdr:col>1</xdr:col>
      <xdr:colOff>25400</xdr:colOff>
      <xdr:row>338</xdr:row>
      <xdr:rowOff>25400</xdr:rowOff>
    </xdr:from>
    <xdr:to>
      <xdr:col>1</xdr:col>
      <xdr:colOff>749300</xdr:colOff>
      <xdr:row>338</xdr:row>
      <xdr:rowOff>501650</xdr:rowOff>
    </xdr:to>
    <xdr:pic>
      <xdr:nvPicPr>
        <xdr:cNvPr id="704" name="Subgraph-jiomukesh"/>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5571150"/>
          <a:ext cx="723900" cy="476250"/>
        </a:xfrm>
        <a:prstGeom prst="rect">
          <a:avLst/>
        </a:prstGeom>
      </xdr:spPr>
    </xdr:pic>
    <xdr:clientData/>
  </xdr:twoCellAnchor>
  <xdr:twoCellAnchor editAs="oneCell">
    <xdr:from>
      <xdr:col>1</xdr:col>
      <xdr:colOff>25400</xdr:colOff>
      <xdr:row>339</xdr:row>
      <xdr:rowOff>25400</xdr:rowOff>
    </xdr:from>
    <xdr:to>
      <xdr:col>1</xdr:col>
      <xdr:colOff>749300</xdr:colOff>
      <xdr:row>339</xdr:row>
      <xdr:rowOff>501650</xdr:rowOff>
    </xdr:to>
    <xdr:pic>
      <xdr:nvPicPr>
        <xdr:cNvPr id="705" name="Subgraph-mukeshjio"/>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6095025"/>
          <a:ext cx="723900" cy="476250"/>
        </a:xfrm>
        <a:prstGeom prst="rect">
          <a:avLst/>
        </a:prstGeom>
      </xdr:spPr>
    </xdr:pic>
    <xdr:clientData/>
  </xdr:twoCellAnchor>
  <xdr:twoCellAnchor editAs="oneCell">
    <xdr:from>
      <xdr:col>1</xdr:col>
      <xdr:colOff>25400</xdr:colOff>
      <xdr:row>335</xdr:row>
      <xdr:rowOff>25400</xdr:rowOff>
    </xdr:from>
    <xdr:to>
      <xdr:col>1</xdr:col>
      <xdr:colOff>749300</xdr:colOff>
      <xdr:row>335</xdr:row>
      <xdr:rowOff>501650</xdr:rowOff>
    </xdr:to>
    <xdr:pic>
      <xdr:nvPicPr>
        <xdr:cNvPr id="706" name="Subgraph-bsnl_ap_circle"/>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6618900"/>
          <a:ext cx="723900" cy="476250"/>
        </a:xfrm>
        <a:prstGeom prst="rect">
          <a:avLst/>
        </a:prstGeom>
      </xdr:spPr>
    </xdr:pic>
    <xdr:clientData/>
  </xdr:twoCellAnchor>
  <xdr:twoCellAnchor editAs="oneCell">
    <xdr:from>
      <xdr:col>1</xdr:col>
      <xdr:colOff>25400</xdr:colOff>
      <xdr:row>336</xdr:row>
      <xdr:rowOff>25400</xdr:rowOff>
    </xdr:from>
    <xdr:to>
      <xdr:col>1</xdr:col>
      <xdr:colOff>749300</xdr:colOff>
      <xdr:row>336</xdr:row>
      <xdr:rowOff>501650</xdr:rowOff>
    </xdr:to>
    <xdr:pic>
      <xdr:nvPicPr>
        <xdr:cNvPr id="707" name="Subgraph-telenorindi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7142775"/>
          <a:ext cx="723900" cy="476250"/>
        </a:xfrm>
        <a:prstGeom prst="rect">
          <a:avLst/>
        </a:prstGeom>
      </xdr:spPr>
    </xdr:pic>
    <xdr:clientData/>
  </xdr:twoCellAnchor>
  <xdr:twoCellAnchor editAs="oneCell">
    <xdr:from>
      <xdr:col>1</xdr:col>
      <xdr:colOff>25400</xdr:colOff>
      <xdr:row>340</xdr:row>
      <xdr:rowOff>25400</xdr:rowOff>
    </xdr:from>
    <xdr:to>
      <xdr:col>1</xdr:col>
      <xdr:colOff>749300</xdr:colOff>
      <xdr:row>340</xdr:row>
      <xdr:rowOff>501650</xdr:rowOff>
    </xdr:to>
    <xdr:pic>
      <xdr:nvPicPr>
        <xdr:cNvPr id="708" name="Subgraph-ideacellu"/>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7666650"/>
          <a:ext cx="723900" cy="476250"/>
        </a:xfrm>
        <a:prstGeom prst="rect">
          <a:avLst/>
        </a:prstGeom>
      </xdr:spPr>
    </xdr:pic>
    <xdr:clientData/>
  </xdr:twoCellAnchor>
  <xdr:twoCellAnchor editAs="oneCell">
    <xdr:from>
      <xdr:col>1</xdr:col>
      <xdr:colOff>25400</xdr:colOff>
      <xdr:row>341</xdr:row>
      <xdr:rowOff>25400</xdr:rowOff>
    </xdr:from>
    <xdr:to>
      <xdr:col>1</xdr:col>
      <xdr:colOff>749300</xdr:colOff>
      <xdr:row>341</xdr:row>
      <xdr:rowOff>501650</xdr:rowOff>
    </xdr:to>
    <xdr:pic>
      <xdr:nvPicPr>
        <xdr:cNvPr id="709" name="Subgraph-jioc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8190525"/>
          <a:ext cx="723900" cy="476250"/>
        </a:xfrm>
        <a:prstGeom prst="rect">
          <a:avLst/>
        </a:prstGeom>
      </xdr:spPr>
    </xdr:pic>
    <xdr:clientData/>
  </xdr:twoCellAnchor>
  <xdr:twoCellAnchor editAs="oneCell">
    <xdr:from>
      <xdr:col>1</xdr:col>
      <xdr:colOff>25400</xdr:colOff>
      <xdr:row>342</xdr:row>
      <xdr:rowOff>25400</xdr:rowOff>
    </xdr:from>
    <xdr:to>
      <xdr:col>1</xdr:col>
      <xdr:colOff>749300</xdr:colOff>
      <xdr:row>342</xdr:row>
      <xdr:rowOff>501650</xdr:rowOff>
    </xdr:to>
    <xdr:pic>
      <xdr:nvPicPr>
        <xdr:cNvPr id="710" name="Subgraph-rspras"/>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8714400"/>
          <a:ext cx="723900" cy="476250"/>
        </a:xfrm>
        <a:prstGeom prst="rect">
          <a:avLst/>
        </a:prstGeom>
      </xdr:spPr>
    </xdr:pic>
    <xdr:clientData/>
  </xdr:twoCellAnchor>
  <xdr:twoCellAnchor editAs="oneCell">
    <xdr:from>
      <xdr:col>1</xdr:col>
      <xdr:colOff>25400</xdr:colOff>
      <xdr:row>343</xdr:row>
      <xdr:rowOff>25400</xdr:rowOff>
    </xdr:from>
    <xdr:to>
      <xdr:col>1</xdr:col>
      <xdr:colOff>749300</xdr:colOff>
      <xdr:row>343</xdr:row>
      <xdr:rowOff>501650</xdr:rowOff>
    </xdr:to>
    <xdr:pic>
      <xdr:nvPicPr>
        <xdr:cNvPr id="711" name="Subgraph-srkuniverseus"/>
        <xdr:cNvPicPr>
          <a:picLocks/>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1225550" y="179238275"/>
          <a:ext cx="723900" cy="476250"/>
        </a:xfrm>
        <a:prstGeom prst="rect">
          <a:avLst/>
        </a:prstGeom>
      </xdr:spPr>
    </xdr:pic>
    <xdr:clientData/>
  </xdr:twoCellAnchor>
  <xdr:twoCellAnchor editAs="oneCell">
    <xdr:from>
      <xdr:col>1</xdr:col>
      <xdr:colOff>25400</xdr:colOff>
      <xdr:row>344</xdr:row>
      <xdr:rowOff>25400</xdr:rowOff>
    </xdr:from>
    <xdr:to>
      <xdr:col>1</xdr:col>
      <xdr:colOff>749300</xdr:colOff>
      <xdr:row>344</xdr:row>
      <xdr:rowOff>501650</xdr:rowOff>
    </xdr:to>
    <xdr:pic>
      <xdr:nvPicPr>
        <xdr:cNvPr id="712" name="Subgraph-unexplored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79762150"/>
          <a:ext cx="723900" cy="476250"/>
        </a:xfrm>
        <a:prstGeom prst="rect">
          <a:avLst/>
        </a:prstGeom>
      </xdr:spPr>
    </xdr:pic>
    <xdr:clientData/>
  </xdr:twoCellAnchor>
  <xdr:twoCellAnchor editAs="oneCell">
    <xdr:from>
      <xdr:col>1</xdr:col>
      <xdr:colOff>25400</xdr:colOff>
      <xdr:row>345</xdr:row>
      <xdr:rowOff>25400</xdr:rowOff>
    </xdr:from>
    <xdr:to>
      <xdr:col>1</xdr:col>
      <xdr:colOff>749300</xdr:colOff>
      <xdr:row>345</xdr:row>
      <xdr:rowOff>501650</xdr:rowOff>
    </xdr:to>
    <xdr:pic>
      <xdr:nvPicPr>
        <xdr:cNvPr id="713" name="Subgraph-guwahatiplus"/>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0286025"/>
          <a:ext cx="723900" cy="476250"/>
        </a:xfrm>
        <a:prstGeom prst="rect">
          <a:avLst/>
        </a:prstGeom>
      </xdr:spPr>
    </xdr:pic>
    <xdr:clientData/>
  </xdr:twoCellAnchor>
  <xdr:twoCellAnchor editAs="oneCell">
    <xdr:from>
      <xdr:col>1</xdr:col>
      <xdr:colOff>25400</xdr:colOff>
      <xdr:row>346</xdr:row>
      <xdr:rowOff>25400</xdr:rowOff>
    </xdr:from>
    <xdr:to>
      <xdr:col>1</xdr:col>
      <xdr:colOff>749300</xdr:colOff>
      <xdr:row>346</xdr:row>
      <xdr:rowOff>501650</xdr:rowOff>
    </xdr:to>
    <xdr:pic>
      <xdr:nvPicPr>
        <xdr:cNvPr id="714" name="Subgraph-guwahaticity"/>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0809900"/>
          <a:ext cx="723900" cy="476250"/>
        </a:xfrm>
        <a:prstGeom prst="rect">
          <a:avLst/>
        </a:prstGeom>
      </xdr:spPr>
    </xdr:pic>
    <xdr:clientData/>
  </xdr:twoCellAnchor>
  <xdr:twoCellAnchor editAs="oneCell">
    <xdr:from>
      <xdr:col>1</xdr:col>
      <xdr:colOff>25400</xdr:colOff>
      <xdr:row>350</xdr:row>
      <xdr:rowOff>25400</xdr:rowOff>
    </xdr:from>
    <xdr:to>
      <xdr:col>1</xdr:col>
      <xdr:colOff>749300</xdr:colOff>
      <xdr:row>350</xdr:row>
      <xdr:rowOff>501650</xdr:rowOff>
    </xdr:to>
    <xdr:pic>
      <xdr:nvPicPr>
        <xdr:cNvPr id="715" name="Subgraph-ide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1333775"/>
          <a:ext cx="723900" cy="476250"/>
        </a:xfrm>
        <a:prstGeom prst="rect">
          <a:avLst/>
        </a:prstGeom>
      </xdr:spPr>
    </xdr:pic>
    <xdr:clientData/>
  </xdr:twoCellAnchor>
  <xdr:twoCellAnchor editAs="oneCell">
    <xdr:from>
      <xdr:col>1</xdr:col>
      <xdr:colOff>25400</xdr:colOff>
      <xdr:row>347</xdr:row>
      <xdr:rowOff>25400</xdr:rowOff>
    </xdr:from>
    <xdr:to>
      <xdr:col>1</xdr:col>
      <xdr:colOff>749300</xdr:colOff>
      <xdr:row>347</xdr:row>
      <xdr:rowOff>501650</xdr:rowOff>
    </xdr:to>
    <xdr:pic>
      <xdr:nvPicPr>
        <xdr:cNvPr id="716" name="Subgraph-bsnl_as"/>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1857650"/>
          <a:ext cx="723900" cy="476250"/>
        </a:xfrm>
        <a:prstGeom prst="rect">
          <a:avLst/>
        </a:prstGeom>
      </xdr:spPr>
    </xdr:pic>
    <xdr:clientData/>
  </xdr:twoCellAnchor>
  <xdr:twoCellAnchor editAs="oneCell">
    <xdr:from>
      <xdr:col>1</xdr:col>
      <xdr:colOff>25400</xdr:colOff>
      <xdr:row>348</xdr:row>
      <xdr:rowOff>25400</xdr:rowOff>
    </xdr:from>
    <xdr:to>
      <xdr:col>1</xdr:col>
      <xdr:colOff>749300</xdr:colOff>
      <xdr:row>348</xdr:row>
      <xdr:rowOff>501650</xdr:rowOff>
    </xdr:to>
    <xdr:pic>
      <xdr:nvPicPr>
        <xdr:cNvPr id="717" name="Subgraph-northeast8indi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2381525"/>
          <a:ext cx="723900" cy="476250"/>
        </a:xfrm>
        <a:prstGeom prst="rect">
          <a:avLst/>
        </a:prstGeom>
      </xdr:spPr>
    </xdr:pic>
    <xdr:clientData/>
  </xdr:twoCellAnchor>
  <xdr:twoCellAnchor editAs="oneCell">
    <xdr:from>
      <xdr:col>1</xdr:col>
      <xdr:colOff>25400</xdr:colOff>
      <xdr:row>349</xdr:row>
      <xdr:rowOff>25400</xdr:rowOff>
    </xdr:from>
    <xdr:to>
      <xdr:col>1</xdr:col>
      <xdr:colOff>749300</xdr:colOff>
      <xdr:row>349</xdr:row>
      <xdr:rowOff>501650</xdr:rowOff>
    </xdr:to>
    <xdr:pic>
      <xdr:nvPicPr>
        <xdr:cNvPr id="718" name="Subgraph-assam_news"/>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2905400"/>
          <a:ext cx="723900" cy="476250"/>
        </a:xfrm>
        <a:prstGeom prst="rect">
          <a:avLst/>
        </a:prstGeom>
      </xdr:spPr>
    </xdr:pic>
    <xdr:clientData/>
  </xdr:twoCellAnchor>
  <xdr:twoCellAnchor editAs="oneCell">
    <xdr:from>
      <xdr:col>1</xdr:col>
      <xdr:colOff>25400</xdr:colOff>
      <xdr:row>351</xdr:row>
      <xdr:rowOff>25400</xdr:rowOff>
    </xdr:from>
    <xdr:to>
      <xdr:col>1</xdr:col>
      <xdr:colOff>749300</xdr:colOff>
      <xdr:row>351</xdr:row>
      <xdr:rowOff>501650</xdr:rowOff>
    </xdr:to>
    <xdr:pic>
      <xdr:nvPicPr>
        <xdr:cNvPr id="719" name="Subgraph-tatadocomobiz"/>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83429275"/>
          <a:ext cx="723900" cy="476250"/>
        </a:xfrm>
        <a:prstGeom prst="rect">
          <a:avLst/>
        </a:prstGeom>
      </xdr:spPr>
    </xdr:pic>
    <xdr:clientData/>
  </xdr:twoCellAnchor>
  <xdr:twoCellAnchor editAs="oneCell">
    <xdr:from>
      <xdr:col>1</xdr:col>
      <xdr:colOff>25400</xdr:colOff>
      <xdr:row>352</xdr:row>
      <xdr:rowOff>25400</xdr:rowOff>
    </xdr:from>
    <xdr:to>
      <xdr:col>1</xdr:col>
      <xdr:colOff>749300</xdr:colOff>
      <xdr:row>352</xdr:row>
      <xdr:rowOff>501650</xdr:rowOff>
    </xdr:to>
    <xdr:pic>
      <xdr:nvPicPr>
        <xdr:cNvPr id="720" name="Subgraph-twitterbusiness"/>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83953150"/>
          <a:ext cx="723900" cy="476250"/>
        </a:xfrm>
        <a:prstGeom prst="rect">
          <a:avLst/>
        </a:prstGeom>
      </xdr:spPr>
    </xdr:pic>
    <xdr:clientData/>
  </xdr:twoCellAnchor>
  <xdr:twoCellAnchor editAs="oneCell">
    <xdr:from>
      <xdr:col>1</xdr:col>
      <xdr:colOff>25400</xdr:colOff>
      <xdr:row>353</xdr:row>
      <xdr:rowOff>25400</xdr:rowOff>
    </xdr:from>
    <xdr:to>
      <xdr:col>1</xdr:col>
      <xdr:colOff>749300</xdr:colOff>
      <xdr:row>353</xdr:row>
      <xdr:rowOff>501650</xdr:rowOff>
    </xdr:to>
    <xdr:pic>
      <xdr:nvPicPr>
        <xdr:cNvPr id="721" name="Subgraph-greatermumbai"/>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84477025"/>
          <a:ext cx="723900" cy="476250"/>
        </a:xfrm>
        <a:prstGeom prst="rect">
          <a:avLst/>
        </a:prstGeom>
      </xdr:spPr>
    </xdr:pic>
    <xdr:clientData/>
  </xdr:twoCellAnchor>
  <xdr:twoCellAnchor editAs="oneCell">
    <xdr:from>
      <xdr:col>1</xdr:col>
      <xdr:colOff>25400</xdr:colOff>
      <xdr:row>354</xdr:row>
      <xdr:rowOff>25400</xdr:rowOff>
    </xdr:from>
    <xdr:to>
      <xdr:col>1</xdr:col>
      <xdr:colOff>749300</xdr:colOff>
      <xdr:row>354</xdr:row>
      <xdr:rowOff>501650</xdr:rowOff>
    </xdr:to>
    <xdr:pic>
      <xdr:nvPicPr>
        <xdr:cNvPr id="722" name="Subgraph-mumbaieventshub"/>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85000900"/>
          <a:ext cx="723900" cy="476250"/>
        </a:xfrm>
        <a:prstGeom prst="rect">
          <a:avLst/>
        </a:prstGeom>
      </xdr:spPr>
    </xdr:pic>
    <xdr:clientData/>
  </xdr:twoCellAnchor>
  <xdr:twoCellAnchor editAs="oneCell">
    <xdr:from>
      <xdr:col>1</xdr:col>
      <xdr:colOff>25400</xdr:colOff>
      <xdr:row>355</xdr:row>
      <xdr:rowOff>25400</xdr:rowOff>
    </xdr:from>
    <xdr:to>
      <xdr:col>1</xdr:col>
      <xdr:colOff>749300</xdr:colOff>
      <xdr:row>355</xdr:row>
      <xdr:rowOff>501650</xdr:rowOff>
    </xdr:to>
    <xdr:pic>
      <xdr:nvPicPr>
        <xdr:cNvPr id="723" name="Subgraph-mumbai_ads"/>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85524775"/>
          <a:ext cx="723900" cy="476250"/>
        </a:xfrm>
        <a:prstGeom prst="rect">
          <a:avLst/>
        </a:prstGeom>
      </xdr:spPr>
    </xdr:pic>
    <xdr:clientData/>
  </xdr:twoCellAnchor>
  <xdr:twoCellAnchor editAs="oneCell">
    <xdr:from>
      <xdr:col>1</xdr:col>
      <xdr:colOff>25400</xdr:colOff>
      <xdr:row>356</xdr:row>
      <xdr:rowOff>25400</xdr:rowOff>
    </xdr:from>
    <xdr:to>
      <xdr:col>1</xdr:col>
      <xdr:colOff>749300</xdr:colOff>
      <xdr:row>356</xdr:row>
      <xdr:rowOff>501650</xdr:rowOff>
    </xdr:to>
    <xdr:pic>
      <xdr:nvPicPr>
        <xdr:cNvPr id="724" name="Subgraph-bt_india"/>
        <xdr:cNvPicPr>
          <a:picLocks/>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25550" y="186048650"/>
          <a:ext cx="723900" cy="476250"/>
        </a:xfrm>
        <a:prstGeom prst="rect">
          <a:avLst/>
        </a:prstGeom>
      </xdr:spPr>
    </xdr:pic>
    <xdr:clientData/>
  </xdr:twoCellAnchor>
  <xdr:twoCellAnchor editAs="oneCell">
    <xdr:from>
      <xdr:col>1</xdr:col>
      <xdr:colOff>25400</xdr:colOff>
      <xdr:row>362</xdr:row>
      <xdr:rowOff>25400</xdr:rowOff>
    </xdr:from>
    <xdr:to>
      <xdr:col>1</xdr:col>
      <xdr:colOff>749300</xdr:colOff>
      <xdr:row>362</xdr:row>
      <xdr:rowOff>501650</xdr:rowOff>
    </xdr:to>
    <xdr:pic>
      <xdr:nvPicPr>
        <xdr:cNvPr id="725" name="Subgraph-ynakg"/>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86572525"/>
          <a:ext cx="723900" cy="476250"/>
        </a:xfrm>
        <a:prstGeom prst="rect">
          <a:avLst/>
        </a:prstGeom>
      </xdr:spPr>
    </xdr:pic>
    <xdr:clientData/>
  </xdr:twoCellAnchor>
  <xdr:twoCellAnchor editAs="oneCell">
    <xdr:from>
      <xdr:col>1</xdr:col>
      <xdr:colOff>25400</xdr:colOff>
      <xdr:row>357</xdr:row>
      <xdr:rowOff>25400</xdr:rowOff>
    </xdr:from>
    <xdr:to>
      <xdr:col>1</xdr:col>
      <xdr:colOff>749300</xdr:colOff>
      <xdr:row>357</xdr:row>
      <xdr:rowOff>501650</xdr:rowOff>
    </xdr:to>
    <xdr:pic>
      <xdr:nvPicPr>
        <xdr:cNvPr id="726" name="Subgraph-jimmysheirgill"/>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87096400"/>
          <a:ext cx="723900" cy="476250"/>
        </a:xfrm>
        <a:prstGeom prst="rect">
          <a:avLst/>
        </a:prstGeom>
      </xdr:spPr>
    </xdr:pic>
    <xdr:clientData/>
  </xdr:twoCellAnchor>
  <xdr:twoCellAnchor editAs="oneCell">
    <xdr:from>
      <xdr:col>1</xdr:col>
      <xdr:colOff>25400</xdr:colOff>
      <xdr:row>358</xdr:row>
      <xdr:rowOff>25400</xdr:rowOff>
    </xdr:from>
    <xdr:to>
      <xdr:col>1</xdr:col>
      <xdr:colOff>749300</xdr:colOff>
      <xdr:row>358</xdr:row>
      <xdr:rowOff>501650</xdr:rowOff>
    </xdr:to>
    <xdr:pic>
      <xdr:nvPicPr>
        <xdr:cNvPr id="727" name="Subgraph-wearechandigarh"/>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87620275"/>
          <a:ext cx="723900" cy="476250"/>
        </a:xfrm>
        <a:prstGeom prst="rect">
          <a:avLst/>
        </a:prstGeom>
      </xdr:spPr>
    </xdr:pic>
    <xdr:clientData/>
  </xdr:twoCellAnchor>
  <xdr:twoCellAnchor editAs="oneCell">
    <xdr:from>
      <xdr:col>1</xdr:col>
      <xdr:colOff>25400</xdr:colOff>
      <xdr:row>359</xdr:row>
      <xdr:rowOff>25400</xdr:rowOff>
    </xdr:from>
    <xdr:to>
      <xdr:col>1</xdr:col>
      <xdr:colOff>749300</xdr:colOff>
      <xdr:row>359</xdr:row>
      <xdr:rowOff>501650</xdr:rowOff>
    </xdr:to>
    <xdr:pic>
      <xdr:nvPicPr>
        <xdr:cNvPr id="728" name="Subgraph-sundarpicha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8144150"/>
          <a:ext cx="723900" cy="476250"/>
        </a:xfrm>
        <a:prstGeom prst="rect">
          <a:avLst/>
        </a:prstGeom>
      </xdr:spPr>
    </xdr:pic>
    <xdr:clientData/>
  </xdr:twoCellAnchor>
  <xdr:twoCellAnchor editAs="oneCell">
    <xdr:from>
      <xdr:col>1</xdr:col>
      <xdr:colOff>25400</xdr:colOff>
      <xdr:row>360</xdr:row>
      <xdr:rowOff>25400</xdr:rowOff>
    </xdr:from>
    <xdr:to>
      <xdr:col>1</xdr:col>
      <xdr:colOff>749300</xdr:colOff>
      <xdr:row>360</xdr:row>
      <xdr:rowOff>501650</xdr:rowOff>
    </xdr:to>
    <xdr:pic>
      <xdr:nvPicPr>
        <xdr:cNvPr id="729" name="Subgraph-googleindia"/>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8668025"/>
          <a:ext cx="723900" cy="476250"/>
        </a:xfrm>
        <a:prstGeom prst="rect">
          <a:avLst/>
        </a:prstGeom>
      </xdr:spPr>
    </xdr:pic>
    <xdr:clientData/>
  </xdr:twoCellAnchor>
  <xdr:twoCellAnchor editAs="oneCell">
    <xdr:from>
      <xdr:col>1</xdr:col>
      <xdr:colOff>25400</xdr:colOff>
      <xdr:row>361</xdr:row>
      <xdr:rowOff>25400</xdr:rowOff>
    </xdr:from>
    <xdr:to>
      <xdr:col>1</xdr:col>
      <xdr:colOff>749300</xdr:colOff>
      <xdr:row>361</xdr:row>
      <xdr:rowOff>501650</xdr:rowOff>
    </xdr:to>
    <xdr:pic>
      <xdr:nvPicPr>
        <xdr:cNvPr id="730" name="Subgraph-httweets"/>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89191900"/>
          <a:ext cx="723900" cy="476250"/>
        </a:xfrm>
        <a:prstGeom prst="rect">
          <a:avLst/>
        </a:prstGeom>
      </xdr:spPr>
    </xdr:pic>
    <xdr:clientData/>
  </xdr:twoCellAnchor>
  <xdr:twoCellAnchor editAs="oneCell">
    <xdr:from>
      <xdr:col>1</xdr:col>
      <xdr:colOff>25400</xdr:colOff>
      <xdr:row>363</xdr:row>
      <xdr:rowOff>25400</xdr:rowOff>
    </xdr:from>
    <xdr:to>
      <xdr:col>1</xdr:col>
      <xdr:colOff>749300</xdr:colOff>
      <xdr:row>363</xdr:row>
      <xdr:rowOff>501650</xdr:rowOff>
    </xdr:to>
    <xdr:pic>
      <xdr:nvPicPr>
        <xdr:cNvPr id="731" name="Subgraph-jiotaxiservices"/>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89715775"/>
          <a:ext cx="723900" cy="476250"/>
        </a:xfrm>
        <a:prstGeom prst="rect">
          <a:avLst/>
        </a:prstGeom>
      </xdr:spPr>
    </xdr:pic>
    <xdr:clientData/>
  </xdr:twoCellAnchor>
  <xdr:twoCellAnchor editAs="oneCell">
    <xdr:from>
      <xdr:col>1</xdr:col>
      <xdr:colOff>25400</xdr:colOff>
      <xdr:row>364</xdr:row>
      <xdr:rowOff>25400</xdr:rowOff>
    </xdr:from>
    <xdr:to>
      <xdr:col>1</xdr:col>
      <xdr:colOff>749300</xdr:colOff>
      <xdr:row>364</xdr:row>
      <xdr:rowOff>501650</xdr:rowOff>
    </xdr:to>
    <xdr:pic>
      <xdr:nvPicPr>
        <xdr:cNvPr id="732" name="Subgraph-vpo"/>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90239650"/>
          <a:ext cx="723900" cy="476250"/>
        </a:xfrm>
        <a:prstGeom prst="rect">
          <a:avLst/>
        </a:prstGeom>
      </xdr:spPr>
    </xdr:pic>
    <xdr:clientData/>
  </xdr:twoCellAnchor>
  <xdr:twoCellAnchor editAs="oneCell">
    <xdr:from>
      <xdr:col>1</xdr:col>
      <xdr:colOff>25400</xdr:colOff>
      <xdr:row>365</xdr:row>
      <xdr:rowOff>25400</xdr:rowOff>
    </xdr:from>
    <xdr:to>
      <xdr:col>1</xdr:col>
      <xdr:colOff>749300</xdr:colOff>
      <xdr:row>365</xdr:row>
      <xdr:rowOff>501650</xdr:rowOff>
    </xdr:to>
    <xdr:pic>
      <xdr:nvPicPr>
        <xdr:cNvPr id="733" name="Subgraph-anirban1akshay"/>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90763525"/>
          <a:ext cx="723900" cy="476250"/>
        </a:xfrm>
        <a:prstGeom prst="rect">
          <a:avLst/>
        </a:prstGeom>
      </xdr:spPr>
    </xdr:pic>
    <xdr:clientData/>
  </xdr:twoCellAnchor>
  <xdr:twoCellAnchor editAs="oneCell">
    <xdr:from>
      <xdr:col>1</xdr:col>
      <xdr:colOff>25400</xdr:colOff>
      <xdr:row>366</xdr:row>
      <xdr:rowOff>25400</xdr:rowOff>
    </xdr:from>
    <xdr:to>
      <xdr:col>1</xdr:col>
      <xdr:colOff>749300</xdr:colOff>
      <xdr:row>366</xdr:row>
      <xdr:rowOff>501650</xdr:rowOff>
    </xdr:to>
    <xdr:pic>
      <xdr:nvPicPr>
        <xdr:cNvPr id="734" name="Subgraph-mukeshambaani"/>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91287400"/>
          <a:ext cx="723900" cy="476250"/>
        </a:xfrm>
        <a:prstGeom prst="rect">
          <a:avLst/>
        </a:prstGeom>
      </xdr:spPr>
    </xdr:pic>
    <xdr:clientData/>
  </xdr:twoCellAnchor>
  <xdr:twoCellAnchor editAs="oneCell">
    <xdr:from>
      <xdr:col>1</xdr:col>
      <xdr:colOff>25400</xdr:colOff>
      <xdr:row>367</xdr:row>
      <xdr:rowOff>25400</xdr:rowOff>
    </xdr:from>
    <xdr:to>
      <xdr:col>1</xdr:col>
      <xdr:colOff>749300</xdr:colOff>
      <xdr:row>367</xdr:row>
      <xdr:rowOff>501650</xdr:rowOff>
    </xdr:to>
    <xdr:pic>
      <xdr:nvPicPr>
        <xdr:cNvPr id="735" name="Subgraph-ettelecom"/>
        <xdr:cNvPicPr>
          <a:picLocks/>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25550" y="191811275"/>
          <a:ext cx="723900" cy="476250"/>
        </a:xfrm>
        <a:prstGeom prst="rect">
          <a:avLst/>
        </a:prstGeom>
      </xdr:spPr>
    </xdr:pic>
    <xdr:clientData/>
  </xdr:twoCellAnchor>
  <xdr:twoCellAnchor editAs="oneCell">
    <xdr:from>
      <xdr:col>1</xdr:col>
      <xdr:colOff>25400</xdr:colOff>
      <xdr:row>368</xdr:row>
      <xdr:rowOff>25400</xdr:rowOff>
    </xdr:from>
    <xdr:to>
      <xdr:col>1</xdr:col>
      <xdr:colOff>749300</xdr:colOff>
      <xdr:row>368</xdr:row>
      <xdr:rowOff>501650</xdr:rowOff>
    </xdr:to>
    <xdr:pic>
      <xdr:nvPicPr>
        <xdr:cNvPr id="736" name="Subgraph-mipaltan"/>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92335150"/>
          <a:ext cx="723900" cy="476250"/>
        </a:xfrm>
        <a:prstGeom prst="rect">
          <a:avLst/>
        </a:prstGeom>
      </xdr:spPr>
    </xdr:pic>
    <xdr:clientData/>
  </xdr:twoCellAnchor>
  <xdr:twoCellAnchor editAs="oneCell">
    <xdr:from>
      <xdr:col>1</xdr:col>
      <xdr:colOff>25400</xdr:colOff>
      <xdr:row>369</xdr:row>
      <xdr:rowOff>25400</xdr:rowOff>
    </xdr:from>
    <xdr:to>
      <xdr:col>1</xdr:col>
      <xdr:colOff>749300</xdr:colOff>
      <xdr:row>369</xdr:row>
      <xdr:rowOff>501650</xdr:rowOff>
    </xdr:to>
    <xdr:pic>
      <xdr:nvPicPr>
        <xdr:cNvPr id="737" name="Subgraph-khushsundar"/>
        <xdr:cNvPicPr>
          <a:picLocks/>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225550" y="192859025"/>
          <a:ext cx="723900"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F796" totalsRowShown="0" headerRowDxfId="286" dataDxfId="285">
  <autoFilter ref="A2:BF796"/>
  <sortState ref="A3:BE796">
    <sortCondition ref="BB2:BB796"/>
  </sortState>
  <tableColumns count="58">
    <tableColumn id="1" name="Vertex 1" dataDxfId="284" dataCellStyle="NodeXL Required"/>
    <tableColumn id="2" name="Vertex 2" dataDxfId="283" dataCellStyle="NodeXL Required"/>
    <tableColumn id="3" name="Color" dataDxfId="282" dataCellStyle="NodeXL Visual Property"/>
    <tableColumn id="4" name="Width" dataDxfId="281" dataCellStyle="NodeXL Visual Property"/>
    <tableColumn id="11" name="Style" dataDxfId="280" dataCellStyle="NodeXL Visual Property"/>
    <tableColumn id="5" name="Opacity" dataDxfId="279" dataCellStyle="NodeXL Visual Property"/>
    <tableColumn id="6" name="Visibility" dataDxfId="278" dataCellStyle="NodeXL Visual Property"/>
    <tableColumn id="10" name="Label" dataDxfId="277" dataCellStyle="NodeXL Label"/>
    <tableColumn id="12" name="Label Text Color" dataDxfId="276" dataCellStyle="NodeXL Label"/>
    <tableColumn id="13" name="Label Font Size" dataDxfId="275" dataCellStyle="NodeXL Label"/>
    <tableColumn id="14" name="Reciprocated?" dataDxfId="145" dataCellStyle="NodeXL Graph Metric"/>
    <tableColumn id="7" name="ID" dataDxfId="274" dataCellStyle="NodeXL Do Not Edit"/>
    <tableColumn id="9" name="Dynamic Filter" dataDxfId="273" dataCellStyle="NodeXL Do Not Edit"/>
    <tableColumn id="8" name="Add Your Own Columns Here" dataDxfId="272" dataCellStyle="NodeXL Other Column"/>
    <tableColumn id="15" name="Relationship" dataDxfId="271" dataCellStyle="Normal"/>
    <tableColumn id="16" name="Relationship Date (UTC)" dataDxfId="270" dataCellStyle="Normal"/>
    <tableColumn id="17" name="Tweet" dataDxfId="269" dataCellStyle="Normal"/>
    <tableColumn id="18" name="URLs in Tweet" dataDxfId="268" dataCellStyle="Normal"/>
    <tableColumn id="19" name="Domains in Tweet" dataDxfId="267" dataCellStyle="Normal"/>
    <tableColumn id="20" name="Hashtags in Tweet" dataDxfId="266" dataCellStyle="Normal"/>
    <tableColumn id="21" name="Media in Tweet" dataDxfId="265" dataCellStyle="Normal"/>
    <tableColumn id="22" name="Tweet Image File" dataDxfId="264" dataCellStyle="Normal"/>
    <tableColumn id="23" name="Tweet Date (UTC)" dataDxfId="263" dataCellStyle="Normal"/>
    <tableColumn id="24" name="Twitter Page for Tweet" dataDxfId="262" dataCellStyle="Normal"/>
    <tableColumn id="25" name="Latitude" dataDxfId="261" dataCellStyle="Normal"/>
    <tableColumn id="26" name="Longitude" dataDxfId="260" dataCellStyle="Normal"/>
    <tableColumn id="27" name="Imported ID" dataDxfId="259" dataCellStyle="Normal"/>
    <tableColumn id="28" name="In-Reply-To Tweet ID" dataDxfId="258" dataCellStyle="Normal"/>
    <tableColumn id="29" name="Favorited" dataDxfId="257" dataCellStyle="Normal"/>
    <tableColumn id="30" name="Favorite Count" dataDxfId="256" dataCellStyle="Normal"/>
    <tableColumn id="31" name="In-Reply-To User ID" dataDxfId="255" dataCellStyle="Normal"/>
    <tableColumn id="32" name="Is Quote Status" dataDxfId="254" dataCellStyle="Normal"/>
    <tableColumn id="33" name="Language" dataDxfId="253" dataCellStyle="Normal"/>
    <tableColumn id="34" name="Possibly Sensitive" dataDxfId="252" dataCellStyle="Normal"/>
    <tableColumn id="35" name="Quoted Status ID" dataDxfId="251" dataCellStyle="Normal"/>
    <tableColumn id="36" name="Retweeted" dataDxfId="250" dataCellStyle="Normal"/>
    <tableColumn id="37" name="Retweet Count" dataDxfId="249" dataCellStyle="Normal"/>
    <tableColumn id="38" name="Retweet ID" dataDxfId="248" dataCellStyle="Normal"/>
    <tableColumn id="39" name="Source" dataDxfId="247" dataCellStyle="Normal"/>
    <tableColumn id="40" name="Truncated" dataDxfId="246" dataCellStyle="Normal"/>
    <tableColumn id="41" name="Unified Twitter ID" dataDxfId="245" dataCellStyle="Normal"/>
    <tableColumn id="42" name="Imported Tweet Type" dataDxfId="244" dataCellStyle="Normal"/>
    <tableColumn id="43" name="Added By Extended Analysis" dataDxfId="243" dataCellStyle="Normal"/>
    <tableColumn id="44" name="Corrected By Extended Analysis" dataDxfId="242" dataCellStyle="Normal"/>
    <tableColumn id="45" name="Place Bounding Box" dataDxfId="241" dataCellStyle="Normal"/>
    <tableColumn id="46" name="Place Country" dataDxfId="240" dataCellStyle="Normal"/>
    <tableColumn id="47" name="Place Country Code" dataDxfId="239" dataCellStyle="Normal"/>
    <tableColumn id="48" name="Place Full Name" dataDxfId="238" dataCellStyle="Normal"/>
    <tableColumn id="49" name="Place ID" dataDxfId="237" dataCellStyle="Normal"/>
    <tableColumn id="50" name="Place Name" dataDxfId="236" dataCellStyle="Normal"/>
    <tableColumn id="51" name="Place Type" dataDxfId="235" dataCellStyle="Normal"/>
    <tableColumn id="52" name="Place URL" dataDxfId="234" dataCellStyle="Normal"/>
    <tableColumn id="53" name="State" dataDxfId="233" dataCellStyle="Normal"/>
    <tableColumn id="54" name="Sentiment" dataDxfId="232" dataCellStyle="Normal"/>
    <tableColumn id="55" name="Sentiment Score" dataDxfId="150" dataCellStyle="Normal"/>
    <tableColumn id="56" name="Vertex 1 Group" dataDxfId="149" dataCellStyle="Normal">
      <calculatedColumnFormula>REPLACE(INDEX(GroupVertices[Group], MATCH(Edges[[#This Row],[Vertex 1]],GroupVertices[Vertex],0)),1,1,"")</calculatedColumnFormula>
    </tableColumn>
    <tableColumn id="57" name="Vertex 2 Group" dataDxfId="148" dataCellStyle="Normal">
      <calculatedColumnFormula>REPLACE(INDEX(GroupVertices[Group], MATCH(Edges[[#This Row],[Vertex 2]],GroupVertices[Vertex],0)),1,1,"")</calculatedColumnFormula>
    </tableColumn>
    <tableColumn id="58" name="Edge Weight"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6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20" name="TwitterSearchNetworkTopItems_1" displayName="TwitterSearchNetworkTopItems_1" ref="A1:J11" totalsRowShown="0" headerRowDxfId="128" dataDxfId="127" dataCellStyle="Normal">
  <autoFilter ref="A1:J11"/>
  <tableColumns count="10">
    <tableColumn id="1" name="Top URLs in Tweet in Entire Graph" dataDxfId="126" dataCellStyle="Normal"/>
    <tableColumn id="2" name="Entire Graph Count" dataDxfId="125" dataCellStyle="Normal"/>
    <tableColumn id="3" name="Top URLs in Tweet in North" dataDxfId="124" dataCellStyle="Normal"/>
    <tableColumn id="4" name="North Count" dataDxfId="123" dataCellStyle="Normal"/>
    <tableColumn id="5" name="Top URLs in Tweet in West" dataDxfId="122" dataCellStyle="Normal"/>
    <tableColumn id="6" name="West Count" dataDxfId="121" dataCellStyle="Normal"/>
    <tableColumn id="7" name="Top URLs in Tweet in South" dataDxfId="120" dataCellStyle="Normal"/>
    <tableColumn id="8" name="South Count" dataDxfId="119" dataCellStyle="Normal"/>
    <tableColumn id="9" name="Top URLs in Tweet in East" dataDxfId="118" dataCellStyle="Normal"/>
    <tableColumn id="10" name="East Count" dataDxfId="117" dataCellStyle="Normal"/>
  </tableColumns>
  <tableStyleInfo name="NodeXL Table" showFirstColumn="0" showLastColumn="0" showRowStripes="1" showColumnStripes="0"/>
</table>
</file>

<file path=xl/tables/table12.xml><?xml version="1.0" encoding="utf-8"?>
<table xmlns="http://schemas.openxmlformats.org/spreadsheetml/2006/main" id="21" name="TwitterSearchNetworkTopItems_2" displayName="TwitterSearchNetworkTopItems_2" ref="A14:J24" totalsRowShown="0" headerRowDxfId="115" dataDxfId="114" dataCellStyle="Normal">
  <autoFilter ref="A14:J24"/>
  <tableColumns count="10">
    <tableColumn id="1" name="Top Domains in Tweet in Entire Graph" dataDxfId="113" dataCellStyle="Normal"/>
    <tableColumn id="2" name="Entire Graph Count" dataDxfId="112" dataCellStyle="Normal"/>
    <tableColumn id="3" name="Top Domains in Tweet in North" dataDxfId="111" dataCellStyle="Normal"/>
    <tableColumn id="4" name="North Count" dataDxfId="110" dataCellStyle="Normal"/>
    <tableColumn id="5" name="Top Domains in Tweet in West" dataDxfId="109" dataCellStyle="Normal"/>
    <tableColumn id="6" name="West Count" dataDxfId="108" dataCellStyle="Normal"/>
    <tableColumn id="7" name="Top Domains in Tweet in South" dataDxfId="107" dataCellStyle="Normal"/>
    <tableColumn id="8" name="South Count" dataDxfId="106" dataCellStyle="Normal"/>
    <tableColumn id="9" name="Top Domains in Tweet in East" dataDxfId="105" dataCellStyle="Normal"/>
    <tableColumn id="10" name="East Count" dataDxfId="104" dataCellStyle="Normal"/>
  </tableColumns>
  <tableStyleInfo name="NodeXL Table" showFirstColumn="0" showLastColumn="0" showRowStripes="1" showColumnStripes="0"/>
</table>
</file>

<file path=xl/tables/table13.xml><?xml version="1.0" encoding="utf-8"?>
<table xmlns="http://schemas.openxmlformats.org/spreadsheetml/2006/main" id="22" name="TwitterSearchNetworkTopItems_3" displayName="TwitterSearchNetworkTopItems_3" ref="A27:J37" totalsRowShown="0" headerRowDxfId="102" dataDxfId="101" dataCellStyle="Normal">
  <autoFilter ref="A27:J37"/>
  <tableColumns count="10">
    <tableColumn id="1" name="Top Hashtags in Tweet in Entire Graph" dataDxfId="100" dataCellStyle="Normal"/>
    <tableColumn id="2" name="Entire Graph Count" dataDxfId="99" dataCellStyle="Normal"/>
    <tableColumn id="3" name="Top Hashtags in Tweet in North" dataDxfId="98" dataCellStyle="Normal"/>
    <tableColumn id="4" name="North Count" dataDxfId="97" dataCellStyle="Normal"/>
    <tableColumn id="5" name="Top Hashtags in Tweet in West" dataDxfId="96" dataCellStyle="Normal"/>
    <tableColumn id="6" name="West Count" dataDxfId="95" dataCellStyle="Normal"/>
    <tableColumn id="7" name="Top Hashtags in Tweet in South" dataDxfId="94" dataCellStyle="Normal"/>
    <tableColumn id="8" name="South Count" dataDxfId="93" dataCellStyle="Normal"/>
    <tableColumn id="9" name="Top Hashtags in Tweet in East" dataDxfId="92" dataCellStyle="Normal"/>
    <tableColumn id="10" name="East Count" dataDxfId="91" dataCellStyle="Normal"/>
  </tableColumns>
  <tableStyleInfo name="NodeXL Table" showFirstColumn="0" showLastColumn="0" showRowStripes="1" showColumnStripes="0"/>
</table>
</file>

<file path=xl/tables/table14.xml><?xml version="1.0" encoding="utf-8"?>
<table xmlns="http://schemas.openxmlformats.org/spreadsheetml/2006/main" id="23" name="TwitterSearchNetworkTopItems_4" displayName="TwitterSearchNetworkTopItems_4" ref="A40:J50" totalsRowShown="0" headerRowDxfId="89" dataDxfId="88" dataCellStyle="Normal">
  <autoFilter ref="A40:J50"/>
  <tableColumns count="10">
    <tableColumn id="1" name="Top Words in Tweet in Entire Graph" dataDxfId="87" dataCellStyle="Normal"/>
    <tableColumn id="2" name="Entire Graph Count" dataDxfId="86" dataCellStyle="Normal"/>
    <tableColumn id="3" name="Top Words in Tweet in North" dataDxfId="85" dataCellStyle="Normal"/>
    <tableColumn id="4" name="North Count" dataDxfId="84" dataCellStyle="Normal"/>
    <tableColumn id="5" name="Top Words in Tweet in West" dataDxfId="83" dataCellStyle="Normal"/>
    <tableColumn id="6" name="West Count" dataDxfId="82" dataCellStyle="Normal"/>
    <tableColumn id="7" name="Top Words in Tweet in South" dataDxfId="81" dataCellStyle="Normal"/>
    <tableColumn id="8" name="South Count" dataDxfId="80" dataCellStyle="Normal"/>
    <tableColumn id="9" name="Top Words in Tweet in East" dataDxfId="79" dataCellStyle="Normal"/>
    <tableColumn id="10" name="East Count" dataDxfId="78" dataCellStyle="Normal"/>
  </tableColumns>
  <tableStyleInfo name="NodeXL Table" showFirstColumn="0" showLastColumn="0" showRowStripes="1" showColumnStripes="0"/>
</table>
</file>

<file path=xl/tables/table15.xml><?xml version="1.0" encoding="utf-8"?>
<table xmlns="http://schemas.openxmlformats.org/spreadsheetml/2006/main" id="24" name="TwitterSearchNetworkTopItems_5" displayName="TwitterSearchNetworkTopItems_5" ref="A53:J63" totalsRowShown="0" headerRowDxfId="76" dataDxfId="75" dataCellStyle="Normal">
  <autoFilter ref="A53:J63"/>
  <tableColumns count="10">
    <tableColumn id="1" name="Top Word Pairs in Tweet in Entire Graph" dataDxfId="74" dataCellStyle="Normal"/>
    <tableColumn id="2" name="Entire Graph Count" dataDxfId="73" dataCellStyle="Normal"/>
    <tableColumn id="3" name="Top Word Pairs in Tweet in North" dataDxfId="72" dataCellStyle="Normal"/>
    <tableColumn id="4" name="North Count" dataDxfId="71" dataCellStyle="Normal"/>
    <tableColumn id="5" name="Top Word Pairs in Tweet in West" dataDxfId="70" dataCellStyle="Normal"/>
    <tableColumn id="6" name="West Count" dataDxfId="69" dataCellStyle="Normal"/>
    <tableColumn id="7" name="Top Word Pairs in Tweet in South" dataDxfId="68" dataCellStyle="Normal"/>
    <tableColumn id="8" name="South Count" dataDxfId="67" dataCellStyle="Normal"/>
    <tableColumn id="9" name="Top Word Pairs in Tweet in East" dataDxfId="66" dataCellStyle="Normal"/>
    <tableColumn id="10" name="East Count" dataDxfId="65" dataCellStyle="Normal"/>
  </tableColumns>
  <tableStyleInfo name="NodeXL Table" showFirstColumn="0" showLastColumn="0" showRowStripes="1" showColumnStripes="0"/>
</table>
</file>

<file path=xl/tables/table16.xml><?xml version="1.0" encoding="utf-8"?>
<table xmlns="http://schemas.openxmlformats.org/spreadsheetml/2006/main" id="25" name="TwitterSearchNetworkTopItems_6" displayName="TwitterSearchNetworkTopItems_6" ref="A66:J76" totalsRowShown="0" headerRowDxfId="63" dataDxfId="62" dataCellStyle="Normal">
  <autoFilter ref="A66:J76"/>
  <tableColumns count="10">
    <tableColumn id="1" name="Top Replied-To in Entire Graph" dataDxfId="61" dataCellStyle="Normal"/>
    <tableColumn id="2" name="Entire Graph Count" dataDxfId="57" dataCellStyle="Normal"/>
    <tableColumn id="3" name="Top Replied-To in North" dataDxfId="56" dataCellStyle="Normal"/>
    <tableColumn id="4" name="North Count" dataDxfId="53" dataCellStyle="Normal"/>
    <tableColumn id="5" name="Top Replied-To in West" dataDxfId="52" dataCellStyle="Normal"/>
    <tableColumn id="6" name="West Count" dataDxfId="49" dataCellStyle="Normal"/>
    <tableColumn id="7" name="Top Replied-To in South" dataDxfId="48" dataCellStyle="Normal"/>
    <tableColumn id="8" name="South Count" dataDxfId="45" dataCellStyle="Normal"/>
    <tableColumn id="9" name="Top Replied-To in East" dataDxfId="44" dataCellStyle="Normal"/>
    <tableColumn id="10" name="East Count" dataDxfId="43" dataCellStyle="Normal"/>
  </tableColumns>
  <tableStyleInfo name="NodeXL Table" showFirstColumn="0" showLastColumn="0" showRowStripes="1" showColumnStripes="0"/>
</table>
</file>

<file path=xl/tables/table17.xml><?xml version="1.0" encoding="utf-8"?>
<table xmlns="http://schemas.openxmlformats.org/spreadsheetml/2006/main" id="26" name="TwitterSearchNetworkTopItems_7" displayName="TwitterSearchNetworkTopItems_7" ref="A79:J89" totalsRowShown="0" headerRowDxfId="60" dataDxfId="59" dataCellStyle="Normal">
  <autoFilter ref="A79:J89"/>
  <tableColumns count="10">
    <tableColumn id="1" name="Top Mentioned in Entire Graph" dataDxfId="58" dataCellStyle="Normal"/>
    <tableColumn id="2" name="Entire Graph Count" dataDxfId="55" dataCellStyle="Normal"/>
    <tableColumn id="3" name="Top Mentioned in North" dataDxfId="54" dataCellStyle="Normal"/>
    <tableColumn id="4" name="North Count" dataDxfId="51" dataCellStyle="Normal"/>
    <tableColumn id="5" name="Top Mentioned in West" dataDxfId="50" dataCellStyle="Normal"/>
    <tableColumn id="6" name="West Count" dataDxfId="47" dataCellStyle="Normal"/>
    <tableColumn id="7" name="Top Mentioned in South" dataDxfId="46" dataCellStyle="Normal"/>
    <tableColumn id="8" name="South Count" dataDxfId="42" dataCellStyle="Normal"/>
    <tableColumn id="9" name="Top Mentioned in East" dataDxfId="41" dataCellStyle="Normal"/>
    <tableColumn id="10" name="East Count" dataDxfId="40" dataCellStyle="Normal"/>
  </tableColumns>
  <tableStyleInfo name="NodeXL Table" showFirstColumn="0" showLastColumn="0" showRowStripes="1" showColumnStripes="0"/>
</table>
</file>

<file path=xl/tables/table18.xml><?xml version="1.0" encoding="utf-8"?>
<table xmlns="http://schemas.openxmlformats.org/spreadsheetml/2006/main" id="27" name="TwitterSearchNetworkTopItems_8" displayName="TwitterSearchNetworkTopItems_8" ref="A92:J102" totalsRowShown="0" headerRowDxfId="37" dataDxfId="36" dataCellStyle="Normal">
  <autoFilter ref="A92:J102"/>
  <tableColumns count="10">
    <tableColumn id="1" name="Top Tweeters in Entire Graph" dataDxfId="35" dataCellStyle="Normal"/>
    <tableColumn id="2" name="Entire Graph Count" dataDxfId="34" dataCellStyle="Normal"/>
    <tableColumn id="3" name="Top Tweeters in North" dataDxfId="33" dataCellStyle="Normal"/>
    <tableColumn id="4" name="North Count" dataDxfId="32" dataCellStyle="Normal"/>
    <tableColumn id="5" name="Top Tweeters in West" dataDxfId="31" dataCellStyle="Normal"/>
    <tableColumn id="6" name="West Count" dataDxfId="30" dataCellStyle="Normal"/>
    <tableColumn id="7" name="Top Tweeters in South" dataDxfId="29" dataCellStyle="Normal"/>
    <tableColumn id="8" name="South Count" dataDxfId="28" dataCellStyle="Normal"/>
    <tableColumn id="9" name="Top Tweeters in East" dataDxfId="27" dataCellStyle="Normal"/>
    <tableColumn id="10" name="East Count" dataDxfId="26" dataCellStyle="Normal"/>
  </tableColumns>
  <tableStyleInfo name="NodeXL Table" showFirstColumn="0" showLastColumn="0" showRowStripes="1" showColumnStripes="0"/>
</table>
</file>

<file path=xl/tables/table19.xml><?xml version="1.0" encoding="utf-8"?>
<table xmlns="http://schemas.openxmlformats.org/spreadsheetml/2006/main" id="19" name="GroupEdges" displayName="GroupEdges" ref="A2:C9" totalsRowShown="0" headerRowDxfId="147" dataDxfId="146" dataCellStyle="NodeXL Required">
  <autoFilter ref="A2:C9"/>
  <tableColumns count="3">
    <tableColumn id="1" name="Group 1" dataDxfId="12" dataCellStyle="NodeXL Required"/>
    <tableColumn id="2" name="Group 2" dataDxfId="11" dataCellStyle="NodeXL Required"/>
    <tableColumn id="3" name="Edges" dataDxfId="10" dataCellStyle="NodeXL Graph Metric"/>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Q370" totalsRowShown="0" headerRowDxfId="231" dataDxfId="230">
  <autoFilter ref="A2:BQ370"/>
  <sortState ref="A3:BQ370">
    <sortCondition descending="1" ref="X2:X370"/>
  </sortState>
  <tableColumns count="69">
    <tableColumn id="1" name="Vertex" dataDxfId="229" dataCellStyle="NodeXL Required"/>
    <tableColumn id="69" name="Subgraph" dataCellStyle="Normal"/>
    <tableColumn id="2" name="Color" dataDxfId="228" dataCellStyle="NodeXL Visual Property"/>
    <tableColumn id="5" name="Shape" dataDxfId="227" dataCellStyle="NodeXL Visual Property"/>
    <tableColumn id="6" name="Size" dataDxfId="226" dataCellStyle="NodeXL Visual Property"/>
    <tableColumn id="4" name="Opacity" dataDxfId="225" dataCellStyle="NodeXL Visual Property"/>
    <tableColumn id="7" name="Image File" dataDxfId="224" dataCellStyle="NodeXL Visual Property"/>
    <tableColumn id="3" name="Visibility" dataDxfId="223" dataCellStyle="NodeXL Visual Property"/>
    <tableColumn id="10" name="Label" dataDxfId="222" dataCellStyle="NodeXL Label"/>
    <tableColumn id="16" name="Label Fill Color" dataDxfId="221" dataCellStyle="NodeXL Label"/>
    <tableColumn id="9" name="Label Position" dataDxfId="220" dataCellStyle="NodeXL Label"/>
    <tableColumn id="8" name="Tooltip" dataDxfId="219" dataCellStyle="NodeXL Label"/>
    <tableColumn id="18" name="Layout Order" dataDxfId="218" dataCellStyle="NodeXL Layout"/>
    <tableColumn id="13" name="X" dataDxfId="217" dataCellStyle="NodeXL Layout"/>
    <tableColumn id="14" name="Y" dataDxfId="216" dataCellStyle="NodeXL Layout"/>
    <tableColumn id="12" name="Locked?" dataDxfId="215" dataCellStyle="NodeXL Layout"/>
    <tableColumn id="19" name="Polar R" dataDxfId="214" dataCellStyle="NodeXL Layout"/>
    <tableColumn id="20" name="Polar Angle" dataDxfId="9" dataCellStyle="NodeXL Layout"/>
    <tableColumn id="21" name="Degree" dataDxfId="7" dataCellStyle="NodeXL Graph Metric"/>
    <tableColumn id="22" name="In-Degree" dataDxfId="8" dataCellStyle="NodeXL Graph Metric"/>
    <tableColumn id="23" name="Out-Degree" dataDxfId="4" dataCellStyle="NodeXL Graph Metric"/>
    <tableColumn id="24" name="Betweenness Centrality" dataDxfId="3" dataCellStyle="NodeXL Graph Metric"/>
    <tableColumn id="25" name="Closeness Centrality" dataDxfId="2" dataCellStyle="NodeXL Graph Metric"/>
    <tableColumn id="26" name="Eigenvector Centrality" dataDxfId="0" dataCellStyle="NodeXL Graph Metric"/>
    <tableColumn id="15" name="PageRank" dataDxfId="1" dataCellStyle="NodeXL Graph Metric"/>
    <tableColumn id="27" name="Clustering Coefficient" dataDxfId="5" dataCellStyle="NodeXL Graph Metric"/>
    <tableColumn id="29" name="Reciprocated Vertex Pair Ratio" dataDxfId="6" dataCellStyle="NodeXL Graph Metric"/>
    <tableColumn id="11" name="ID" dataDxfId="213" dataCellStyle="NodeXL Do Not Edit"/>
    <tableColumn id="28" name="Dynamic Filter" dataDxfId="212" dataCellStyle="NodeXL Do Not Edit"/>
    <tableColumn id="17" name="Add Your Own Columns Here" dataDxfId="211" dataCellStyle="NodeXL Other Column"/>
    <tableColumn id="30" name="Name" dataDxfId="210" dataCellStyle="Normal"/>
    <tableColumn id="31" name="Followed" dataDxfId="209" dataCellStyle="Normal"/>
    <tableColumn id="32" name="Followers" dataDxfId="208" dataCellStyle="Normal"/>
    <tableColumn id="33" name="Tweets" dataDxfId="207" dataCellStyle="Normal"/>
    <tableColumn id="34" name="Favorites" dataDxfId="206" dataCellStyle="Normal"/>
    <tableColumn id="35" name="Time Zone UTC Offset (Seconds)" dataDxfId="205" dataCellStyle="Normal"/>
    <tableColumn id="36" name="Description" dataDxfId="204" dataCellStyle="Normal"/>
    <tableColumn id="37" name="Location" dataDxfId="203" dataCellStyle="Normal"/>
    <tableColumn id="38" name="Web" dataDxfId="202" dataCellStyle="Normal"/>
    <tableColumn id="39" name="Time Zone" dataDxfId="201" dataCellStyle="Normal"/>
    <tableColumn id="40" name="Joined Twitter Date (UTC)" dataDxfId="200" dataCellStyle="Normal"/>
    <tableColumn id="41" name="Profile Banner Url" dataDxfId="199" dataCellStyle="Normal"/>
    <tableColumn id="42" name="Default Profile" dataDxfId="198" dataCellStyle="Normal"/>
    <tableColumn id="43" name="Default Profile Image" dataDxfId="197" dataCellStyle="Normal"/>
    <tableColumn id="44" name="Geo Enabled" dataDxfId="196" dataCellStyle="Normal"/>
    <tableColumn id="45" name="Language" dataDxfId="195" dataCellStyle="Normal"/>
    <tableColumn id="46" name="Listed Count" dataDxfId="194" dataCellStyle="Normal"/>
    <tableColumn id="47" name="Profile Background Image Url" dataDxfId="193" dataCellStyle="Normal"/>
    <tableColumn id="48" name="Verified" dataDxfId="192" dataCellStyle="Normal"/>
    <tableColumn id="49" name="Custom Menu Item Text" dataDxfId="191" dataCellStyle="Normal"/>
    <tableColumn id="50" name="Custom Menu Item Action" dataDxfId="190" dataCellStyle="Normal"/>
    <tableColumn id="51" name="Tweeted Search Term?" dataDxfId="189" dataCellStyle="Normal"/>
    <tableColumn id="52" name="States and union Territories" dataDxfId="188" dataCellStyle="Normal"/>
    <tableColumn id="53" name="Count of tweets" dataDxfId="187" dataCellStyle="Normal"/>
    <tableColumn id="54" name="Sum of sentiment score" dataDxfId="186" dataCellStyle="Normal"/>
    <tableColumn id="55" name="Average of sentiment score" dataDxfId="185" dataCellStyle="Normal"/>
    <tableColumn id="56" name="Region" dataDxfId="159" dataCellStyle="Normal"/>
    <tableColumn id="57" name="Catogory " dataDxfId="151" dataCellStyle="Normal"/>
    <tableColumn id="58" name="Vertex Group" dataDxfId="23" dataCellStyle="Normal">
      <calculatedColumnFormula>REPLACE(INDEX(GroupVertices[Group], MATCH(Vertices[[#This Row],[Vertex]],GroupVertices[Vertex],0)),1,1,"")</calculatedColumnFormula>
    </tableColumn>
    <tableColumn id="59" name="Top URLs in Tweet by Count" dataDxfId="22" dataCellStyle="NodeXL Graph Metric"/>
    <tableColumn id="60" name="Top URLs in Tweet by Salience" dataDxfId="21" dataCellStyle="NodeXL Graph Metric"/>
    <tableColumn id="61" name="Top Domains in Tweet by Count" dataDxfId="20" dataCellStyle="NodeXL Graph Metric"/>
    <tableColumn id="62" name="Top Domains in Tweet by Salience" dataDxfId="19" dataCellStyle="NodeXL Graph Metric"/>
    <tableColumn id="63" name="Top Hashtags in Tweet by Count" dataDxfId="18" dataCellStyle="NodeXL Graph Metric"/>
    <tableColumn id="64" name="Top Hashtags in Tweet by Salience" dataDxfId="17" dataCellStyle="NodeXL Graph Metric"/>
    <tableColumn id="65" name="Top Words in Tweet by Count" dataDxfId="16" dataCellStyle="NodeXL Graph Metric"/>
    <tableColumn id="66" name="Top Words in Tweet by Salience" dataDxfId="15" dataCellStyle="NodeXL Graph Metric"/>
    <tableColumn id="67" name="Top Word Pairs in Tweet by Count" dataDxfId="14" dataCellStyle="NodeXL Graph Metric"/>
    <tableColumn id="68" name="Top Word Pairs in Tweet by Salience" dataDxfId="13"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6" totalsRowShown="0" headerRowDxfId="184">
  <autoFilter ref="A2:AF6"/>
  <tableColumns count="32">
    <tableColumn id="1" name="Group" dataDxfId="158" dataCellStyle="NodeXL Required"/>
    <tableColumn id="2" name="Vertex Color" dataDxfId="157" dataCellStyle="NodeXL Visual Property"/>
    <tableColumn id="3" name="Vertex Shape" dataDxfId="155" dataCellStyle="NodeXL Visual Property"/>
    <tableColumn id="22" name="Visibility" dataDxfId="156" dataCellStyle="NodeXL Visual Property"/>
    <tableColumn id="4" name="Collapsed?" dataCellStyle="NodeXL Visual Property"/>
    <tableColumn id="18" name="Label" dataDxfId="183" dataCellStyle="NodeXL Label"/>
    <tableColumn id="20" name="Collapsed X" dataCellStyle="NodeXL Layout"/>
    <tableColumn id="21" name="Collapsed Y" dataCellStyle="NodeXL Layout"/>
    <tableColumn id="6" name="ID" dataDxfId="182" dataCellStyle="NodeXL Do Not Edit"/>
    <tableColumn id="19" name="Collapsed Properties" dataDxfId="142" dataCellStyle="NodeXL Do Not Edit"/>
    <tableColumn id="5" name="Vertices" dataDxfId="141" dataCellStyle="NodeXL Graph Metric"/>
    <tableColumn id="7" name="Unique Edges" dataDxfId="140" dataCellStyle="NodeXL Graph Metric"/>
    <tableColumn id="8" name="Edges With Duplicates" dataDxfId="139" dataCellStyle="NodeXL Graph Metric"/>
    <tableColumn id="9" name="Total Edges" dataDxfId="138" dataCellStyle="NodeXL Graph Metric"/>
    <tableColumn id="10" name="Self-Loops" dataDxfId="137" dataCellStyle="NodeXL Graph Metric"/>
    <tableColumn id="24" name="Reciprocated Vertex Pair Ratio" dataDxfId="136" dataCellStyle="NodeXL Graph Metric"/>
    <tableColumn id="25" name="Reciprocated Edge Ratio" dataDxfId="135" dataCellStyle="NodeXL Graph Metric"/>
    <tableColumn id="11" name="Connected Components" dataDxfId="134" dataCellStyle="NodeXL Graph Metric"/>
    <tableColumn id="12" name="Single-Vertex Connected Components" dataDxfId="133" dataCellStyle="NodeXL Graph Metric"/>
    <tableColumn id="13" name="Maximum Vertices in a Connected Component" dataDxfId="132" dataCellStyle="NodeXL Graph Metric"/>
    <tableColumn id="14" name="Maximum Edges in a Connected Component" dataDxfId="131" dataCellStyle="NodeXL Graph Metric"/>
    <tableColumn id="15" name="Maximum Geodesic Distance (Diameter)" dataDxfId="130" dataCellStyle="NodeXL Graph Metric"/>
    <tableColumn id="16" name="Average Geodesic Distance" dataDxfId="129" dataCellStyle="NodeXL Graph Metric"/>
    <tableColumn id="17" name="Graph Density" dataDxfId="116" dataCellStyle="NodeXL Graph Metric"/>
    <tableColumn id="23" name="Top URLs in Tweet" dataDxfId="103" dataCellStyle="Normal"/>
    <tableColumn id="26" name="Top Domains in Tweet" dataDxfId="90" dataCellStyle="Normal"/>
    <tableColumn id="27" name="Top Hashtags in Tweet" dataDxfId="77" dataCellStyle="Normal"/>
    <tableColumn id="28" name="Top Words in Tweet" dataDxfId="64" dataCellStyle="Normal"/>
    <tableColumn id="29" name="Top Word Pairs in Tweet" dataDxfId="39" dataCellStyle="Normal"/>
    <tableColumn id="30" name="Top Replied-To in Tweet" dataDxfId="38" dataCellStyle="Normal"/>
    <tableColumn id="31" name="Top Mentioned in Tweet" dataDxfId="25" dataCellStyle="Normal"/>
    <tableColumn id="32" name="Top Tweeters" dataDxfId="24"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347" totalsRowShown="0" headerRowDxfId="181" dataDxfId="180">
  <autoFilter ref="A1:C347"/>
  <tableColumns count="3">
    <tableColumn id="1" name="Group" dataDxfId="154" dataCellStyle="Normal"/>
    <tableColumn id="2" name="Vertex" dataDxfId="153" dataCellStyle="Normal"/>
    <tableColumn id="3" name="Vertex ID" dataDxfId="152"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44" dataCellStyle="NodeXL Graph Metric"/>
    <tableColumn id="2" name="Value" dataDxfId="143"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79"/>
    <tableColumn id="2" name="Degree Frequency" dataDxfId="178">
      <calculatedColumnFormula>COUNTIF(Vertices[Degree], "&gt;= " &amp; D2) - COUNTIF(Vertices[Degree], "&gt;=" &amp; D3)</calculatedColumnFormula>
    </tableColumn>
    <tableColumn id="3" name="In-Degree Bin" dataDxfId="177"/>
    <tableColumn id="4" name="In-Degree Frequency" dataDxfId="176">
      <calculatedColumnFormula>COUNTIF(Vertices[In-Degree], "&gt;= " &amp; F2) - COUNTIF(Vertices[In-Degree], "&gt;=" &amp; F3)</calculatedColumnFormula>
    </tableColumn>
    <tableColumn id="5" name="Out-Degree Bin" dataDxfId="175"/>
    <tableColumn id="6" name="Out-Degree Frequency" dataDxfId="174">
      <calculatedColumnFormula>COUNTIF(Vertices[Out-Degree], "&gt;= " &amp; H2) - COUNTIF(Vertices[Out-Degree], "&gt;=" &amp; H3)</calculatedColumnFormula>
    </tableColumn>
    <tableColumn id="7" name="Betweenness Centrality Bin" dataDxfId="173"/>
    <tableColumn id="8" name="Betweenness Centrality Frequency" dataDxfId="172">
      <calculatedColumnFormula>COUNTIF(Vertices[Betweenness Centrality], "&gt;= " &amp; J2) - COUNTIF(Vertices[Betweenness Centrality], "&gt;=" &amp; J3)</calculatedColumnFormula>
    </tableColumn>
    <tableColumn id="9" name="Closeness Centrality Bin" dataDxfId="171"/>
    <tableColumn id="10" name="Closeness Centrality Frequency" dataDxfId="170">
      <calculatedColumnFormula>COUNTIF(Vertices[Closeness Centrality], "&gt;= " &amp; L2) - COUNTIF(Vertices[Closeness Centrality], "&gt;=" &amp; L3)</calculatedColumnFormula>
    </tableColumn>
    <tableColumn id="11" name="Eigenvector Centrality Bin" dataDxfId="169"/>
    <tableColumn id="12" name="Eigenvector Centrality Frequency" dataDxfId="168">
      <calculatedColumnFormula>COUNTIF(Vertices[Eigenvector Centrality], "&gt;= " &amp; N2) - COUNTIF(Vertices[Eigenvector Centrality], "&gt;=" &amp; N3)</calculatedColumnFormula>
    </tableColumn>
    <tableColumn id="18" name="PageRank Bin" dataDxfId="167"/>
    <tableColumn id="17" name="PageRank Frequency" dataDxfId="166">
      <calculatedColumnFormula>COUNTIF(Vertices[Eigenvector Centrality], "&gt;= " &amp; P2) - COUNTIF(Vertices[Eigenvector Centrality], "&gt;=" &amp; P3)</calculatedColumnFormula>
    </tableColumn>
    <tableColumn id="13" name="Clustering Coefficient Bin" dataDxfId="165"/>
    <tableColumn id="14" name="Clustering Coefficient Frequency" dataDxfId="164">
      <calculatedColumnFormula>COUNTIF(Vertices[Clustering Coefficient], "&gt;= " &amp; R2) - COUNTIF(Vertices[Clustering Coefficient], "&gt;=" &amp; R3)</calculatedColumnFormula>
    </tableColumn>
    <tableColumn id="15" name="Dynamic Filter Bin" dataDxfId="163"/>
    <tableColumn id="16" name="Dynamic Filter Frequency" dataDxfId="16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61">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twitter.com/" TargetMode="External"/><Relationship Id="rId1827" Type="http://schemas.openxmlformats.org/officeDocument/2006/relationships/hyperlink" Target="http://pbs.twimg.com/profile_images/732134112073416705/LDOkqja7_normal.jpg" TargetMode="External"/><Relationship Id="rId21" Type="http://schemas.openxmlformats.org/officeDocument/2006/relationships/hyperlink" Target="http://pbs.twimg.com/profile_images/774084874265210882/xgP60ubS_normal.jpg" TargetMode="External"/><Relationship Id="rId170" Type="http://schemas.openxmlformats.org/officeDocument/2006/relationships/hyperlink" Target="https://twitter.com/" TargetMode="External"/><Relationship Id="rId268" Type="http://schemas.openxmlformats.org/officeDocument/2006/relationships/hyperlink" Target="http://pbs.twimg.com/profile_images/505398936723390464/Otcy48HU_normal.png" TargetMode="External"/><Relationship Id="rId475" Type="http://schemas.openxmlformats.org/officeDocument/2006/relationships/hyperlink" Target="http://techcase.in/mobile/bsnl-339-offer-giving-a-tough-time-to-jio/" TargetMode="External"/><Relationship Id="rId682" Type="http://schemas.openxmlformats.org/officeDocument/2006/relationships/hyperlink" Target="http://pbs.twimg.com/profile_images/581162414948806656/0chXs1pr_normal.jpg" TargetMode="External"/><Relationship Id="rId128" Type="http://schemas.openxmlformats.org/officeDocument/2006/relationships/hyperlink" Target="https://twitter.com/" TargetMode="External"/><Relationship Id="rId335" Type="http://schemas.openxmlformats.org/officeDocument/2006/relationships/hyperlink" Target="https://twitter.com/" TargetMode="External"/><Relationship Id="rId542" Type="http://schemas.openxmlformats.org/officeDocument/2006/relationships/hyperlink" Target="http://pbs.twimg.com/profile_images/832810074443636743/J0Ufu9Tz_normal.jpg" TargetMode="External"/><Relationship Id="rId987" Type="http://schemas.openxmlformats.org/officeDocument/2006/relationships/hyperlink" Target="https://twitter.com/" TargetMode="External"/><Relationship Id="rId1172" Type="http://schemas.openxmlformats.org/officeDocument/2006/relationships/hyperlink" Target="http://abs.twimg.com/sticky/default_profile_images/default_profile_3_normal.png" TargetMode="External"/><Relationship Id="rId402" Type="http://schemas.openxmlformats.org/officeDocument/2006/relationships/hyperlink" Target="https://twitter.com/" TargetMode="External"/><Relationship Id="rId847" Type="http://schemas.openxmlformats.org/officeDocument/2006/relationships/hyperlink" Target="http://pbs.twimg.com/profile_images/658223858110087168/xLPV38uE_normal.jpg" TargetMode="External"/><Relationship Id="rId1032" Type="http://schemas.openxmlformats.org/officeDocument/2006/relationships/hyperlink" Target="http://pbs.twimg.com/profile_images/378800000667479700/715730e51ed9acf220716d059c33f804_normal.jpeg" TargetMode="External"/><Relationship Id="rId1477" Type="http://schemas.openxmlformats.org/officeDocument/2006/relationships/hyperlink" Target="https://twitter.com/" TargetMode="External"/><Relationship Id="rId1684" Type="http://schemas.openxmlformats.org/officeDocument/2006/relationships/hyperlink" Target="http://pbs.twimg.com/profile_images/808760715490234372/pYSp_v1T_normal.jpg" TargetMode="External"/><Relationship Id="rId707" Type="http://schemas.openxmlformats.org/officeDocument/2006/relationships/hyperlink" Target="http://pbs.twimg.com/profile_images/753575603945611264/8xUUWR8d_normal.jpg" TargetMode="External"/><Relationship Id="rId914" Type="http://schemas.openxmlformats.org/officeDocument/2006/relationships/hyperlink" Target="http://pbs.twimg.com/profile_images/753575603945611264/8xUUWR8d_normal.jpg"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43" Type="http://schemas.openxmlformats.org/officeDocument/2006/relationships/hyperlink" Target="https://api.twitter.com/1.1/geo/id/25360dd906b4b627.json" TargetMode="External"/><Relationship Id="rId1404" Type="http://schemas.openxmlformats.org/officeDocument/2006/relationships/hyperlink" Target="http://pbs.twimg.com/profile_images/820101866579173376/AnZDudpS_normal.jpg" TargetMode="External"/><Relationship Id="rId1611" Type="http://schemas.openxmlformats.org/officeDocument/2006/relationships/hyperlink" Target="http://pbs.twimg.com/profile_images/827611424117637120/Himt1sW8_normal.jpg" TargetMode="External"/><Relationship Id="rId192" Type="http://schemas.openxmlformats.org/officeDocument/2006/relationships/hyperlink" Target="http://pbs.twimg.com/profile_images/525893345596305411/rW9yBAmc_normal.jpeg" TargetMode="External"/><Relationship Id="rId1709" Type="http://schemas.openxmlformats.org/officeDocument/2006/relationships/hyperlink" Target="http://pbs.twimg.com/profile_images/841711203575558145/IM6KD2_7_normal.jpg" TargetMode="External"/><Relationship Id="rId497" Type="http://schemas.openxmlformats.org/officeDocument/2006/relationships/hyperlink" Target="http://pbs.twimg.com/profile_images/710162882307039232/k8mZyNRU_normal.jpg" TargetMode="External"/><Relationship Id="rId357" Type="http://schemas.openxmlformats.org/officeDocument/2006/relationships/hyperlink" Target="https://twitter.com/" TargetMode="External"/><Relationship Id="rId1194" Type="http://schemas.openxmlformats.org/officeDocument/2006/relationships/hyperlink" Target="http://pbs.twimg.com/profile_images/684836528154144769/9gDSVtsX_normal.png" TargetMode="External"/><Relationship Id="rId217" Type="http://schemas.openxmlformats.org/officeDocument/2006/relationships/hyperlink" Target="https://pbs.twimg.com/media/C6dEZYsU8AE-voA.jpg"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729" Type="http://schemas.openxmlformats.org/officeDocument/2006/relationships/hyperlink" Target="http://pbs.twimg.com/profile_images/832937924912173056/TEqtb4fZ_normal.jpg" TargetMode="External"/><Relationship Id="rId1054" Type="http://schemas.openxmlformats.org/officeDocument/2006/relationships/hyperlink" Target="http://pbs.twimg.com/profile_images/782065432433917952/ZNTdRD69_normal.jpg" TargetMode="External"/><Relationship Id="rId1261" Type="http://schemas.openxmlformats.org/officeDocument/2006/relationships/hyperlink" Target="https://twitter.com/" TargetMode="External"/><Relationship Id="rId1359" Type="http://schemas.openxmlformats.org/officeDocument/2006/relationships/hyperlink" Target="https://twitter.com/" TargetMode="External"/><Relationship Id="rId936" Type="http://schemas.openxmlformats.org/officeDocument/2006/relationships/hyperlink" Target="http://pbs.twimg.com/profile_images/841316406318792706/tD5F58sT_normal.jpg" TargetMode="External"/><Relationship Id="rId1121"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65" Type="http://schemas.openxmlformats.org/officeDocument/2006/relationships/hyperlink" Target="https://twitter.com/i/web/status/843293330029101056" TargetMode="External"/><Relationship Id="rId1426" Type="http://schemas.openxmlformats.org/officeDocument/2006/relationships/hyperlink" Target="https://twitter.com/i/web/status/843803722048245760" TargetMode="External"/><Relationship Id="rId1633" Type="http://schemas.openxmlformats.org/officeDocument/2006/relationships/hyperlink" Target="https://twitter.com/i/web/status/842300654534176771" TargetMode="External"/><Relationship Id="rId1700" Type="http://schemas.openxmlformats.org/officeDocument/2006/relationships/hyperlink" Target="http://pbs.twimg.com/profile_images/417669549937266688/b3zadIwk_normal.jpeg" TargetMode="External"/><Relationship Id="rId281" Type="http://schemas.openxmlformats.org/officeDocument/2006/relationships/hyperlink" Target="https://twitter.com/" TargetMode="External"/><Relationship Id="rId141" Type="http://schemas.openxmlformats.org/officeDocument/2006/relationships/hyperlink" Target="http://pbs.twimg.com/profile_images/700113152407527424/W5RfUHrJ_normal.jpg"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7" Type="http://schemas.openxmlformats.org/officeDocument/2006/relationships/hyperlink" Target="http://pbs.twimg.com/profile_images/840267070843584512/L7CGhc7d_normal.jpg" TargetMode="External"/><Relationship Id="rId239" Type="http://schemas.openxmlformats.org/officeDocument/2006/relationships/hyperlink" Target="https://twitter.com/" TargetMode="External"/><Relationship Id="rId446" Type="http://schemas.openxmlformats.org/officeDocument/2006/relationships/hyperlink" Target="http://pbs.twimg.com/profile_images/842585507410321410/NKO7Poiv_normal.jpg" TargetMode="External"/><Relationship Id="rId653" Type="http://schemas.openxmlformats.org/officeDocument/2006/relationships/hyperlink" Target="https://twitter.com/i/web/status/841712111852146689" TargetMode="External"/><Relationship Id="rId1076" Type="http://schemas.openxmlformats.org/officeDocument/2006/relationships/hyperlink" Target="http://pbs.twimg.com/profile_images/841162958671626241/shiVEZgg_normal.jpg"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306" Type="http://schemas.openxmlformats.org/officeDocument/2006/relationships/hyperlink" Target="https://pbs.twimg.com/media/C6z-kSMWoAEpN6a.jpg"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1143" Type="http://schemas.openxmlformats.org/officeDocument/2006/relationships/hyperlink" Target="http://pbs.twimg.com/profile_images/484394706399289344/X-zcepxj_normal.jpeg" TargetMode="External"/><Relationship Id="rId1588" Type="http://schemas.openxmlformats.org/officeDocument/2006/relationships/hyperlink" Target="http://pbs.twimg.com/profile_images/695909534129385472/c-5ZPJoN_normal.jpg" TargetMode="External"/><Relationship Id="rId1795" Type="http://schemas.openxmlformats.org/officeDocument/2006/relationships/hyperlink" Target="https://twitter.com/" TargetMode="External"/><Relationship Id="rId87" Type="http://schemas.openxmlformats.org/officeDocument/2006/relationships/hyperlink" Target="http://pbs.twimg.com/profile_images/756166859322433536/jmeOvn4V_normal.jpg" TargetMode="External"/><Relationship Id="rId513" Type="http://schemas.openxmlformats.org/officeDocument/2006/relationships/hyperlink" Target="https://twitter.com/" TargetMode="External"/><Relationship Id="rId720" Type="http://schemas.openxmlformats.org/officeDocument/2006/relationships/hyperlink" Target="http://pbs.twimg.com/profile_images/751012036130242560/TV9xqYcm_normal.jpg" TargetMode="External"/><Relationship Id="rId818" Type="http://schemas.openxmlformats.org/officeDocument/2006/relationships/hyperlink" Target="https://twitter.com/" TargetMode="External"/><Relationship Id="rId1350" Type="http://schemas.openxmlformats.org/officeDocument/2006/relationships/hyperlink" Target="https://twitter.com/" TargetMode="External"/><Relationship Id="rId1448" Type="http://schemas.openxmlformats.org/officeDocument/2006/relationships/hyperlink" Target="http://pbs.twimg.com/profile_images/782065432433917952/ZNTdRD69_normal.jpg" TargetMode="External"/><Relationship Id="rId1655"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1308" Type="http://schemas.openxmlformats.org/officeDocument/2006/relationships/hyperlink" Target="http://pbs.twimg.com/profile_images/815467673370836992/kEmnP6aF_normal.jpg" TargetMode="External"/><Relationship Id="rId1515" Type="http://schemas.openxmlformats.org/officeDocument/2006/relationships/hyperlink" Target="http://pbs.twimg.com/profile_images/737520757543030786/YKGHbC06_normal.jpg" TargetMode="External"/><Relationship Id="rId1722" Type="http://schemas.openxmlformats.org/officeDocument/2006/relationships/hyperlink" Target="http://pbs.twimg.com/profile_images/775876866888519680/9HJoxNfh_normal.jpg" TargetMode="External"/><Relationship Id="rId14" Type="http://schemas.openxmlformats.org/officeDocument/2006/relationships/hyperlink" Target="https://twitter.com/" TargetMode="External"/><Relationship Id="rId163" Type="http://schemas.openxmlformats.org/officeDocument/2006/relationships/hyperlink" Target="https://twitter.com/" TargetMode="External"/><Relationship Id="rId370" Type="http://schemas.openxmlformats.org/officeDocument/2006/relationships/hyperlink" Target="https://pbs.twimg.com/media/C7AGv9pWkAA-x0-.jpg" TargetMode="External"/><Relationship Id="rId230" Type="http://schemas.openxmlformats.org/officeDocument/2006/relationships/hyperlink" Target="http://pbs.twimg.com/profile_images/716617748701437952/3EGXyjZ-_normal.jpg" TargetMode="External"/><Relationship Id="rId468" Type="http://schemas.openxmlformats.org/officeDocument/2006/relationships/hyperlink" Target="https://twitter.com/i/web/status/842235578456412160" TargetMode="External"/><Relationship Id="rId675" Type="http://schemas.openxmlformats.org/officeDocument/2006/relationships/hyperlink" Target="https://pbs.twimg.com/media/C7A8JTUWoAEulXS.jpg" TargetMode="External"/><Relationship Id="rId882" Type="http://schemas.openxmlformats.org/officeDocument/2006/relationships/hyperlink" Target="https://twitter.com/i/web/status/841715805393997825" TargetMode="External"/><Relationship Id="rId1098" Type="http://schemas.openxmlformats.org/officeDocument/2006/relationships/hyperlink" Target="https://twitter.com/" TargetMode="External"/><Relationship Id="rId328" Type="http://schemas.openxmlformats.org/officeDocument/2006/relationships/hyperlink" Target="https://pbs.twimg.com/media/C6tqGA7XAAApoEz.jpg" TargetMode="External"/><Relationship Id="rId535" Type="http://schemas.openxmlformats.org/officeDocument/2006/relationships/hyperlink" Target="http://pbs.twimg.com/profile_images/632224657324687360/CiHM1iUd_normal.jpg" TargetMode="External"/><Relationship Id="rId742" Type="http://schemas.openxmlformats.org/officeDocument/2006/relationships/hyperlink" Target="http://pbs.twimg.com/profile_images/840950390606696449/098UqL4n_normal.jpg" TargetMode="External"/><Relationship Id="rId1165" Type="http://schemas.openxmlformats.org/officeDocument/2006/relationships/hyperlink" Target="http://pbs.twimg.com/profile_images/569508806015471616/Vn5imIdL_normal.jpeg" TargetMode="External"/><Relationship Id="rId1372" Type="http://schemas.openxmlformats.org/officeDocument/2006/relationships/hyperlink" Target="http://pbs.twimg.com/profile_images/841703277494329344/FpQGedi5_normal.jpg" TargetMode="External"/><Relationship Id="rId602" Type="http://schemas.openxmlformats.org/officeDocument/2006/relationships/hyperlink" Target="http://pbs.twimg.com/profile_images/722659220995383299/-LnpJlIw_normal.jpg" TargetMode="External"/><Relationship Id="rId1025" Type="http://schemas.openxmlformats.org/officeDocument/2006/relationships/hyperlink" Target="https://twitter.com/i/web/status/842183615656087552" TargetMode="External"/><Relationship Id="rId1232" Type="http://schemas.openxmlformats.org/officeDocument/2006/relationships/hyperlink" Target="http://pbs.twimg.com/profile_images/648869117458444289/yj1TN943_normal.jpg" TargetMode="External"/><Relationship Id="rId1677" Type="http://schemas.openxmlformats.org/officeDocument/2006/relationships/hyperlink" Target="http://pbs.twimg.com/profile_images/378800000604221202/9266852e0d39a188842e3eff225e5f2a_normal.jpeg" TargetMode="External"/><Relationship Id="rId907" Type="http://schemas.openxmlformats.org/officeDocument/2006/relationships/hyperlink" Target="http://pbs.twimg.com/profile_images/839441302584336385/-y3r3iW3_normal.jpg" TargetMode="External"/><Relationship Id="rId1537" Type="http://schemas.openxmlformats.org/officeDocument/2006/relationships/hyperlink" Target="http://pbs.twimg.com/profile_images/777001164554407937/3umUvYd1_normal.jpg" TargetMode="External"/><Relationship Id="rId1744" Type="http://schemas.openxmlformats.org/officeDocument/2006/relationships/hyperlink" Target="http://pbs.twimg.com/profile_images/781601921807233025/SVvao9h6_normal.jpg" TargetMode="External"/><Relationship Id="rId36" Type="http://schemas.openxmlformats.org/officeDocument/2006/relationships/hyperlink" Target="https://twitter.com/" TargetMode="External"/><Relationship Id="rId1604" Type="http://schemas.openxmlformats.org/officeDocument/2006/relationships/hyperlink" Target="https://twitter.com/" TargetMode="External"/><Relationship Id="rId185" Type="http://schemas.openxmlformats.org/officeDocument/2006/relationships/hyperlink" Target="https://twitter.com/" TargetMode="External"/><Relationship Id="rId1811" Type="http://schemas.openxmlformats.org/officeDocument/2006/relationships/hyperlink" Target="https://twitter.com/" TargetMode="External"/><Relationship Id="rId392" Type="http://schemas.openxmlformats.org/officeDocument/2006/relationships/hyperlink" Target="https://twitter.com/" TargetMode="External"/><Relationship Id="rId697" Type="http://schemas.openxmlformats.org/officeDocument/2006/relationships/hyperlink" Target="http://pbs.twimg.com/profile_images/841661908814032896/GkTz-s2F_normal.jpg" TargetMode="External"/><Relationship Id="rId252" Type="http://schemas.openxmlformats.org/officeDocument/2006/relationships/hyperlink" Target="https://twitter.com/" TargetMode="External"/><Relationship Id="rId1187" Type="http://schemas.openxmlformats.org/officeDocument/2006/relationships/hyperlink" Target="https://twitter.com/i/web/status/842272892012318720" TargetMode="External"/><Relationship Id="rId112" Type="http://schemas.openxmlformats.org/officeDocument/2006/relationships/hyperlink" Target="https://twitter.com/" TargetMode="External"/><Relationship Id="rId557" Type="http://schemas.openxmlformats.org/officeDocument/2006/relationships/hyperlink" Target="http://pbs.twimg.com/profile_images/489099744203923457/imccYQ1U_normal.jpeg"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pbs.twimg.com/profile_images/821241952087801857/YQVxip7i_normal.jpg" TargetMode="External"/><Relationship Id="rId1699" Type="http://schemas.openxmlformats.org/officeDocument/2006/relationships/hyperlink" Target="http://pbs.twimg.com/profile_images/417669549937266688/b3zadIwk_normal.jpeg"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pbs.twimg.com/profile_images/782065432433917952/ZNTdRD69_normal.jpg" TargetMode="External"/><Relationship Id="rId1254" Type="http://schemas.openxmlformats.org/officeDocument/2006/relationships/hyperlink" Target="http://pbs.twimg.com/profile_images/693081883635089408/bkx_ikDz_normal.jpg" TargetMode="External"/><Relationship Id="rId1461" Type="http://schemas.openxmlformats.org/officeDocument/2006/relationships/hyperlink" Target="http://pbs.twimg.com/profile_images/587199376772087809/SUU4ld-m_normal.jpg" TargetMode="External"/><Relationship Id="rId929" Type="http://schemas.openxmlformats.org/officeDocument/2006/relationships/hyperlink" Target="http://pbs.twimg.com/profile_images/842410550638305280/3az9Aqkm_normal.jpg" TargetMode="External"/><Relationship Id="rId1114" Type="http://schemas.openxmlformats.org/officeDocument/2006/relationships/hyperlink" Target="https://twitter.com/" TargetMode="External"/><Relationship Id="rId1321" Type="http://schemas.openxmlformats.org/officeDocument/2006/relationships/hyperlink" Target="http://pbs.twimg.com/profile_images/723432229070753798/ec3Vsle8_normal.jpg" TargetMode="External"/><Relationship Id="rId1559" Type="http://schemas.openxmlformats.org/officeDocument/2006/relationships/hyperlink" Target="http://pbs.twimg.com/profile_images/827611424117637120/Himt1sW8_normal.jpg" TargetMode="External"/><Relationship Id="rId1766" Type="http://schemas.openxmlformats.org/officeDocument/2006/relationships/hyperlink" Target="https://twitter.com/" TargetMode="External"/><Relationship Id="rId58" Type="http://schemas.openxmlformats.org/officeDocument/2006/relationships/hyperlink" Target="https://twitter.com/" TargetMode="External"/><Relationship Id="rId1419" Type="http://schemas.openxmlformats.org/officeDocument/2006/relationships/hyperlink" Target="https://api.twitter.com/1.1/geo/id/74effb34539b2d64.json" TargetMode="External"/><Relationship Id="rId1626" Type="http://schemas.openxmlformats.org/officeDocument/2006/relationships/hyperlink" Target="http://www.ghaintpunjab.com/filmfare-awards-punjabi-chandigarh/" TargetMode="External"/><Relationship Id="rId1833" Type="http://schemas.openxmlformats.org/officeDocument/2006/relationships/printerSettings" Target="../printerSettings/printerSettings1.bin"/><Relationship Id="rId274" Type="http://schemas.openxmlformats.org/officeDocument/2006/relationships/hyperlink" Target="http://abs.twimg.com/sticky/default_profile_images/default_profile_1_normal.png" TargetMode="External"/><Relationship Id="rId481" Type="http://schemas.openxmlformats.org/officeDocument/2006/relationships/hyperlink" Target="http://pbs.twimg.com/profile_images/764268240172380160/LKhT6D_a_normal.jpg" TargetMode="External"/><Relationship Id="rId134" Type="http://schemas.openxmlformats.org/officeDocument/2006/relationships/hyperlink" Target="http://pbs.twimg.com/profile_images/832054467105320960/yCfu2IGX_normal.jpg"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341" Type="http://schemas.openxmlformats.org/officeDocument/2006/relationships/hyperlink" Target="http://pbs.twimg.com/profile_images/775736098005786628/eLuCtYe0_normal.jpg" TargetMode="External"/><Relationship Id="rId439" Type="http://schemas.openxmlformats.org/officeDocument/2006/relationships/hyperlink" Target="http://pbs.twimg.com/profile_images/842585507410321410/NKO7Poiv_normal.jpg" TargetMode="External"/><Relationship Id="rId646" Type="http://schemas.openxmlformats.org/officeDocument/2006/relationships/hyperlink" Target="https://twitter.com/" TargetMode="External"/><Relationship Id="rId1069" Type="http://schemas.openxmlformats.org/officeDocument/2006/relationships/hyperlink" Target="http://pbs.twimg.com/profile_images/841162958671626241/shiVEZgg_normal.jpg" TargetMode="External"/><Relationship Id="rId1276" Type="http://schemas.openxmlformats.org/officeDocument/2006/relationships/hyperlink" Target="http://pbs.twimg.com/profile_images/711444981471322112/u0jHsh5h_normal.jpg" TargetMode="External"/><Relationship Id="rId1483" Type="http://schemas.openxmlformats.org/officeDocument/2006/relationships/hyperlink" Target="https://twitter.com/" TargetMode="External"/><Relationship Id="rId201" Type="http://schemas.openxmlformats.org/officeDocument/2006/relationships/hyperlink" Target="https://twitter.com/" TargetMode="External"/><Relationship Id="rId506" Type="http://schemas.openxmlformats.org/officeDocument/2006/relationships/hyperlink" Target="https://twitter.com/" TargetMode="External"/><Relationship Id="rId853" Type="http://schemas.openxmlformats.org/officeDocument/2006/relationships/hyperlink" Target="https://pbs.twimg.com/ext_tw_video_thumb/841630671684681729/pu/img/PCA9UcLX3IslZvU-.jpg" TargetMode="External"/><Relationship Id="rId1136" Type="http://schemas.openxmlformats.org/officeDocument/2006/relationships/hyperlink" Target="http://pbs.twimg.com/profile_images/671557516623392773/986q9NaH_normal.jpg" TargetMode="External"/><Relationship Id="rId1690" Type="http://schemas.openxmlformats.org/officeDocument/2006/relationships/hyperlink" Target="http://abs.twimg.com/sticky/default_profile_images/default_profile_1_normal.png" TargetMode="External"/><Relationship Id="rId1788" Type="http://schemas.openxmlformats.org/officeDocument/2006/relationships/hyperlink" Target="https://twitter.com/" TargetMode="External"/><Relationship Id="rId713" Type="http://schemas.openxmlformats.org/officeDocument/2006/relationships/hyperlink" Target="http://pbs.twimg.com/profile_images/753575603945611264/8xUUWR8d_normal.jpg" TargetMode="External"/><Relationship Id="rId920" Type="http://schemas.openxmlformats.org/officeDocument/2006/relationships/hyperlink" Target="http://pbs.twimg.com/profile_images/753575603945611264/8xUUWR8d_normal.jpg" TargetMode="External"/><Relationship Id="rId1343" Type="http://schemas.openxmlformats.org/officeDocument/2006/relationships/hyperlink" Target="https://twitter.com/" TargetMode="External"/><Relationship Id="rId1550" Type="http://schemas.openxmlformats.org/officeDocument/2006/relationships/hyperlink" Target="https://pbs.twimg.com/media/C7QmNtJXQAAw6Mz.jpg" TargetMode="External"/><Relationship Id="rId1648" Type="http://schemas.openxmlformats.org/officeDocument/2006/relationships/hyperlink" Target="https://twitter.com/" TargetMode="External"/><Relationship Id="rId1203" Type="http://schemas.openxmlformats.org/officeDocument/2006/relationships/hyperlink" Target="http://pbs.twimg.com/profile_images/780773799700500480/XyJVpifn_normal.jpg" TargetMode="External"/><Relationship Id="rId1410" Type="http://schemas.openxmlformats.org/officeDocument/2006/relationships/hyperlink" Target="https://twitter.com/" TargetMode="External"/><Relationship Id="rId1508" Type="http://schemas.openxmlformats.org/officeDocument/2006/relationships/hyperlink" Target="http://pbs.twimg.com/profile_images/843741531148378113/Ij7ZpcL8_normal.jpg" TargetMode="External"/><Relationship Id="rId1715" Type="http://schemas.openxmlformats.org/officeDocument/2006/relationships/hyperlink" Target="http://pbs.twimg.com/profile_images/676843638710751233/VOY5Kqtr_normal.jpg" TargetMode="External"/><Relationship Id="rId296" Type="http://schemas.openxmlformats.org/officeDocument/2006/relationships/hyperlink" Target="https://twitter.com/" TargetMode="External"/><Relationship Id="rId156" Type="http://schemas.openxmlformats.org/officeDocument/2006/relationships/hyperlink" Target="https://twitter.com/" TargetMode="External"/><Relationship Id="rId363" Type="http://schemas.openxmlformats.org/officeDocument/2006/relationships/hyperlink" Target="https://pbs.twimg.com/media/C7AGv9pWkAA-x0-.jpg" TargetMode="External"/><Relationship Id="rId570" Type="http://schemas.openxmlformats.org/officeDocument/2006/relationships/hyperlink" Target="https://twitter.com/" TargetMode="External"/><Relationship Id="rId223" Type="http://schemas.openxmlformats.org/officeDocument/2006/relationships/hyperlink" Target="https://pbs.twimg.com/media/C6dEZYsU8AE-voA.jpg" TargetMode="External"/><Relationship Id="rId430" Type="http://schemas.openxmlformats.org/officeDocument/2006/relationships/hyperlink" Target="https://twitter.com/" TargetMode="External"/><Relationship Id="rId668" Type="http://schemas.openxmlformats.org/officeDocument/2006/relationships/hyperlink" Target="http://mumbai.trust/" TargetMode="External"/><Relationship Id="rId875" Type="http://schemas.openxmlformats.org/officeDocument/2006/relationships/hyperlink" Target="http://gadgets.ndtv.com/telecom/news/reliance-jio-said-to-be-testing-1gbps-gigafiber-ftth-broadband-in-mumbai-pune-1454727" TargetMode="External"/><Relationship Id="rId1060" Type="http://schemas.openxmlformats.org/officeDocument/2006/relationships/hyperlink" Target="http://pbs.twimg.com/profile_images/841162958671626241/shiVEZgg_normal.jpg" TargetMode="External"/><Relationship Id="rId1298" Type="http://schemas.openxmlformats.org/officeDocument/2006/relationships/hyperlink" Target="http://pbs.twimg.com/profile_images/581162414948806656/0chXs1pr_normal.jpg" TargetMode="External"/><Relationship Id="rId528" Type="http://schemas.openxmlformats.org/officeDocument/2006/relationships/hyperlink" Target="https://api.twitter.com/1.1/geo/id/1dde694ccd8f8be9.json" TargetMode="External"/><Relationship Id="rId735" Type="http://schemas.openxmlformats.org/officeDocument/2006/relationships/hyperlink" Target="http://pbs.twimg.com/profile_images/774608668532801536/TjNJqNgR_normal.jpg" TargetMode="External"/><Relationship Id="rId942" Type="http://schemas.openxmlformats.org/officeDocument/2006/relationships/hyperlink" Target="https://pbs.twimg.com/ext_tw_video_thumb/841630671684681729/pu/img/PCA9UcLX3IslZvU-.jpg" TargetMode="External"/><Relationship Id="rId1158" Type="http://schemas.openxmlformats.org/officeDocument/2006/relationships/hyperlink" Target="https://twitter.com/" TargetMode="External"/><Relationship Id="rId1365" Type="http://schemas.openxmlformats.org/officeDocument/2006/relationships/hyperlink" Target="https://pbs.twimg.com/media/C60FtybU0AA81Dy.jpg" TargetMode="External"/><Relationship Id="rId1572" Type="http://schemas.openxmlformats.org/officeDocument/2006/relationships/hyperlink" Target="https://api.twitter.com/1.1/geo/id/3a86c1f0605c8a9b.json" TargetMode="External"/><Relationship Id="rId1018" Type="http://schemas.openxmlformats.org/officeDocument/2006/relationships/hyperlink" Target="https://twitter.com/i/web/status/842183615656087552" TargetMode="External"/><Relationship Id="rId1225" Type="http://schemas.openxmlformats.org/officeDocument/2006/relationships/hyperlink" Target="http://abs.twimg.com/sticky/default_profile_images/default_profile_3_normal.png" TargetMode="External"/><Relationship Id="rId1432" Type="http://schemas.openxmlformats.org/officeDocument/2006/relationships/hyperlink" Target="https://twitter.com/" TargetMode="External"/><Relationship Id="rId71" Type="http://schemas.openxmlformats.org/officeDocument/2006/relationships/hyperlink" Target="https://pbs.twimg.com/media/C6z4EHzXUAASinS.jpg" TargetMode="External"/><Relationship Id="rId802" Type="http://schemas.openxmlformats.org/officeDocument/2006/relationships/hyperlink" Target="https://twitter.com/" TargetMode="External"/><Relationship Id="rId1737" Type="http://schemas.openxmlformats.org/officeDocument/2006/relationships/hyperlink" Target="http://pbs.twimg.com/profile_images/804573575378124800/xO2xfCyQ_normal.jpg" TargetMode="External"/><Relationship Id="rId29" Type="http://schemas.openxmlformats.org/officeDocument/2006/relationships/hyperlink" Target="https://twitter.com/" TargetMode="External"/><Relationship Id="rId178" Type="http://schemas.openxmlformats.org/officeDocument/2006/relationships/hyperlink" Target="http://pbs.twimg.com/profile_images/784629584008507392/7rQSiBVF_normal.jpg" TargetMode="External"/><Relationship Id="rId1804" Type="http://schemas.openxmlformats.org/officeDocument/2006/relationships/hyperlink" Target="https://twitter.com/" TargetMode="External"/><Relationship Id="rId385" Type="http://schemas.openxmlformats.org/officeDocument/2006/relationships/hyperlink" Target="https://twitter.com/" TargetMode="External"/><Relationship Id="rId592" Type="http://schemas.openxmlformats.org/officeDocument/2006/relationships/hyperlink" Target="https://pbs.twimg.com/media/C7LqbiBXgAATfR-.jpg" TargetMode="External"/><Relationship Id="rId245" Type="http://schemas.openxmlformats.org/officeDocument/2006/relationships/hyperlink" Target="https://twitter.com/" TargetMode="External"/><Relationship Id="rId452" Type="http://schemas.openxmlformats.org/officeDocument/2006/relationships/hyperlink" Target="https://twitter.com/" TargetMode="External"/><Relationship Id="rId897" Type="http://schemas.openxmlformats.org/officeDocument/2006/relationships/hyperlink" Target="http://pbs.twimg.com/profile_images/837529775375708160/oU-GqL7r_normal.jpg" TargetMode="External"/><Relationship Id="rId1082" Type="http://schemas.openxmlformats.org/officeDocument/2006/relationships/hyperlink" Target="https://twitter.com/" TargetMode="External"/><Relationship Id="rId105" Type="http://schemas.openxmlformats.org/officeDocument/2006/relationships/hyperlink" Target="https://twitter.com/" TargetMode="External"/><Relationship Id="rId312" Type="http://schemas.openxmlformats.org/officeDocument/2006/relationships/hyperlink" Target="http://pbs.twimg.com/profile_images/837591364086956032/fYSMt3DI_normal.jpg"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i/web/status/841935892512161792" TargetMode="External"/><Relationship Id="rId1594" Type="http://schemas.openxmlformats.org/officeDocument/2006/relationships/hyperlink" Target="https://twitter.com/" TargetMode="External"/><Relationship Id="rId93" Type="http://schemas.openxmlformats.org/officeDocument/2006/relationships/hyperlink" Target="https://twitter.com/" TargetMode="External"/><Relationship Id="rId617" Type="http://schemas.openxmlformats.org/officeDocument/2006/relationships/hyperlink" Target="http://pbs.twimg.com/profile_images/1656916390/P1040033_normal.JPG"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pbs.twimg.com/profile_images/841162958671626241/shiVEZgg_normal.jpg" TargetMode="External"/><Relationship Id="rId1661"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pbs.twimg.com/profile_images/820672570634752002/DAz4Erl5_normal.jpg" TargetMode="External"/><Relationship Id="rId1521" Type="http://schemas.openxmlformats.org/officeDocument/2006/relationships/hyperlink" Target="https://twitter.com/" TargetMode="External"/><Relationship Id="rId1759" Type="http://schemas.openxmlformats.org/officeDocument/2006/relationships/hyperlink" Target="https://twitter.com/" TargetMode="External"/><Relationship Id="rId1619" Type="http://schemas.openxmlformats.org/officeDocument/2006/relationships/hyperlink" Target="http://abs.twimg.com/sticky/default_profile_images/default_profile_0_normal.png" TargetMode="External"/><Relationship Id="rId1826" Type="http://schemas.openxmlformats.org/officeDocument/2006/relationships/hyperlink" Target="https://pbs.twimg.com/media/C7TE2BQV0AAk82b.jpg" TargetMode="External"/><Relationship Id="rId20" Type="http://schemas.openxmlformats.org/officeDocument/2006/relationships/hyperlink" Target="http://pbs.twimg.com/profile_images/774084874265210882/xgP60ubS_normal.jpg" TargetMode="External"/><Relationship Id="rId267" Type="http://schemas.openxmlformats.org/officeDocument/2006/relationships/hyperlink" Target="http://pbs.twimg.com/profile_images/691109853004075008/FiGpGiJf_normal.jpg" TargetMode="External"/><Relationship Id="rId474" Type="http://schemas.openxmlformats.org/officeDocument/2006/relationships/hyperlink" Target="http://techcase.in/mobile/bsnl-339-offer-giving-a-tough-time-to-jio/" TargetMode="External"/><Relationship Id="rId127" Type="http://schemas.openxmlformats.org/officeDocument/2006/relationships/hyperlink" Target="https://twitter.com/" TargetMode="External"/><Relationship Id="rId681" Type="http://schemas.openxmlformats.org/officeDocument/2006/relationships/hyperlink" Target="http://pbs.twimg.com/profile_images/762600169011499009/I65XYGCg_normal.jpg"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334" Type="http://schemas.openxmlformats.org/officeDocument/2006/relationships/hyperlink" Target="https://twitter.com/" TargetMode="External"/><Relationship Id="rId541" Type="http://schemas.openxmlformats.org/officeDocument/2006/relationships/hyperlink" Target="http://pbs.twimg.com/profile_images/751291976041902080/ir-vxUd-_normal.jpg" TargetMode="External"/><Relationship Id="rId639" Type="http://schemas.openxmlformats.org/officeDocument/2006/relationships/hyperlink" Target="https://twitter.com/"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401" Type="http://schemas.openxmlformats.org/officeDocument/2006/relationships/hyperlink" Target="https://twitter.com/" TargetMode="External"/><Relationship Id="rId846" Type="http://schemas.openxmlformats.org/officeDocument/2006/relationships/hyperlink" Target="http://pbs.twimg.com/profile_images/658223858110087168/xLPV38uE_normal.jpg" TargetMode="External"/><Relationship Id="rId1031" Type="http://schemas.openxmlformats.org/officeDocument/2006/relationships/hyperlink" Target="http://pbs.twimg.com/profile_images/754596650606292992/kmG1f4gr_normal.jpg" TargetMode="External"/><Relationship Id="rId1129" Type="http://schemas.openxmlformats.org/officeDocument/2006/relationships/hyperlink" Target="https://twitter.com/" TargetMode="External"/><Relationship Id="rId1683" Type="http://schemas.openxmlformats.org/officeDocument/2006/relationships/hyperlink" Target="http://pbs.twimg.com/profile_images/838070476501045248/ybyAxz9K_normal.jpg" TargetMode="External"/><Relationship Id="rId706" Type="http://schemas.openxmlformats.org/officeDocument/2006/relationships/hyperlink" Target="http://pbs.twimg.com/profile_images/753575603945611264/8xUUWR8d_normal.jpg" TargetMode="External"/><Relationship Id="rId913" Type="http://schemas.openxmlformats.org/officeDocument/2006/relationships/hyperlink" Target="http://pbs.twimg.com/profile_images/753575603945611264/8xUUWR8d_normal.jpg"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42" Type="http://schemas.openxmlformats.org/officeDocument/2006/relationships/hyperlink" Target="https://twitter.com/" TargetMode="External"/><Relationship Id="rId1403" Type="http://schemas.openxmlformats.org/officeDocument/2006/relationships/hyperlink" Target="http://pbs.twimg.com/profile_images/820101866579173376/AnZDudpS_normal.jpg" TargetMode="External"/><Relationship Id="rId1610" Type="http://schemas.openxmlformats.org/officeDocument/2006/relationships/hyperlink" Target="https://pbs.twimg.com/media/C7QmNtJXQAAw6Mz.jpg" TargetMode="External"/><Relationship Id="rId191" Type="http://schemas.openxmlformats.org/officeDocument/2006/relationships/hyperlink" Target="https://twitter.com/" TargetMode="External"/><Relationship Id="rId1708" Type="http://schemas.openxmlformats.org/officeDocument/2006/relationships/hyperlink" Target="http://pbs.twimg.com/profile_images/841711203575558145/IM6KD2_7_normal.jpg" TargetMode="External"/><Relationship Id="rId289" Type="http://schemas.openxmlformats.org/officeDocument/2006/relationships/hyperlink" Target="https://twitter.com/" TargetMode="External"/><Relationship Id="rId496" Type="http://schemas.openxmlformats.org/officeDocument/2006/relationships/hyperlink" Target="http://pbs.twimg.com/profile_images/710162882307039232/k8mZyNRU_normal.jpg" TargetMode="External"/><Relationship Id="rId149" Type="http://schemas.openxmlformats.org/officeDocument/2006/relationships/hyperlink" Target="http://pbs.twimg.com/profile_images/774615097838895105/5uzBsF32_normal.jpg" TargetMode="External"/><Relationship Id="rId356" Type="http://schemas.openxmlformats.org/officeDocument/2006/relationships/hyperlink" Target="https://twitter.com/"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i/web/status/843328536920440832" TargetMode="External"/><Relationship Id="rId216" Type="http://schemas.openxmlformats.org/officeDocument/2006/relationships/hyperlink" Target="https://pbs.twimg.com/media/C6dEZYsU8AE-voA.jpg" TargetMode="External"/><Relationship Id="rId423" Type="http://schemas.openxmlformats.org/officeDocument/2006/relationships/hyperlink" Target="https://twitter.com/" TargetMode="External"/><Relationship Id="rId868" Type="http://schemas.openxmlformats.org/officeDocument/2006/relationships/hyperlink" Target="http://abs.twimg.com/sticky/default_profile_images/default_profile_3_normal.png" TargetMode="External"/><Relationship Id="rId1053" Type="http://schemas.openxmlformats.org/officeDocument/2006/relationships/hyperlink" Target="http://pbs.twimg.com/profile_images/782065432433917952/ZNTdRD69_normal.jpg" TargetMode="External"/><Relationship Id="rId1260" Type="http://schemas.openxmlformats.org/officeDocument/2006/relationships/hyperlink" Target="https://twitter.com/" TargetMode="External"/><Relationship Id="rId1498" Type="http://schemas.openxmlformats.org/officeDocument/2006/relationships/hyperlink" Target="https://twitter.com/" TargetMode="External"/><Relationship Id="rId630" Type="http://schemas.openxmlformats.org/officeDocument/2006/relationships/hyperlink" Target="https://twitter.com/" TargetMode="External"/><Relationship Id="rId728" Type="http://schemas.openxmlformats.org/officeDocument/2006/relationships/hyperlink" Target="http://pbs.twimg.com/profile_images/765864691822370816/8FxpFt2F_normal.jpg" TargetMode="External"/><Relationship Id="rId935" Type="http://schemas.openxmlformats.org/officeDocument/2006/relationships/hyperlink" Target="http://pbs.twimg.com/profile_images/738590730428391424/bbo1qvxP_normal.jpg" TargetMode="External"/><Relationship Id="rId1358" Type="http://schemas.openxmlformats.org/officeDocument/2006/relationships/hyperlink" Target="http://abs.twimg.com/sticky/default_profile_images/default_profile_1_normal.png"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64" Type="http://schemas.openxmlformats.org/officeDocument/2006/relationships/hyperlink" Target="https://twitter.com/i/web/status/843293330029101056" TargetMode="External"/><Relationship Id="rId1120" Type="http://schemas.openxmlformats.org/officeDocument/2006/relationships/hyperlink" Target="https://twitter.com/" TargetMode="External"/><Relationship Id="rId1218" Type="http://schemas.openxmlformats.org/officeDocument/2006/relationships/hyperlink" Target="http://pbs.twimg.com/profile_images/829401460484034600/iUv9HDYW_normal.jpg" TargetMode="External"/><Relationship Id="rId1425" Type="http://schemas.openxmlformats.org/officeDocument/2006/relationships/hyperlink" Target="https://twitter.com/i/web/status/843802832411279360" TargetMode="External"/><Relationship Id="rId1632" Type="http://schemas.openxmlformats.org/officeDocument/2006/relationships/hyperlink" Target="https://twitter.com/i/web/status/843328536920440832" TargetMode="External"/><Relationship Id="rId280" Type="http://schemas.openxmlformats.org/officeDocument/2006/relationships/hyperlink" Target="http://pbs.twimg.com/profile_images/700650640003854336/tJ9vD4MT_normal.jpg" TargetMode="External"/><Relationship Id="rId140" Type="http://schemas.openxmlformats.org/officeDocument/2006/relationships/hyperlink" Target="http://pbs.twimg.com/profile_images/842636703311441921/In8fACP5_normal.jpg" TargetMode="External"/><Relationship Id="rId378" Type="http://schemas.openxmlformats.org/officeDocument/2006/relationships/hyperlink" Target="https://twitter.com/" TargetMode="External"/><Relationship Id="rId585" Type="http://schemas.openxmlformats.org/officeDocument/2006/relationships/hyperlink" Target="http://pbs.twimg.com/profile_images/796348918619459584/kv8BcoTj_normal.jpg" TargetMode="External"/><Relationship Id="rId792" Type="http://schemas.openxmlformats.org/officeDocument/2006/relationships/hyperlink" Target="https://twitter.com/" TargetMode="External"/><Relationship Id="rId6" Type="http://schemas.openxmlformats.org/officeDocument/2006/relationships/hyperlink" Target="http://pbs.twimg.com/profile_images/840267070843584512/L7CGhc7d_normal.jpg" TargetMode="External"/><Relationship Id="rId238" Type="http://schemas.openxmlformats.org/officeDocument/2006/relationships/hyperlink" Target="https://twitter.com/" TargetMode="External"/><Relationship Id="rId445" Type="http://schemas.openxmlformats.org/officeDocument/2006/relationships/hyperlink" Target="http://pbs.twimg.com/profile_images/842585507410321410/NKO7Poiv_normal.jpg" TargetMode="External"/><Relationship Id="rId652" Type="http://schemas.openxmlformats.org/officeDocument/2006/relationships/hyperlink" Target="http://gadgets.ndtv.com/telecom/news/reliance-jio-said-to-be-testing-1gbps-gigafiber-ftth-broadband-in-mumbai-pune-1454727" TargetMode="External"/><Relationship Id="rId1075" Type="http://schemas.openxmlformats.org/officeDocument/2006/relationships/hyperlink" Target="http://pbs.twimg.com/profile_images/841162958671626241/shiVEZgg_normal.jpg" TargetMode="External"/><Relationship Id="rId1282" Type="http://schemas.openxmlformats.org/officeDocument/2006/relationships/hyperlink" Target="https://twitter.com/" TargetMode="External"/><Relationship Id="rId305" Type="http://schemas.openxmlformats.org/officeDocument/2006/relationships/hyperlink" Target="https://pbs.twimg.com/media/C6z-kSMWoAEpN6a.jpg" TargetMode="External"/><Relationship Id="rId512" Type="http://schemas.openxmlformats.org/officeDocument/2006/relationships/hyperlink" Target="https://twitter.com/" TargetMode="External"/><Relationship Id="rId957" Type="http://schemas.openxmlformats.org/officeDocument/2006/relationships/hyperlink" Target="https://twitter.com/" TargetMode="External"/><Relationship Id="rId1142" Type="http://schemas.openxmlformats.org/officeDocument/2006/relationships/hyperlink" Target="http://pbs.twimg.com/profile_images/484394706399289344/X-zcepxj_normal.jpeg" TargetMode="External"/><Relationship Id="rId1587" Type="http://schemas.openxmlformats.org/officeDocument/2006/relationships/hyperlink" Target="http://pbs.twimg.com/profile_images/765135203534671872/6t58KZlr_normal.jpg" TargetMode="External"/><Relationship Id="rId1794" Type="http://schemas.openxmlformats.org/officeDocument/2006/relationships/hyperlink" Target="https://twitter.com/" TargetMode="External"/><Relationship Id="rId86" Type="http://schemas.openxmlformats.org/officeDocument/2006/relationships/hyperlink" Target="http://pbs.twimg.com/profile_images/756166859322433536/jmeOvn4V_normal.jpg" TargetMode="External"/><Relationship Id="rId817" Type="http://schemas.openxmlformats.org/officeDocument/2006/relationships/hyperlink" Target="https://twitter.com/" TargetMode="External"/><Relationship Id="rId1002" Type="http://schemas.openxmlformats.org/officeDocument/2006/relationships/hyperlink" Target="https://twitter.com/" TargetMode="External"/><Relationship Id="rId1447" Type="http://schemas.openxmlformats.org/officeDocument/2006/relationships/hyperlink" Target="http://pbs.twimg.com/profile_images/782065432433917952/ZNTdRD69_normal.jpg" TargetMode="External"/><Relationship Id="rId1654" Type="http://schemas.openxmlformats.org/officeDocument/2006/relationships/hyperlink" Target="https://twitter.com/" TargetMode="External"/><Relationship Id="rId1307" Type="http://schemas.openxmlformats.org/officeDocument/2006/relationships/hyperlink" Target="http://pbs.twimg.com/profile_images/3471134604/254116a7dae8f7bf3bf05618084b03d7_normal.jpeg" TargetMode="External"/><Relationship Id="rId1514" Type="http://schemas.openxmlformats.org/officeDocument/2006/relationships/hyperlink" Target="http://pbs.twimg.com/profile_images/829100283661783041/cXiU9CcT_normal.jpg" TargetMode="External"/><Relationship Id="rId1721" Type="http://schemas.openxmlformats.org/officeDocument/2006/relationships/hyperlink" Target="http://pbs.twimg.com/profile_images/648341514376998912/pgswrEjs_normal.jpg" TargetMode="External"/><Relationship Id="rId13" Type="http://schemas.openxmlformats.org/officeDocument/2006/relationships/hyperlink" Target="https://twitter.com/" TargetMode="External"/><Relationship Id="rId1819" Type="http://schemas.openxmlformats.org/officeDocument/2006/relationships/hyperlink" Target="https://twitter.com/" TargetMode="External"/><Relationship Id="rId162" Type="http://schemas.openxmlformats.org/officeDocument/2006/relationships/hyperlink" Target="https://twitter.com/" TargetMode="External"/><Relationship Id="rId467" Type="http://schemas.openxmlformats.org/officeDocument/2006/relationships/hyperlink" Target="https://twitter.com/i/web/status/842235578456412160" TargetMode="External"/><Relationship Id="rId1097" Type="http://schemas.openxmlformats.org/officeDocument/2006/relationships/hyperlink" Target="https://twitter.com/" TargetMode="External"/><Relationship Id="rId674" Type="http://schemas.openxmlformats.org/officeDocument/2006/relationships/hyperlink" Target="http://downdetector.in/problems/vodafone" TargetMode="External"/><Relationship Id="rId881" Type="http://schemas.openxmlformats.org/officeDocument/2006/relationships/hyperlink" Target="https://twitter.com/i/web/status/841712111852146689" TargetMode="External"/><Relationship Id="rId979" Type="http://schemas.openxmlformats.org/officeDocument/2006/relationships/hyperlink" Target="https://twitter.com/" TargetMode="External"/><Relationship Id="rId327" Type="http://schemas.openxmlformats.org/officeDocument/2006/relationships/hyperlink" Target="https://twitter.com/" TargetMode="External"/><Relationship Id="rId534" Type="http://schemas.openxmlformats.org/officeDocument/2006/relationships/hyperlink" Target="http://pbs.twimg.com/profile_images/632224657324687360/CiHM1iUd_normal.jpg" TargetMode="External"/><Relationship Id="rId741" Type="http://schemas.openxmlformats.org/officeDocument/2006/relationships/hyperlink" Target="http://pbs.twimg.com/profile_images/840950390606696449/098UqL4n_normal.jpg" TargetMode="External"/><Relationship Id="rId839" Type="http://schemas.openxmlformats.org/officeDocument/2006/relationships/hyperlink" Target="https://twitter.com/i/web/status/841727923350581248" TargetMode="External"/><Relationship Id="rId1164" Type="http://schemas.openxmlformats.org/officeDocument/2006/relationships/hyperlink" Target="http://pbs.twimg.com/profile_images/569508806015471616/Vn5imIdL_normal.jpeg" TargetMode="External"/><Relationship Id="rId1371" Type="http://schemas.openxmlformats.org/officeDocument/2006/relationships/hyperlink" Target="http://pbs.twimg.com/profile_images/774084874265210882/xgP60ubS_normal.jpg" TargetMode="External"/><Relationship Id="rId1469" Type="http://schemas.openxmlformats.org/officeDocument/2006/relationships/hyperlink" Target="http://pbs.twimg.com/profile_images/794520225861357568/JSLkxpO2_normal.jpg" TargetMode="External"/><Relationship Id="rId601" Type="http://schemas.openxmlformats.org/officeDocument/2006/relationships/hyperlink" Target="https://twitter.com/" TargetMode="External"/><Relationship Id="rId1024" Type="http://schemas.openxmlformats.org/officeDocument/2006/relationships/hyperlink" Target="https://twitter.com/i/web/status/841952328672526342" TargetMode="External"/><Relationship Id="rId1231" Type="http://schemas.openxmlformats.org/officeDocument/2006/relationships/hyperlink" Target="http://pbs.twimg.com/profile_images/841851581310029825/WwXR9iPy_normal.jpg" TargetMode="External"/><Relationship Id="rId1676" Type="http://schemas.openxmlformats.org/officeDocument/2006/relationships/hyperlink" Target="https://pbs.twimg.com/media/C7DvFPFWcAATrzY.jpg" TargetMode="External"/><Relationship Id="rId906" Type="http://schemas.openxmlformats.org/officeDocument/2006/relationships/hyperlink" Target="http://pbs.twimg.com/profile_images/839441302584336385/-y3r3iW3_normal.jpg" TargetMode="External"/><Relationship Id="rId1329" Type="http://schemas.openxmlformats.org/officeDocument/2006/relationships/hyperlink" Target="https://twitter.com/" TargetMode="External"/><Relationship Id="rId1536" Type="http://schemas.openxmlformats.org/officeDocument/2006/relationships/hyperlink" Target="https://pbs.twimg.com/media/C22ABJBWIAALTvC.jpg" TargetMode="External"/><Relationship Id="rId1743" Type="http://schemas.openxmlformats.org/officeDocument/2006/relationships/hyperlink" Target="http://pbs.twimg.com/profile_images/781601921807233025/SVvao9h6_normal.jpg" TargetMode="External"/><Relationship Id="rId35" Type="http://schemas.openxmlformats.org/officeDocument/2006/relationships/hyperlink" Target="https://twitter.com/"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184" Type="http://schemas.openxmlformats.org/officeDocument/2006/relationships/hyperlink" Target="https://twitter.com/" TargetMode="External"/><Relationship Id="rId391" Type="http://schemas.openxmlformats.org/officeDocument/2006/relationships/hyperlink" Target="http://pbs.twimg.com/profile_images/842289194844086272/7dOuuoi1_normal.jpg" TargetMode="External"/><Relationship Id="rId251" Type="http://schemas.openxmlformats.org/officeDocument/2006/relationships/hyperlink" Target="https://twitter.com/" TargetMode="External"/><Relationship Id="rId489" Type="http://schemas.openxmlformats.org/officeDocument/2006/relationships/hyperlink" Target="http://pbs.twimg.com/profile_images/738279839065473024/055HaEy8_normal.jpg" TargetMode="External"/><Relationship Id="rId696" Type="http://schemas.openxmlformats.org/officeDocument/2006/relationships/hyperlink" Target="http://pbs.twimg.com/profile_images/841661908814032896/GkTz-s2F_normal.jpg" TargetMode="External"/><Relationship Id="rId349" Type="http://schemas.openxmlformats.org/officeDocument/2006/relationships/hyperlink" Target="https://twitter.com/" TargetMode="External"/><Relationship Id="rId556" Type="http://schemas.openxmlformats.org/officeDocument/2006/relationships/hyperlink" Target="http://pbs.twimg.com/profile_images/489099744203923457/imccYQ1U_normal.jpeg" TargetMode="External"/><Relationship Id="rId763" Type="http://schemas.openxmlformats.org/officeDocument/2006/relationships/hyperlink" Target="https://twitter.com/" TargetMode="External"/><Relationship Id="rId1186" Type="http://schemas.openxmlformats.org/officeDocument/2006/relationships/hyperlink" Target="https://twitter.com/i/web/status/842272892012318720" TargetMode="External"/><Relationship Id="rId1393" Type="http://schemas.openxmlformats.org/officeDocument/2006/relationships/hyperlink" Target="http://pbs.twimg.com/profile_images/812882542323908608/k_T9rC1p_normal.jpg" TargetMode="External"/><Relationship Id="rId111" Type="http://schemas.openxmlformats.org/officeDocument/2006/relationships/hyperlink" Target="https://twitter.com/" TargetMode="External"/><Relationship Id="rId209" Type="http://schemas.openxmlformats.org/officeDocument/2006/relationships/hyperlink" Target="https://twitter.com/i/web/status/841230579819520002" TargetMode="External"/><Relationship Id="rId416" Type="http://schemas.openxmlformats.org/officeDocument/2006/relationships/hyperlink" Target="https://twitter.com/" TargetMode="External"/><Relationship Id="rId970" Type="http://schemas.openxmlformats.org/officeDocument/2006/relationships/hyperlink" Target="https://twitter.com/" TargetMode="External"/><Relationship Id="rId1046" Type="http://schemas.openxmlformats.org/officeDocument/2006/relationships/hyperlink" Target="http://pbs.twimg.com/profile_images/782065432433917952/ZNTdRD69_normal.jpg" TargetMode="External"/><Relationship Id="rId1253" Type="http://schemas.openxmlformats.org/officeDocument/2006/relationships/hyperlink" Target="http://pbs.twimg.com/profile_images/693081883635089408/bkx_ikDz_normal.jpg" TargetMode="External"/><Relationship Id="rId1698" Type="http://schemas.openxmlformats.org/officeDocument/2006/relationships/hyperlink" Target="https://pbs.twimg.com/media/C7DvFPFWcAATrzY.jpg"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928" Type="http://schemas.openxmlformats.org/officeDocument/2006/relationships/hyperlink" Target="http://pbs.twimg.com/profile_images/842410550638305280/3az9Aqkm_normal.jpg" TargetMode="External"/><Relationship Id="rId1460" Type="http://schemas.openxmlformats.org/officeDocument/2006/relationships/hyperlink" Target="http://pbs.twimg.com/profile_images/587199376772087809/SUU4ld-m_normal.jpg" TargetMode="External"/><Relationship Id="rId1558" Type="http://schemas.openxmlformats.org/officeDocument/2006/relationships/hyperlink" Target="https://pbs.twimg.com/media/C7QmNtJXQAAw6Mz.jpg" TargetMode="External"/><Relationship Id="rId1765" Type="http://schemas.openxmlformats.org/officeDocument/2006/relationships/hyperlink" Target="https://twitter.com/" TargetMode="External"/><Relationship Id="rId57" Type="http://schemas.openxmlformats.org/officeDocument/2006/relationships/hyperlink" Target="http://pbs.twimg.com/profile_images/819923781250490368/5igpxsMD_normal.jpg" TargetMode="External"/><Relationship Id="rId1113" Type="http://schemas.openxmlformats.org/officeDocument/2006/relationships/hyperlink" Target="https://twitter.com/" TargetMode="External"/><Relationship Id="rId1320" Type="http://schemas.openxmlformats.org/officeDocument/2006/relationships/hyperlink" Target="http://pbs.twimg.com/profile_images/723432229070753798/ec3Vsle8_normal.jpg" TargetMode="External"/><Relationship Id="rId1418" Type="http://schemas.openxmlformats.org/officeDocument/2006/relationships/hyperlink" Target="https://api.twitter.com/1.1/geo/id/74effb34539b2d64.json" TargetMode="External"/><Relationship Id="rId1625" Type="http://schemas.openxmlformats.org/officeDocument/2006/relationships/hyperlink" Target="http://www.ghaintpunjab.com/filmfare-awards-punjabi-chandigarh/" TargetMode="External"/><Relationship Id="rId1832" Type="http://schemas.openxmlformats.org/officeDocument/2006/relationships/hyperlink" Target="https://twitter.com/" TargetMode="External"/><Relationship Id="rId273" Type="http://schemas.openxmlformats.org/officeDocument/2006/relationships/hyperlink" Target="http://pbs.twimg.com/profile_images/725532591118413824/rbTkpPdq_normal.jpg" TargetMode="External"/><Relationship Id="rId480" Type="http://schemas.openxmlformats.org/officeDocument/2006/relationships/hyperlink" Target="http://pbs.twimg.com/profile_images/832595275403268096/gJbqzcJL_normal.jpg" TargetMode="External"/><Relationship Id="rId133" Type="http://schemas.openxmlformats.org/officeDocument/2006/relationships/hyperlink" Target="http://pbs.twimg.com/profile_images/832054467105320960/yCfu2IGX_normal.jpg" TargetMode="External"/><Relationship Id="rId340" Type="http://schemas.openxmlformats.org/officeDocument/2006/relationships/hyperlink" Target="http://pbs.twimg.com/profile_images/838733188847501312/wPCFSKT__normal.jpg"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00" Type="http://schemas.openxmlformats.org/officeDocument/2006/relationships/hyperlink" Target="https://twitter.com/" TargetMode="External"/><Relationship Id="rId438" Type="http://schemas.openxmlformats.org/officeDocument/2006/relationships/hyperlink" Target="http://pbs.twimg.com/profile_images/766583897203339264/0aruDo_e_normal.jpg" TargetMode="External"/><Relationship Id="rId645" Type="http://schemas.openxmlformats.org/officeDocument/2006/relationships/hyperlink" Target="https://twitter.com/" TargetMode="External"/><Relationship Id="rId852" Type="http://schemas.openxmlformats.org/officeDocument/2006/relationships/hyperlink" Target="http://pbs.twimg.com/profile_images/727433732718772224/3o1MJjSi_normal.jpg" TargetMode="External"/><Relationship Id="rId1068" Type="http://schemas.openxmlformats.org/officeDocument/2006/relationships/hyperlink" Target="http://pbs.twimg.com/profile_images/841162958671626241/shiVEZgg_normal.jpg" TargetMode="External"/><Relationship Id="rId1275" Type="http://schemas.openxmlformats.org/officeDocument/2006/relationships/hyperlink" Target="http://pbs.twimg.com/profile_images/711444981471322112/u0jHsh5h_normal.jpg" TargetMode="External"/><Relationship Id="rId1482"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pbs.twimg.com/profile_images/753575603945611264/8xUUWR8d_normal.jpg" TargetMode="External"/><Relationship Id="rId1135" Type="http://schemas.openxmlformats.org/officeDocument/2006/relationships/hyperlink" Target="http://pbs.twimg.com/profile_images/671557516623392773/986q9NaH_normal.jpg" TargetMode="External"/><Relationship Id="rId1342" Type="http://schemas.openxmlformats.org/officeDocument/2006/relationships/hyperlink" Target="https://twitter.com/" TargetMode="External"/><Relationship Id="rId1787" Type="http://schemas.openxmlformats.org/officeDocument/2006/relationships/hyperlink" Target="https://twitter.com/" TargetMode="External"/><Relationship Id="rId79" Type="http://schemas.openxmlformats.org/officeDocument/2006/relationships/hyperlink" Target="https://pbs.twimg.com/media/C6z4EHzXUAASinS.jpg" TargetMode="External"/><Relationship Id="rId1202" Type="http://schemas.openxmlformats.org/officeDocument/2006/relationships/hyperlink" Target="http://pbs.twimg.com/profile_images/780773799700500480/XyJVpifn_normal.jpg" TargetMode="External"/><Relationship Id="rId1647" Type="http://schemas.openxmlformats.org/officeDocument/2006/relationships/hyperlink" Target="https://twitter.com/" TargetMode="External"/><Relationship Id="rId1507" Type="http://schemas.openxmlformats.org/officeDocument/2006/relationships/hyperlink" Target="https://twitter.com/i/web/status/843753314760232960" TargetMode="External"/><Relationship Id="rId1714" Type="http://schemas.openxmlformats.org/officeDocument/2006/relationships/hyperlink" Target="http://pbs.twimg.com/profile_images/378800000478767148/e08515cbee7eb41231324fe06d8b98aa_normal.jpeg" TargetMode="External"/><Relationship Id="rId295" Type="http://schemas.openxmlformats.org/officeDocument/2006/relationships/hyperlink" Target="https://twitter.com/" TargetMode="External"/><Relationship Id="rId155" Type="http://schemas.openxmlformats.org/officeDocument/2006/relationships/hyperlink" Target="https://twitter.com/" TargetMode="External"/><Relationship Id="rId362" Type="http://schemas.openxmlformats.org/officeDocument/2006/relationships/hyperlink" Target="https://twitter.com/i/web/status/841907968471883776" TargetMode="External"/><Relationship Id="rId1297" Type="http://schemas.openxmlformats.org/officeDocument/2006/relationships/hyperlink" Target="http://pbs.twimg.com/profile_images/581162414948806656/0chXs1pr_normal.jpg" TargetMode="External"/><Relationship Id="rId222" Type="http://schemas.openxmlformats.org/officeDocument/2006/relationships/hyperlink" Target="https://pbs.twimg.com/media/C6dEZYsU8AE-voA.jpg" TargetMode="External"/><Relationship Id="rId667" Type="http://schemas.openxmlformats.org/officeDocument/2006/relationships/hyperlink" Target="http://www.jcaf.in/" TargetMode="External"/><Relationship Id="rId874" Type="http://schemas.openxmlformats.org/officeDocument/2006/relationships/hyperlink" Target="http://gadgets.ndtv.com/telecom/news/reliance-jio-said-to-be-testing-1gbps-gigafiber-ftth-broadband-in-mumbai-pune-1454727" TargetMode="External"/><Relationship Id="rId527" Type="http://schemas.openxmlformats.org/officeDocument/2006/relationships/hyperlink" Target="https://api.twitter.com/1.1/geo/id/1dde694ccd8f8be9.json" TargetMode="External"/><Relationship Id="rId734" Type="http://schemas.openxmlformats.org/officeDocument/2006/relationships/hyperlink" Target="http://pbs.twimg.com/profile_images/626296244428632064/0to76oP1_normal.jpg" TargetMode="External"/><Relationship Id="rId941" Type="http://schemas.openxmlformats.org/officeDocument/2006/relationships/hyperlink" Target="https://pbs.twimg.com/ext_tw_video_thumb/841630671684681729/pu/img/PCA9UcLX3IslZvU-.jpg" TargetMode="External"/><Relationship Id="rId1157" Type="http://schemas.openxmlformats.org/officeDocument/2006/relationships/hyperlink" Target="https://twitter.com/" TargetMode="External"/><Relationship Id="rId1364" Type="http://schemas.openxmlformats.org/officeDocument/2006/relationships/hyperlink" Target="https://twitter.com/i/web/status/843341955790716928" TargetMode="External"/><Relationship Id="rId1571" Type="http://schemas.openxmlformats.org/officeDocument/2006/relationships/hyperlink" Target="https://api.twitter.com/1.1/geo/id/3d4f08857245e3f4.json" TargetMode="External"/><Relationship Id="rId70" Type="http://schemas.openxmlformats.org/officeDocument/2006/relationships/hyperlink" Target="https://pbs.twimg.com/media/C6z4EHzXUAASinS.jpg" TargetMode="External"/><Relationship Id="rId801" Type="http://schemas.openxmlformats.org/officeDocument/2006/relationships/hyperlink" Target="https://twitter.com/" TargetMode="External"/><Relationship Id="rId1017" Type="http://schemas.openxmlformats.org/officeDocument/2006/relationships/hyperlink" Target="https://twitter.com/i/web/status/841602108768034816" TargetMode="External"/><Relationship Id="rId1224" Type="http://schemas.openxmlformats.org/officeDocument/2006/relationships/hyperlink" Target="http://pbs.twimg.com/profile_images/726107749541502976/m8_Qnb-8_normal.jpg" TargetMode="External"/><Relationship Id="rId1431" Type="http://schemas.openxmlformats.org/officeDocument/2006/relationships/hyperlink" Target="https://twitter.com/" TargetMode="External"/><Relationship Id="rId1669" Type="http://schemas.openxmlformats.org/officeDocument/2006/relationships/hyperlink" Target="https://twitter.com/i/web/status/840930355334934528" TargetMode="External"/><Relationship Id="rId1529" Type="http://schemas.openxmlformats.org/officeDocument/2006/relationships/hyperlink" Target="https://twitter.com/" TargetMode="External"/><Relationship Id="rId1736" Type="http://schemas.openxmlformats.org/officeDocument/2006/relationships/hyperlink" Target="http://abs.twimg.com/sticky/default_profile_images/default_profile_5_normal.png" TargetMode="External"/><Relationship Id="rId28" Type="http://schemas.openxmlformats.org/officeDocument/2006/relationships/hyperlink" Target="https://twitter.com/" TargetMode="External"/><Relationship Id="rId1803" Type="http://schemas.openxmlformats.org/officeDocument/2006/relationships/hyperlink" Target="https://twitter.com/" TargetMode="External"/><Relationship Id="rId177" Type="http://schemas.openxmlformats.org/officeDocument/2006/relationships/hyperlink" Target="http://pbs.twimg.com/profile_images/784629584008507392/7rQSiBVF_normal.jpg" TargetMode="External"/><Relationship Id="rId384" Type="http://schemas.openxmlformats.org/officeDocument/2006/relationships/hyperlink" Target="https://twitter.com/" TargetMode="External"/><Relationship Id="rId591" Type="http://schemas.openxmlformats.org/officeDocument/2006/relationships/hyperlink" Target="https://pbs.twimg.com/media/C7LqbiBXgAATfR-.jpg" TargetMode="External"/><Relationship Id="rId244" Type="http://schemas.openxmlformats.org/officeDocument/2006/relationships/hyperlink" Target="https://twitter.com/" TargetMode="External"/><Relationship Id="rId689" Type="http://schemas.openxmlformats.org/officeDocument/2006/relationships/hyperlink" Target="http://pbs.twimg.com/profile_images/554852377493131264/mZWuVauc_normal.jpeg" TargetMode="External"/><Relationship Id="rId896" Type="http://schemas.openxmlformats.org/officeDocument/2006/relationships/hyperlink" Target="http://pbs.twimg.com/profile_images/378800000840024871/fb10b21c1166534dc307442c4f07f406_normal.jpeg" TargetMode="External"/><Relationship Id="rId1081" Type="http://schemas.openxmlformats.org/officeDocument/2006/relationships/hyperlink" Target="https://twitter.com/" TargetMode="External"/><Relationship Id="rId451" Type="http://schemas.openxmlformats.org/officeDocument/2006/relationships/hyperlink" Target="https://twitter.com/" TargetMode="External"/><Relationship Id="rId549" Type="http://schemas.openxmlformats.org/officeDocument/2006/relationships/hyperlink" Target="http://pbs.twimg.com/profile_images/792565259831652352/eqLmnjUM_normal.jpg"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i/web/status/841935892512161792" TargetMode="External"/><Relationship Id="rId1593" Type="http://schemas.openxmlformats.org/officeDocument/2006/relationships/hyperlink" Target="https://twitter.com/" TargetMode="External"/><Relationship Id="rId104" Type="http://schemas.openxmlformats.org/officeDocument/2006/relationships/hyperlink" Target="https://twitter.com/" TargetMode="External"/><Relationship Id="rId311" Type="http://schemas.openxmlformats.org/officeDocument/2006/relationships/hyperlink" Target="http://abs.twimg.com/sticky/default_profile_images/default_profile_0_normal.png" TargetMode="External"/><Relationship Id="rId409" Type="http://schemas.openxmlformats.org/officeDocument/2006/relationships/hyperlink" Target="http://pbs.twimg.com/profile_images/770947177556406272/nJ3q2hRo_normal.jpg" TargetMode="External"/><Relationship Id="rId963" Type="http://schemas.openxmlformats.org/officeDocument/2006/relationships/hyperlink" Target="https://twitter.com/" TargetMode="External"/><Relationship Id="rId1039" Type="http://schemas.openxmlformats.org/officeDocument/2006/relationships/hyperlink" Target="http://pbs.twimg.com/profile_images/820211648203984896/KNtV2w0t_normal.jpg" TargetMode="External"/><Relationship Id="rId1246" Type="http://schemas.openxmlformats.org/officeDocument/2006/relationships/hyperlink" Target="https://twitter.com/" TargetMode="External"/><Relationship Id="rId92" Type="http://schemas.openxmlformats.org/officeDocument/2006/relationships/hyperlink" Target="http://pbs.twimg.com/profile_images/756166859322433536/jmeOvn4V_normal.jpg" TargetMode="External"/><Relationship Id="rId616" Type="http://schemas.openxmlformats.org/officeDocument/2006/relationships/hyperlink" Target="http://pbs.twimg.com/profile_images/807843814618501120/PmzSf-Ht_normal.jpg" TargetMode="External"/><Relationship Id="rId823" Type="http://schemas.openxmlformats.org/officeDocument/2006/relationships/hyperlink" Target="https://twitter.com/" TargetMode="External"/><Relationship Id="rId1453" Type="http://schemas.openxmlformats.org/officeDocument/2006/relationships/hyperlink" Target="http://pbs.twimg.com/profile_images/841162958671626241/shiVEZgg_normal.jpg" TargetMode="External"/><Relationship Id="rId1660" Type="http://schemas.openxmlformats.org/officeDocument/2006/relationships/hyperlink" Target="http://pbs.twimg.com/profile_images/830780075284930561/05wBcG43_normal.jpg" TargetMode="External"/><Relationship Id="rId1758"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pbs.twimg.com/profile_images/834412943462772737/AWWJlzpz_normal.jpg" TargetMode="External"/><Relationship Id="rId1520" Type="http://schemas.openxmlformats.org/officeDocument/2006/relationships/hyperlink" Target="http://pbs.twimg.com/profile_images/737520757543030786/YKGHbC06_normal.jpg" TargetMode="External"/><Relationship Id="rId1618" Type="http://schemas.openxmlformats.org/officeDocument/2006/relationships/hyperlink" Target="https://api.twitter.com/1.1/geo/id/3a86c1f0605c8a9b.json" TargetMode="External"/><Relationship Id="rId1825" Type="http://schemas.openxmlformats.org/officeDocument/2006/relationships/hyperlink" Target="http://pbs.twimg.com/profile_images/732134112073416705/LDOkqja7_normal.jpg" TargetMode="External"/><Relationship Id="rId199" Type="http://schemas.openxmlformats.org/officeDocument/2006/relationships/hyperlink" Target="https://twitter.com/" TargetMode="External"/><Relationship Id="rId266" Type="http://schemas.openxmlformats.org/officeDocument/2006/relationships/hyperlink" Target="http://pbs.twimg.com/profile_images/691109853004075008/FiGpGiJf_normal.jpg" TargetMode="External"/><Relationship Id="rId473" Type="http://schemas.openxmlformats.org/officeDocument/2006/relationships/hyperlink" Target="http://techcase.in/mobile/bsnl-339-offer-giving-a-tough-time-to-jio/" TargetMode="External"/><Relationship Id="rId680" Type="http://schemas.openxmlformats.org/officeDocument/2006/relationships/hyperlink" Target="http://pbs.twimg.com/profile_images/762600169011499009/I65XYGCg_normal.jpg" TargetMode="External"/><Relationship Id="rId126" Type="http://schemas.openxmlformats.org/officeDocument/2006/relationships/hyperlink" Target="https://twitter.com/" TargetMode="External"/><Relationship Id="rId333" Type="http://schemas.openxmlformats.org/officeDocument/2006/relationships/hyperlink" Target="http://pbs.twimg.com/profile_images/1413716158/11988423_normal.JPG" TargetMode="External"/><Relationship Id="rId540" Type="http://schemas.openxmlformats.org/officeDocument/2006/relationships/hyperlink" Target="http://pbs.twimg.com/profile_images/751291976041902080/ir-vxUd-_normal.jpg"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1170"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pbs.twimg.com/ext_tw_video_thumb/841630671684681729/pu/img/PCA9UcLX3IslZvU-.jpg" TargetMode="External"/><Relationship Id="rId1030" Type="http://schemas.openxmlformats.org/officeDocument/2006/relationships/hyperlink" Target="http://pbs.twimg.com/profile_images/754596650606292992/kmG1f4gr_normal.jpg"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pbs.twimg.com/profile_images/711903672263835648/VWp0sUwg_normal.jpg" TargetMode="External"/><Relationship Id="rId400" Type="http://schemas.openxmlformats.org/officeDocument/2006/relationships/hyperlink" Target="https://twitter.com/" TargetMode="External"/><Relationship Id="rId705" Type="http://schemas.openxmlformats.org/officeDocument/2006/relationships/hyperlink" Target="http://pbs.twimg.com/profile_images/753575603945611264/8xUUWR8d_normal.jpg"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912" Type="http://schemas.openxmlformats.org/officeDocument/2006/relationships/hyperlink" Target="http://pbs.twimg.com/profile_images/753575603945611264/8xUUWR8d_normal.jpg" TargetMode="External"/><Relationship Id="rId41" Type="http://schemas.openxmlformats.org/officeDocument/2006/relationships/hyperlink" Target="https://twitter.com/" TargetMode="External"/><Relationship Id="rId1402" Type="http://schemas.openxmlformats.org/officeDocument/2006/relationships/hyperlink" Target="http://pbs.twimg.com/profile_images/820101866579173376/AnZDudpS_normal.jpg" TargetMode="External"/><Relationship Id="rId1707" Type="http://schemas.openxmlformats.org/officeDocument/2006/relationships/hyperlink" Target="http://pbs.twimg.com/profile_images/841711203575558145/IM6KD2_7_normal.jpg" TargetMode="External"/><Relationship Id="rId190" Type="http://schemas.openxmlformats.org/officeDocument/2006/relationships/hyperlink" Target="http://pbs.twimg.com/profile_images/842636703311441921/In8fACP5_normal.jpg" TargetMode="External"/><Relationship Id="rId288" Type="http://schemas.openxmlformats.org/officeDocument/2006/relationships/hyperlink" Target="https://twitter.com/" TargetMode="External"/><Relationship Id="rId495" Type="http://schemas.openxmlformats.org/officeDocument/2006/relationships/hyperlink" Target="http://pbs.twimg.com/profile_images/710162882307039232/k8mZyNRU_normal.jpg" TargetMode="External"/><Relationship Id="rId148" Type="http://schemas.openxmlformats.org/officeDocument/2006/relationships/hyperlink" Target="http://pbs.twimg.com/profile_images/844035891500732418/67MeElvo_normal.jpg" TargetMode="External"/><Relationship Id="rId355" Type="http://schemas.openxmlformats.org/officeDocument/2006/relationships/hyperlink" Target="https://twitter.com/" TargetMode="External"/><Relationship Id="rId562" Type="http://schemas.openxmlformats.org/officeDocument/2006/relationships/hyperlink" Target="https://twitter.com/" TargetMode="External"/><Relationship Id="rId1192" Type="http://schemas.openxmlformats.org/officeDocument/2006/relationships/hyperlink" Target="https://twitter.com/i/web/status/842300654534176771" TargetMode="External"/><Relationship Id="rId215" Type="http://schemas.openxmlformats.org/officeDocument/2006/relationships/hyperlink" Target="https://pbs.twimg.com/media/C6dEZYsU8AE-voA.jpg" TargetMode="External"/><Relationship Id="rId422" Type="http://schemas.openxmlformats.org/officeDocument/2006/relationships/hyperlink" Target="https://twitter.com/" TargetMode="External"/><Relationship Id="rId867" Type="http://schemas.openxmlformats.org/officeDocument/2006/relationships/hyperlink" Target="http://pbs.twimg.com/profile_images/788574143469891584/XuX-qBVX_normal.jpg" TargetMode="External"/><Relationship Id="rId1052" Type="http://schemas.openxmlformats.org/officeDocument/2006/relationships/hyperlink" Target="http://pbs.twimg.com/profile_images/782065432433917952/ZNTdRD69_normal.jpg" TargetMode="External"/><Relationship Id="rId1497" Type="http://schemas.openxmlformats.org/officeDocument/2006/relationships/hyperlink" Target="https://twitter.com/" TargetMode="External"/><Relationship Id="rId727" Type="http://schemas.openxmlformats.org/officeDocument/2006/relationships/hyperlink" Target="http://pbs.twimg.com/profile_images/765864691822370816/8FxpFt2F_normal.jpg" TargetMode="External"/><Relationship Id="rId934" Type="http://schemas.openxmlformats.org/officeDocument/2006/relationships/hyperlink" Target="http://pbs.twimg.com/profile_images/738590730428391424/bbo1qvxP_normal.jpg" TargetMode="External"/><Relationship Id="rId1357" Type="http://schemas.openxmlformats.org/officeDocument/2006/relationships/hyperlink" Target="http://abs.twimg.com/sticky/default_profile_images/default_profile_1_normal.png"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63" Type="http://schemas.openxmlformats.org/officeDocument/2006/relationships/hyperlink" Target="https://twitter.com/i/web/status/843293330029101056" TargetMode="External"/><Relationship Id="rId1217" Type="http://schemas.openxmlformats.org/officeDocument/2006/relationships/hyperlink" Target="https://twitter.com/" TargetMode="External"/><Relationship Id="rId1424" Type="http://schemas.openxmlformats.org/officeDocument/2006/relationships/hyperlink" Target="https://api.twitter.com/1.1/geo/id/5059a3e6aeee43b3.json" TargetMode="External"/><Relationship Id="rId1631" Type="http://schemas.openxmlformats.org/officeDocument/2006/relationships/hyperlink" Target="https://twitter.com/i/web/status/843328536920440832" TargetMode="External"/><Relationship Id="rId1729" Type="http://schemas.openxmlformats.org/officeDocument/2006/relationships/hyperlink" Target="http://pbs.twimg.com/profile_images/715874634969669632/AgTlvehu_normal.jpg" TargetMode="External"/><Relationship Id="rId377" Type="http://schemas.openxmlformats.org/officeDocument/2006/relationships/hyperlink" Target="https://twitter.com/" TargetMode="External"/><Relationship Id="rId584" Type="http://schemas.openxmlformats.org/officeDocument/2006/relationships/hyperlink" Target="http://pbs.twimg.com/profile_images/832303067164864512/8BB7yWG7_normal.jpg" TargetMode="External"/><Relationship Id="rId5" Type="http://schemas.openxmlformats.org/officeDocument/2006/relationships/hyperlink" Target="http://pbs.twimg.com/profile_images/840267070843584512/L7CGhc7d_normal.jpg" TargetMode="External"/><Relationship Id="rId237" Type="http://schemas.openxmlformats.org/officeDocument/2006/relationships/hyperlink" Target="https://twitter.com/" TargetMode="External"/><Relationship Id="rId791" Type="http://schemas.openxmlformats.org/officeDocument/2006/relationships/hyperlink" Target="https://twitter.com/" TargetMode="External"/><Relationship Id="rId889" Type="http://schemas.openxmlformats.org/officeDocument/2006/relationships/hyperlink" Target="https://twitter.com/i/web/status/841712111852146689" TargetMode="External"/><Relationship Id="rId1074" Type="http://schemas.openxmlformats.org/officeDocument/2006/relationships/hyperlink" Target="http://pbs.twimg.com/profile_images/841162958671626241/shiVEZgg_normal.jpg" TargetMode="External"/><Relationship Id="rId444" Type="http://schemas.openxmlformats.org/officeDocument/2006/relationships/hyperlink" Target="http://pbs.twimg.com/profile_images/766583897203339264/0aruDo_e_normal.jpg" TargetMode="External"/><Relationship Id="rId651" Type="http://schemas.openxmlformats.org/officeDocument/2006/relationships/hyperlink" Target="http://gadgets.ndtv.com/telecom/news/reliance-jio-said-to-be-testing-1gbps-gigafiber-ftth-broadband-in-mumbai-pune-1454727" TargetMode="External"/><Relationship Id="rId749" Type="http://schemas.openxmlformats.org/officeDocument/2006/relationships/hyperlink" Target="http://pbs.twimg.com/profile_images/781601921807233025/SVvao9h6_normal.jpg"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pbs.twimg.com/profile_images/765135203534671872/6t58KZlr_normal.jpg" TargetMode="External"/><Relationship Id="rId304" Type="http://schemas.openxmlformats.org/officeDocument/2006/relationships/hyperlink" Target="https://pbs.twimg.com/media/C6z-kSMWoAEpN6a.jpg" TargetMode="External"/><Relationship Id="rId511" Type="http://schemas.openxmlformats.org/officeDocument/2006/relationships/hyperlink" Target="https://twitter.com/" TargetMode="External"/><Relationship Id="rId609" Type="http://schemas.openxmlformats.org/officeDocument/2006/relationships/hyperlink" Target="http://pbs.twimg.com/profile_images/840538565226381313/2-WajhaG_normal.jpg" TargetMode="External"/><Relationship Id="rId956" Type="http://schemas.openxmlformats.org/officeDocument/2006/relationships/hyperlink" Target="https://twitter.com/" TargetMode="External"/><Relationship Id="rId1141" Type="http://schemas.openxmlformats.org/officeDocument/2006/relationships/hyperlink" Target="http://pbs.twimg.com/profile_images/728587403632517120/CzrEwgjX_normal.jpg"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85" Type="http://schemas.openxmlformats.org/officeDocument/2006/relationships/hyperlink" Target="http://pbs.twimg.com/profile_images/756166859322433536/jmeOvn4V_normal.jpg"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1446" Type="http://schemas.openxmlformats.org/officeDocument/2006/relationships/hyperlink" Target="http://pbs.twimg.com/profile_images/734440338337714177/41ABrCGc_normal.jpg" TargetMode="External"/><Relationship Id="rId1653" Type="http://schemas.openxmlformats.org/officeDocument/2006/relationships/hyperlink" Target="https://twitter.com/" TargetMode="External"/><Relationship Id="rId1306" Type="http://schemas.openxmlformats.org/officeDocument/2006/relationships/hyperlink" Target="http://pbs.twimg.com/profile_images/775688634926190592/qlyV7j7Q_normal.jpg" TargetMode="External"/><Relationship Id="rId1513" Type="http://schemas.openxmlformats.org/officeDocument/2006/relationships/hyperlink" Target="http://pbs.twimg.com/profile_images/2549484886/6k0tqo7ih2wtakji5n0y_normal.jpeg" TargetMode="External"/><Relationship Id="rId1720" Type="http://schemas.openxmlformats.org/officeDocument/2006/relationships/hyperlink" Target="http://pbs.twimg.com/profile_images/648341514376998912/pgswrEjs_normal.jpg" TargetMode="External"/><Relationship Id="rId12" Type="http://schemas.openxmlformats.org/officeDocument/2006/relationships/hyperlink" Target="https://twitter.com/" TargetMode="External"/><Relationship Id="rId1818" Type="http://schemas.openxmlformats.org/officeDocument/2006/relationships/hyperlink" Target="https://twitter.com/" TargetMode="External"/><Relationship Id="rId161" Type="http://schemas.openxmlformats.org/officeDocument/2006/relationships/hyperlink" Target="https://twitter.com/" TargetMode="External"/><Relationship Id="rId399" Type="http://schemas.openxmlformats.org/officeDocument/2006/relationships/hyperlink" Target="https://twitter.com/" TargetMode="External"/><Relationship Id="rId259" Type="http://schemas.openxmlformats.org/officeDocument/2006/relationships/hyperlink" Target="http://pbs.twimg.com/profile_images/829227776624427013/AhoZEPr3_normal.jpg" TargetMode="External"/><Relationship Id="rId466" Type="http://schemas.openxmlformats.org/officeDocument/2006/relationships/hyperlink" Target="https://twitter.com/" TargetMode="External"/><Relationship Id="rId673" Type="http://schemas.openxmlformats.org/officeDocument/2006/relationships/hyperlink" Target="http://downdetector.in/problems/vodafone" TargetMode="External"/><Relationship Id="rId880" Type="http://schemas.openxmlformats.org/officeDocument/2006/relationships/hyperlink" Target="https://twitter.com/i/web/status/841715805393997825" TargetMode="External"/><Relationship Id="rId1096" Type="http://schemas.openxmlformats.org/officeDocument/2006/relationships/hyperlink" Target="https://twitter.com/" TargetMode="External"/><Relationship Id="rId119" Type="http://schemas.openxmlformats.org/officeDocument/2006/relationships/hyperlink" Target="http://pbs.twimg.com/profile_images/841162958671626241/shiVEZgg_normal.jpg" TargetMode="External"/><Relationship Id="rId326" Type="http://schemas.openxmlformats.org/officeDocument/2006/relationships/hyperlink" Target="https://twitter.com/" TargetMode="External"/><Relationship Id="rId533" Type="http://schemas.openxmlformats.org/officeDocument/2006/relationships/hyperlink" Target="http://pbs.twimg.com/profile_images/632224657324687360/CiHM1iUd_normal.jpg" TargetMode="External"/><Relationship Id="rId978" Type="http://schemas.openxmlformats.org/officeDocument/2006/relationships/hyperlink" Target="https://twitter.com/" TargetMode="External"/><Relationship Id="rId1163" Type="http://schemas.openxmlformats.org/officeDocument/2006/relationships/hyperlink" Target="http://pbs.twimg.com/profile_images/569508806015471616/Vn5imIdL_normal.jpeg" TargetMode="External"/><Relationship Id="rId1370" Type="http://schemas.openxmlformats.org/officeDocument/2006/relationships/hyperlink" Target="http://pbs.twimg.com/profile_images/774084874265210882/xgP60ubS_normal.jpg" TargetMode="External"/><Relationship Id="rId740" Type="http://schemas.openxmlformats.org/officeDocument/2006/relationships/hyperlink" Target="http://pbs.twimg.com/profile_images/795938117261762564/KFHxa-Ha_normal.jpg" TargetMode="External"/><Relationship Id="rId838" Type="http://schemas.openxmlformats.org/officeDocument/2006/relationships/hyperlink" Target="https://twitter.com/i/web/status/841727923350581248" TargetMode="External"/><Relationship Id="rId1023" Type="http://schemas.openxmlformats.org/officeDocument/2006/relationships/hyperlink" Target="https://twitter.com/i/web/status/841621346543128580" TargetMode="External"/><Relationship Id="rId1468" Type="http://schemas.openxmlformats.org/officeDocument/2006/relationships/hyperlink" Target="http://pbs.twimg.com/profile_images/794520225861357568/JSLkxpO2_normal.jpg" TargetMode="External"/><Relationship Id="rId1675" Type="http://schemas.openxmlformats.org/officeDocument/2006/relationships/hyperlink" Target="https://twitter.com/i/web/status/843114453008875520" TargetMode="External"/><Relationship Id="rId600" Type="http://schemas.openxmlformats.org/officeDocument/2006/relationships/hyperlink" Target="https://twitter.com/" TargetMode="External"/><Relationship Id="rId1230" Type="http://schemas.openxmlformats.org/officeDocument/2006/relationships/hyperlink" Target="http://pbs.twimg.com/profile_images/648869117458444289/yj1TN943_normal.jpg" TargetMode="External"/><Relationship Id="rId1328" Type="http://schemas.openxmlformats.org/officeDocument/2006/relationships/hyperlink" Target="https://twitter.com/" TargetMode="External"/><Relationship Id="rId1535" Type="http://schemas.openxmlformats.org/officeDocument/2006/relationships/hyperlink" Target="https://api.twitter.com/1.1/geo/id/0528febe43a2b2c9.json" TargetMode="External"/><Relationship Id="rId905" Type="http://schemas.openxmlformats.org/officeDocument/2006/relationships/hyperlink" Target="http://pbs.twimg.com/profile_images/733904614785835008/sUTP1aKb_normal.jpg" TargetMode="External"/><Relationship Id="rId1742" Type="http://schemas.openxmlformats.org/officeDocument/2006/relationships/hyperlink" Target="http://pbs.twimg.com/profile_images/776413382274584576/TZeg0Qkd_normal.jpg" TargetMode="External"/><Relationship Id="rId34" Type="http://schemas.openxmlformats.org/officeDocument/2006/relationships/hyperlink" Target="https://twitter.com/" TargetMode="External"/><Relationship Id="rId1602" Type="http://schemas.openxmlformats.org/officeDocument/2006/relationships/hyperlink" Target="https://twitter.com/" TargetMode="External"/><Relationship Id="rId183" Type="http://schemas.openxmlformats.org/officeDocument/2006/relationships/hyperlink" Target="https://twitter.com/" TargetMode="External"/><Relationship Id="rId390" Type="http://schemas.openxmlformats.org/officeDocument/2006/relationships/hyperlink" Target="http://pbs.twimg.com/profile_images/842289194844086272/7dOuuoi1_normal.jpg" TargetMode="External"/><Relationship Id="rId250" Type="http://schemas.openxmlformats.org/officeDocument/2006/relationships/hyperlink" Target="https://twitter.com/" TargetMode="External"/><Relationship Id="rId488" Type="http://schemas.openxmlformats.org/officeDocument/2006/relationships/hyperlink" Target="http://pbs.twimg.com/profile_images/823906091461447681/yVgEMWnj_normal.jpg" TargetMode="External"/><Relationship Id="rId695" Type="http://schemas.openxmlformats.org/officeDocument/2006/relationships/hyperlink" Target="http://pbs.twimg.com/profile_images/476292375912804352/LDGHTcJh_normal.jpeg" TargetMode="External"/><Relationship Id="rId110" Type="http://schemas.openxmlformats.org/officeDocument/2006/relationships/hyperlink" Target="https://twitter.com/" TargetMode="External"/><Relationship Id="rId348" Type="http://schemas.openxmlformats.org/officeDocument/2006/relationships/hyperlink" Target="https://twitter.com/" TargetMode="External"/><Relationship Id="rId555" Type="http://schemas.openxmlformats.org/officeDocument/2006/relationships/hyperlink" Target="https://pbs.twimg.com/media/C7RB81YX0AAPwWw.jpg" TargetMode="External"/><Relationship Id="rId762" Type="http://schemas.openxmlformats.org/officeDocument/2006/relationships/hyperlink" Target="https://twitter.com/" TargetMode="External"/><Relationship Id="rId1185" Type="http://schemas.openxmlformats.org/officeDocument/2006/relationships/hyperlink" Target="http://www.ghaintpunjab.com/filmfare-awards-punjabi-chandigarh/" TargetMode="External"/><Relationship Id="rId1392" Type="http://schemas.openxmlformats.org/officeDocument/2006/relationships/hyperlink" Target="http://pbs.twimg.com/profile_images/812882542323908608/k_T9rC1p_normal.jpg" TargetMode="External"/><Relationship Id="rId208" Type="http://schemas.openxmlformats.org/officeDocument/2006/relationships/hyperlink" Target="https://twitter.com/i/web/status/841230579819520002" TargetMode="External"/><Relationship Id="rId415" Type="http://schemas.openxmlformats.org/officeDocument/2006/relationships/hyperlink" Target="http://pbs.twimg.com/profile_images/843560116226064384/H_QDrYpV_normal.jpg" TargetMode="External"/><Relationship Id="rId622" Type="http://schemas.openxmlformats.org/officeDocument/2006/relationships/hyperlink" Target="https://twitter.com/" TargetMode="External"/><Relationship Id="rId1045" Type="http://schemas.openxmlformats.org/officeDocument/2006/relationships/hyperlink" Target="http://pbs.twimg.com/profile_images/799207989483683840/Vl0VwPRl_normal.jpg" TargetMode="External"/><Relationship Id="rId1252" Type="http://schemas.openxmlformats.org/officeDocument/2006/relationships/hyperlink" Target="http://pbs.twimg.com/profile_images/743668232226103297/QMR4q2vD_normal.jpg" TargetMode="External"/><Relationship Id="rId1697" Type="http://schemas.openxmlformats.org/officeDocument/2006/relationships/hyperlink" Target="http://pbs.twimg.com/profile_images/813462156347785217/cLQr8lVf_normal.jpg" TargetMode="External"/><Relationship Id="rId927" Type="http://schemas.openxmlformats.org/officeDocument/2006/relationships/hyperlink" Target="http://pbs.twimg.com/profile_images/840846992356069377/NYqgTkn4_normal.jpg" TargetMode="External"/><Relationship Id="rId1112" Type="http://schemas.openxmlformats.org/officeDocument/2006/relationships/hyperlink" Target="https://twitter.com/" TargetMode="External"/><Relationship Id="rId1557" Type="http://schemas.openxmlformats.org/officeDocument/2006/relationships/hyperlink" Target="https://pbs.twimg.com/media/C7QmNtJXQAAw6Mz.jpg" TargetMode="External"/><Relationship Id="rId1764" Type="http://schemas.openxmlformats.org/officeDocument/2006/relationships/hyperlink" Target="https://twitter.com/" TargetMode="External"/><Relationship Id="rId56" Type="http://schemas.openxmlformats.org/officeDocument/2006/relationships/hyperlink" Target="http://pbs.twimg.com/profile_images/819923781250490368/5igpxsMD_normal.jpg" TargetMode="External"/><Relationship Id="rId1417" Type="http://schemas.openxmlformats.org/officeDocument/2006/relationships/hyperlink" Target="https://twitter.com/" TargetMode="External"/><Relationship Id="rId1624" Type="http://schemas.openxmlformats.org/officeDocument/2006/relationships/hyperlink" Target="http://www.ghaintpunjab.com/filmfare-awards-punjabi-chandigarh/" TargetMode="External"/><Relationship Id="rId1831" Type="http://schemas.openxmlformats.org/officeDocument/2006/relationships/hyperlink" Target="https://twitter.com/" TargetMode="External"/><Relationship Id="rId272" Type="http://schemas.openxmlformats.org/officeDocument/2006/relationships/hyperlink" Target="http://pbs.twimg.com/profile_images/725532591118413824/rbTkpPdq_normal.jpg" TargetMode="External"/><Relationship Id="rId577" Type="http://schemas.openxmlformats.org/officeDocument/2006/relationships/hyperlink" Target="https://twitter.com/" TargetMode="External"/><Relationship Id="rId132" Type="http://schemas.openxmlformats.org/officeDocument/2006/relationships/hyperlink" Target="http://maps.google.com/?q=26.361612,84.336578&amp;hl=en&amp;gl=in&amp;shorturl=1"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pbs.twimg.com/profile_images/841162958671626241/shiVEZgg_normal.jpg" TargetMode="External"/><Relationship Id="rId437" Type="http://schemas.openxmlformats.org/officeDocument/2006/relationships/hyperlink" Target="http://pbs.twimg.com/profile_images/766583897203339264/0aruDo_e_normal.jpg" TargetMode="External"/><Relationship Id="rId644" Type="http://schemas.openxmlformats.org/officeDocument/2006/relationships/hyperlink" Target="http://pbs.twimg.com/profile_images/738590730428391424/bbo1qvxP_normal.jpg" TargetMode="External"/><Relationship Id="rId851" Type="http://schemas.openxmlformats.org/officeDocument/2006/relationships/hyperlink" Target="https://pbs.twimg.com/ext_tw_video_thumb/841630671684681729/pu/img/PCA9UcLX3IslZvU-.jpg" TargetMode="External"/><Relationship Id="rId1274" Type="http://schemas.openxmlformats.org/officeDocument/2006/relationships/hyperlink" Target="http://pbs.twimg.com/profile_images/813381491568902144/Cce7UuVG_normal.jpg" TargetMode="External"/><Relationship Id="rId1481" Type="http://schemas.openxmlformats.org/officeDocument/2006/relationships/hyperlink" Target="https://twitter.com/" TargetMode="External"/><Relationship Id="rId1579" Type="http://schemas.openxmlformats.org/officeDocument/2006/relationships/hyperlink" Target="http://pbs.twimg.com/profile_images/464735683681071104/LX1psx7y_normal.jpeg" TargetMode="External"/><Relationship Id="rId504" Type="http://schemas.openxmlformats.org/officeDocument/2006/relationships/hyperlink" Target="https://twitter.com/" TargetMode="External"/><Relationship Id="rId711" Type="http://schemas.openxmlformats.org/officeDocument/2006/relationships/hyperlink" Target="http://pbs.twimg.com/profile_images/753575603945611264/8xUUWR8d_normal.jpg" TargetMode="External"/><Relationship Id="rId949" Type="http://schemas.openxmlformats.org/officeDocument/2006/relationships/hyperlink" Target="http://pbs.twimg.com/profile_images/722900210884718592/oT4pCJyt_normal.jpg" TargetMode="External"/><Relationship Id="rId1134" Type="http://schemas.openxmlformats.org/officeDocument/2006/relationships/hyperlink" Target="http://pbs.twimg.com/profile_images/671557516623392773/986q9NaH_normal.jpg"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78" Type="http://schemas.openxmlformats.org/officeDocument/2006/relationships/hyperlink" Target="https://pbs.twimg.com/media/C6z4EHzXUAASinS.jpg" TargetMode="External"/><Relationship Id="rId809" Type="http://schemas.openxmlformats.org/officeDocument/2006/relationships/hyperlink" Target="https://twitter.com/" TargetMode="External"/><Relationship Id="rId1201" Type="http://schemas.openxmlformats.org/officeDocument/2006/relationships/hyperlink" Target="http://pbs.twimg.com/profile_images/780773799700500480/XyJVpifn_normal.jpg" TargetMode="External"/><Relationship Id="rId1439" Type="http://schemas.openxmlformats.org/officeDocument/2006/relationships/hyperlink" Target="http://pbs.twimg.com/profile_images/800324091525795840/c33LeHkg_normal.jpg" TargetMode="External"/><Relationship Id="rId1646" Type="http://schemas.openxmlformats.org/officeDocument/2006/relationships/hyperlink" Target="http://pbs.twimg.com/profile_images/780773799700500480/XyJVpifn_normal.jpg" TargetMode="External"/><Relationship Id="rId1506" Type="http://schemas.openxmlformats.org/officeDocument/2006/relationships/hyperlink" Target="https://twitter.com/" TargetMode="External"/><Relationship Id="rId1713" Type="http://schemas.openxmlformats.org/officeDocument/2006/relationships/hyperlink" Target="http://pbs.twimg.com/profile_images/378800000478767148/e08515cbee7eb41231324fe06d8b98aa_normal.jpeg" TargetMode="External"/><Relationship Id="rId294" Type="http://schemas.openxmlformats.org/officeDocument/2006/relationships/hyperlink" Target="https://twitter.com/" TargetMode="External"/><Relationship Id="rId154" Type="http://schemas.openxmlformats.org/officeDocument/2006/relationships/hyperlink" Target="https://twitter.com/" TargetMode="External"/><Relationship Id="rId361" Type="http://schemas.openxmlformats.org/officeDocument/2006/relationships/hyperlink" Target="https://twitter.com/" TargetMode="External"/><Relationship Id="rId599" Type="http://schemas.openxmlformats.org/officeDocument/2006/relationships/hyperlink" Target="https://pbs.twimg.com/media/C7LqbiBXgAATfR-.jpg" TargetMode="External"/><Relationship Id="rId459" Type="http://schemas.openxmlformats.org/officeDocument/2006/relationships/hyperlink" Target="http://pbs.twimg.com/profile_images/803723943391752192/KVzQcmdT_normal.jpg" TargetMode="External"/><Relationship Id="rId666" Type="http://schemas.openxmlformats.org/officeDocument/2006/relationships/hyperlink" Target="https://twitter.com/i/web/status/841715805393997825" TargetMode="External"/><Relationship Id="rId873" Type="http://schemas.openxmlformats.org/officeDocument/2006/relationships/hyperlink" Target="https://api.twitter.com/1.1/geo/id/514d0719e0a80a43.json"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21" Type="http://schemas.openxmlformats.org/officeDocument/2006/relationships/hyperlink" Target="https://pbs.twimg.com/media/C6dEZYsU8AE-voA.jpg" TargetMode="External"/><Relationship Id="rId319" Type="http://schemas.openxmlformats.org/officeDocument/2006/relationships/hyperlink" Target="https://twitter.com/" TargetMode="External"/><Relationship Id="rId526" Type="http://schemas.openxmlformats.org/officeDocument/2006/relationships/hyperlink" Target="https://api.twitter.com/1.1/geo/id/1dde694ccd8f8be9.json"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733" Type="http://schemas.openxmlformats.org/officeDocument/2006/relationships/hyperlink" Target="http://pbs.twimg.com/profile_images/626296244428632064/0to76oP1_normal.jpg" TargetMode="External"/><Relationship Id="rId940" Type="http://schemas.openxmlformats.org/officeDocument/2006/relationships/hyperlink" Target="https://pbs.twimg.com/ext_tw_video_thumb/841630671684681729/pu/img/PCA9UcLX3IslZvU-.jpg" TargetMode="External"/><Relationship Id="rId1016" Type="http://schemas.openxmlformats.org/officeDocument/2006/relationships/hyperlink" Target="https://api.twitter.com/1.1/geo/id/0a063651d547b2b9.json" TargetMode="External"/><Relationship Id="rId1570" Type="http://schemas.openxmlformats.org/officeDocument/2006/relationships/hyperlink" Target="https://twitter.com/" TargetMode="External"/><Relationship Id="rId1668" Type="http://schemas.openxmlformats.org/officeDocument/2006/relationships/hyperlink" Target="https://twitter.com/i/web/status/842338625970937857" TargetMode="External"/><Relationship Id="rId800" Type="http://schemas.openxmlformats.org/officeDocument/2006/relationships/hyperlink" Target="https://twitter.com/" TargetMode="External"/><Relationship Id="rId1223" Type="http://schemas.openxmlformats.org/officeDocument/2006/relationships/hyperlink" Target="http://pbs.twimg.com/profile_images/726107749541502976/m8_Qnb-8_normal.jpg"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pbs.twimg.com/profile_images/823086471372476416/YmtiMV1X_normal.jpg" TargetMode="External"/><Relationship Id="rId27" Type="http://schemas.openxmlformats.org/officeDocument/2006/relationships/hyperlink" Target="https://twitter.com/" TargetMode="External"/><Relationship Id="rId1802" Type="http://schemas.openxmlformats.org/officeDocument/2006/relationships/hyperlink" Target="https://twitter.com/" TargetMode="External"/><Relationship Id="rId176" Type="http://schemas.openxmlformats.org/officeDocument/2006/relationships/hyperlink" Target="http://pbs.twimg.com/profile_images/784629584008507392/7rQSiBVF_normal.jpg" TargetMode="External"/><Relationship Id="rId383" Type="http://schemas.openxmlformats.org/officeDocument/2006/relationships/hyperlink" Target="https://twitter.com/" TargetMode="External"/><Relationship Id="rId590" Type="http://schemas.openxmlformats.org/officeDocument/2006/relationships/hyperlink" Target="http://pbs.twimg.com/profile_images/841730903890153472/jW22dffl_normal.jpg" TargetMode="External"/><Relationship Id="rId243" Type="http://schemas.openxmlformats.org/officeDocument/2006/relationships/hyperlink" Target="https://twitter.com/" TargetMode="External"/><Relationship Id="rId450" Type="http://schemas.openxmlformats.org/officeDocument/2006/relationships/hyperlink" Target="https://twitter.com/" TargetMode="External"/><Relationship Id="rId688" Type="http://schemas.openxmlformats.org/officeDocument/2006/relationships/hyperlink" Target="http://pbs.twimg.com/profile_images/730227423615266816/zjPqXEqV_normal.jpg" TargetMode="External"/><Relationship Id="rId895" Type="http://schemas.openxmlformats.org/officeDocument/2006/relationships/hyperlink" Target="https://pbs.twimg.com/ext_tw_video_thumb/841630671684681729/pu/img/PCA9UcLX3IslZvU-.jpg" TargetMode="External"/><Relationship Id="rId1080" Type="http://schemas.openxmlformats.org/officeDocument/2006/relationships/hyperlink" Target="https://twitter.com/" TargetMode="External"/><Relationship Id="rId103" Type="http://schemas.openxmlformats.org/officeDocument/2006/relationships/hyperlink" Target="https://twitter.com/" TargetMode="External"/><Relationship Id="rId310" Type="http://schemas.openxmlformats.org/officeDocument/2006/relationships/hyperlink" Target="http://abs.twimg.com/sticky/default_profile_images/default_profile_0_normal.png" TargetMode="External"/><Relationship Id="rId548" Type="http://schemas.openxmlformats.org/officeDocument/2006/relationships/hyperlink" Target="http://pbs.twimg.com/profile_images/501760800545988608/U0nea-7l_normal.jpeg"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91" Type="http://schemas.openxmlformats.org/officeDocument/2006/relationships/hyperlink" Target="http://pbs.twimg.com/profile_images/756166859322433536/jmeOvn4V_normal.jpg" TargetMode="External"/><Relationship Id="rId408" Type="http://schemas.openxmlformats.org/officeDocument/2006/relationships/hyperlink" Target="http://pbs.twimg.com/profile_images/770947177556406272/nJ3q2hRo_normal.jpg" TargetMode="External"/><Relationship Id="rId615" Type="http://schemas.openxmlformats.org/officeDocument/2006/relationships/hyperlink" Target="http://pbs.twimg.com/profile_images/807843814618501120/PmzSf-Ht_normal.jpg" TargetMode="External"/><Relationship Id="rId822" Type="http://schemas.openxmlformats.org/officeDocument/2006/relationships/hyperlink" Target="https://twitter.com/" TargetMode="External"/><Relationship Id="rId1038" Type="http://schemas.openxmlformats.org/officeDocument/2006/relationships/hyperlink" Target="http://pbs.twimg.com/profile_images/743668232226103297/QMR4q2vD_normal.jpg" TargetMode="External"/><Relationship Id="rId1245" Type="http://schemas.openxmlformats.org/officeDocument/2006/relationships/hyperlink" Target="https://twitter.com/" TargetMode="External"/><Relationship Id="rId1452" Type="http://schemas.openxmlformats.org/officeDocument/2006/relationships/hyperlink" Target="http://pbs.twimg.com/profile_images/734440338337714177/41ABrCGc_normal.jpg" TargetMode="External"/><Relationship Id="rId1105" Type="http://schemas.openxmlformats.org/officeDocument/2006/relationships/hyperlink" Target="https://twitter.com/" TargetMode="External"/><Relationship Id="rId1312" Type="http://schemas.openxmlformats.org/officeDocument/2006/relationships/hyperlink" Target="http://pbs.twimg.com/profile_images/834412943462772737/AWWJlzpz_normal.jpg" TargetMode="External"/><Relationship Id="rId1757" Type="http://schemas.openxmlformats.org/officeDocument/2006/relationships/hyperlink" Target="https://twitter.com/" TargetMode="External"/><Relationship Id="rId49" Type="http://schemas.openxmlformats.org/officeDocument/2006/relationships/hyperlink" Target="https://pbs.twimg.com/media/C7HfR4WW4AAUUgT.jpg" TargetMode="External"/><Relationship Id="rId1617" Type="http://schemas.openxmlformats.org/officeDocument/2006/relationships/hyperlink" Target="https://api.twitter.com/1.1/geo/id/3a86c1f0605c8a9b.json" TargetMode="External"/><Relationship Id="rId1824" Type="http://schemas.openxmlformats.org/officeDocument/2006/relationships/hyperlink" Target="https://pbs.twimg.com/media/C7TE2BQV0AAk82b.jpg" TargetMode="External"/><Relationship Id="rId198" Type="http://schemas.openxmlformats.org/officeDocument/2006/relationships/hyperlink" Target="https://twitter.com/" TargetMode="External"/><Relationship Id="rId265" Type="http://schemas.openxmlformats.org/officeDocument/2006/relationships/hyperlink" Target="https://pbs.twimg.com/media/C6z-kSMWoAEpN6a.jpg" TargetMode="External"/><Relationship Id="rId472" Type="http://schemas.openxmlformats.org/officeDocument/2006/relationships/hyperlink" Target="https://twitter.com/i/web/status/842461854513283072" TargetMode="External"/><Relationship Id="rId125" Type="http://schemas.openxmlformats.org/officeDocument/2006/relationships/hyperlink" Target="https://twitter.com/" TargetMode="External"/><Relationship Id="rId332" Type="http://schemas.openxmlformats.org/officeDocument/2006/relationships/hyperlink" Target="http://abs.twimg.com/sticky/default_profile_images/default_profile_0_normal.png"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637" Type="http://schemas.openxmlformats.org/officeDocument/2006/relationships/hyperlink" Target="http://pbs.twimg.com/profile_images/2542114264/388883_2231859371046_1871616102_n_normal.jpg" TargetMode="External"/><Relationship Id="rId844" Type="http://schemas.openxmlformats.org/officeDocument/2006/relationships/hyperlink" Target="https://pbs.twimg.com/ext_tw_video_thumb/841630671684681729/pu/img/PCA9UcLX3IslZvU-.jpg"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pbs.twimg.com/profile_images/793318055073853440/YsQdhLCW_normal.jpg" TargetMode="External"/><Relationship Id="rId704" Type="http://schemas.openxmlformats.org/officeDocument/2006/relationships/hyperlink" Target="http://pbs.twimg.com/profile_images/753575603945611264/8xUUWR8d_normal.jpg" TargetMode="External"/><Relationship Id="rId911" Type="http://schemas.openxmlformats.org/officeDocument/2006/relationships/hyperlink" Target="http://pbs.twimg.com/profile_images/753575603945611264/8xUUWR8d_normal.jpg"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pbs.twimg.com/profile_images/843762898161844224/yuMdZFQT_normal.jpg" TargetMode="External"/><Relationship Id="rId1779" Type="http://schemas.openxmlformats.org/officeDocument/2006/relationships/hyperlink" Target="https://twitter.com/" TargetMode="External"/><Relationship Id="rId40" Type="http://schemas.openxmlformats.org/officeDocument/2006/relationships/hyperlink" Target="https://twitter.com/" TargetMode="External"/><Relationship Id="rId1401" Type="http://schemas.openxmlformats.org/officeDocument/2006/relationships/hyperlink" Target="http://pbs.twimg.com/profile_images/820101866579173376/AnZDudpS_normal.jpg" TargetMode="External"/><Relationship Id="rId1639" Type="http://schemas.openxmlformats.org/officeDocument/2006/relationships/hyperlink" Target="http://pbs.twimg.com/profile_images/816760279308632064/E2ChonEI_normal.jpg" TargetMode="External"/><Relationship Id="rId1706" Type="http://schemas.openxmlformats.org/officeDocument/2006/relationships/hyperlink" Target="http://pbs.twimg.com/profile_images/828179179363500032/3-tw9Y1b_normal.jpg" TargetMode="External"/><Relationship Id="rId287" Type="http://schemas.openxmlformats.org/officeDocument/2006/relationships/hyperlink" Target="https://twitter.com/" TargetMode="External"/><Relationship Id="rId494" Type="http://schemas.openxmlformats.org/officeDocument/2006/relationships/hyperlink" Target="http://pbs.twimg.com/profile_images/804612660650196992/aZqq0Sig_normal.jpg" TargetMode="External"/><Relationship Id="rId147" Type="http://schemas.openxmlformats.org/officeDocument/2006/relationships/hyperlink" Target="http://pbs.twimg.com/profile_images/844035891500732418/67MeElvo_normal.jpg" TargetMode="External"/><Relationship Id="rId354" Type="http://schemas.openxmlformats.org/officeDocument/2006/relationships/hyperlink" Target="https://twitter.com/" TargetMode="External"/><Relationship Id="rId799" Type="http://schemas.openxmlformats.org/officeDocument/2006/relationships/hyperlink" Target="https://twitter.com/" TargetMode="External"/><Relationship Id="rId1191" Type="http://schemas.openxmlformats.org/officeDocument/2006/relationships/hyperlink" Target="https://twitter.com/i/web/status/843328536920440832" TargetMode="External"/><Relationship Id="rId561" Type="http://schemas.openxmlformats.org/officeDocument/2006/relationships/hyperlink" Target="https://twitter.com/" TargetMode="External"/><Relationship Id="rId659" Type="http://schemas.openxmlformats.org/officeDocument/2006/relationships/hyperlink" Target="https://twitter.com/i/web/status/841712111852146689" TargetMode="External"/><Relationship Id="rId866" Type="http://schemas.openxmlformats.org/officeDocument/2006/relationships/hyperlink" Target="http://pbs.twimg.com/profile_images/788574143469891584/XuX-qBVX_normal.jpg"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14" Type="http://schemas.openxmlformats.org/officeDocument/2006/relationships/hyperlink" Target="https://pbs.twimg.com/media/C6dEZYsU8AE-voA.jpg" TargetMode="External"/><Relationship Id="rId421" Type="http://schemas.openxmlformats.org/officeDocument/2006/relationships/hyperlink" Target="https://twitter.com/" TargetMode="External"/><Relationship Id="rId519" Type="http://schemas.openxmlformats.org/officeDocument/2006/relationships/hyperlink" Target="https://twitter.com/" TargetMode="External"/><Relationship Id="rId1051" Type="http://schemas.openxmlformats.org/officeDocument/2006/relationships/hyperlink" Target="http://pbs.twimg.com/profile_images/782065432433917952/ZNTdRD69_normal.jpg"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726" Type="http://schemas.openxmlformats.org/officeDocument/2006/relationships/hyperlink" Target="http://pbs.twimg.com/profile_images/765864691822370816/8FxpFt2F_normal.jpg" TargetMode="External"/><Relationship Id="rId933" Type="http://schemas.openxmlformats.org/officeDocument/2006/relationships/hyperlink" Target="http://abs.twimg.com/sticky/default_profile_images/default_profile_0_normal.png"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62" Type="http://schemas.openxmlformats.org/officeDocument/2006/relationships/hyperlink" Target="https://twitter.com/i/web/status/843293330029101056" TargetMode="External"/><Relationship Id="rId1216" Type="http://schemas.openxmlformats.org/officeDocument/2006/relationships/hyperlink" Target="https://twitter.com/" TargetMode="External"/><Relationship Id="rId1423" Type="http://schemas.openxmlformats.org/officeDocument/2006/relationships/hyperlink" Target="https://api.twitter.com/1.1/geo/id/5059a3e6aeee43b3.json" TargetMode="External"/><Relationship Id="rId1630" Type="http://schemas.openxmlformats.org/officeDocument/2006/relationships/hyperlink" Target="https://twitter.com/i/web/status/842300654534176771" TargetMode="External"/><Relationship Id="rId1728" Type="http://schemas.openxmlformats.org/officeDocument/2006/relationships/hyperlink" Target="http://pbs.twimg.com/profile_images/715874634969669632/AgTlvehu_normal.jpg" TargetMode="External"/><Relationship Id="rId169" Type="http://schemas.openxmlformats.org/officeDocument/2006/relationships/hyperlink" Target="https://twitter.com/" TargetMode="External"/><Relationship Id="rId376" Type="http://schemas.openxmlformats.org/officeDocument/2006/relationships/hyperlink" Target="http://pbs.twimg.com/profile_images/839250199432179714/NMMPYJMP_normal.jpg" TargetMode="External"/><Relationship Id="rId583" Type="http://schemas.openxmlformats.org/officeDocument/2006/relationships/hyperlink" Target="https://api.twitter.com/1.1/geo/id/1b8680cd52a711cb.json" TargetMode="External"/><Relationship Id="rId790" Type="http://schemas.openxmlformats.org/officeDocument/2006/relationships/hyperlink" Target="https://twitter.com/" TargetMode="External"/><Relationship Id="rId4" Type="http://schemas.openxmlformats.org/officeDocument/2006/relationships/hyperlink" Target="http://pbs.twimg.com/profile_images/840267070843584512/L7CGhc7d_normal.jpg" TargetMode="External"/><Relationship Id="rId236" Type="http://schemas.openxmlformats.org/officeDocument/2006/relationships/hyperlink" Target="http://pbs.twimg.com/profile_images/3110881878/41b9a91e22904934e419cb30a05fb961_normal.jpeg" TargetMode="External"/><Relationship Id="rId443" Type="http://schemas.openxmlformats.org/officeDocument/2006/relationships/hyperlink" Target="http://pbs.twimg.com/profile_images/766583897203339264/0aruDo_e_normal.jpg" TargetMode="External"/><Relationship Id="rId650" Type="http://schemas.openxmlformats.org/officeDocument/2006/relationships/hyperlink" Target="http://gadgets.ndtv.com/telecom/news/reliance-jio-said-to-be-testing-1gbps-gigafiber-ftth-broadband-in-mumbai-pune-1454727" TargetMode="External"/><Relationship Id="rId888" Type="http://schemas.openxmlformats.org/officeDocument/2006/relationships/hyperlink" Target="https://twitter.com/i/web/status/841715805393997825" TargetMode="External"/><Relationship Id="rId1073" Type="http://schemas.openxmlformats.org/officeDocument/2006/relationships/hyperlink" Target="http://pbs.twimg.com/profile_images/841162958671626241/shiVEZgg_normal.jpg" TargetMode="External"/><Relationship Id="rId1280" Type="http://schemas.openxmlformats.org/officeDocument/2006/relationships/hyperlink" Target="http://pbs.twimg.com/profile_images/832198326862938112/VrPHZ38w_normal.jpg" TargetMode="External"/><Relationship Id="rId303" Type="http://schemas.openxmlformats.org/officeDocument/2006/relationships/hyperlink" Target="https://twitter.com/" TargetMode="External"/><Relationship Id="rId748" Type="http://schemas.openxmlformats.org/officeDocument/2006/relationships/hyperlink" Target="http://pbs.twimg.com/profile_images/818856956555395073/-k6wC95U_normal.jpg" TargetMode="External"/><Relationship Id="rId955" Type="http://schemas.openxmlformats.org/officeDocument/2006/relationships/hyperlink" Target="https://twitter.com/" TargetMode="External"/><Relationship Id="rId1140" Type="http://schemas.openxmlformats.org/officeDocument/2006/relationships/hyperlink" Target="http://pbs.twimg.com/profile_images/728587403632517120/CzrEwgjX_normal.jpg" TargetMode="External"/><Relationship Id="rId1378" Type="http://schemas.openxmlformats.org/officeDocument/2006/relationships/hyperlink" Target="https://twitter.com/" TargetMode="External"/><Relationship Id="rId1585" Type="http://schemas.openxmlformats.org/officeDocument/2006/relationships/hyperlink" Target="http://pbs.twimg.com/profile_images/765135203534671872/6t58KZlr_normal.jpg" TargetMode="External"/><Relationship Id="rId1792" Type="http://schemas.openxmlformats.org/officeDocument/2006/relationships/hyperlink" Target="https://twitter.com/" TargetMode="External"/><Relationship Id="rId84" Type="http://schemas.openxmlformats.org/officeDocument/2006/relationships/hyperlink" Target="http://pbs.twimg.com/profile_images/378800000506032531/836200b6a538c4cc5082d1ccd85ca2a2_normal.jpeg" TargetMode="External"/><Relationship Id="rId510" Type="http://schemas.openxmlformats.org/officeDocument/2006/relationships/hyperlink" Target="https://twitter.com/" TargetMode="External"/><Relationship Id="rId608" Type="http://schemas.openxmlformats.org/officeDocument/2006/relationships/hyperlink" Target="http://pbs.twimg.com/profile_images/833701146493595648/u8Pui-6H_normal.jpg"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pbs.twimg.com/profile_images/841162958671626241/shiVEZgg_normal.jpg" TargetMode="External"/><Relationship Id="rId1652" Type="http://schemas.openxmlformats.org/officeDocument/2006/relationships/hyperlink" Target="https://twitter.com/" TargetMode="External"/><Relationship Id="rId1000" Type="http://schemas.openxmlformats.org/officeDocument/2006/relationships/hyperlink" Target="https://twitter.com/" TargetMode="External"/><Relationship Id="rId1305" Type="http://schemas.openxmlformats.org/officeDocument/2006/relationships/hyperlink" Target="http://pbs.twimg.com/profile_images/775688634926190592/qlyV7j7Q_normal.jpg" TargetMode="External"/><Relationship Id="rId1512" Type="http://schemas.openxmlformats.org/officeDocument/2006/relationships/hyperlink" Target="http://pbs.twimg.com/profile_images/2549484886/6k0tqo7ih2wtakji5n0y_normal.jpeg" TargetMode="External"/><Relationship Id="rId1817" Type="http://schemas.openxmlformats.org/officeDocument/2006/relationships/hyperlink" Target="https://twitter.com/" TargetMode="External"/><Relationship Id="rId11" Type="http://schemas.openxmlformats.org/officeDocument/2006/relationships/hyperlink" Target="https://twitter.com/" TargetMode="External"/><Relationship Id="rId398" Type="http://schemas.openxmlformats.org/officeDocument/2006/relationships/hyperlink" Target="http://pbs.twimg.com/profile_images/815587956027256832/h8xEg4ZX_normal.jpg" TargetMode="External"/><Relationship Id="rId160" Type="http://schemas.openxmlformats.org/officeDocument/2006/relationships/hyperlink" Target="https://twitter.com/" TargetMode="External"/><Relationship Id="rId258" Type="http://schemas.openxmlformats.org/officeDocument/2006/relationships/hyperlink" Target="http://pbs.twimg.com/profile_images/829227776624427013/AhoZEPr3_normal.jpg" TargetMode="External"/><Relationship Id="rId465" Type="http://schemas.openxmlformats.org/officeDocument/2006/relationships/hyperlink" Target="http://pbs.twimg.com/profile_images/825643701447823362/8bqee2PN_normal.jpg" TargetMode="External"/><Relationship Id="rId672" Type="http://schemas.openxmlformats.org/officeDocument/2006/relationships/hyperlink" Target="http://downdetector.in/problems/vodafone" TargetMode="External"/><Relationship Id="rId1095" Type="http://schemas.openxmlformats.org/officeDocument/2006/relationships/hyperlink" Target="https://twitter.com/" TargetMode="External"/><Relationship Id="rId118" Type="http://schemas.openxmlformats.org/officeDocument/2006/relationships/hyperlink" Target="http://pbs.twimg.com/profile_images/782065432433917952/ZNTdRD69_normal.jpg" TargetMode="External"/><Relationship Id="rId325" Type="http://schemas.openxmlformats.org/officeDocument/2006/relationships/hyperlink" Target="https://twitter.com/" TargetMode="External"/><Relationship Id="rId532" Type="http://schemas.openxmlformats.org/officeDocument/2006/relationships/hyperlink" Target="https://pbs.twimg.com/media/C7RB81YX0AAPwWw.jpg" TargetMode="External"/><Relationship Id="rId977" Type="http://schemas.openxmlformats.org/officeDocument/2006/relationships/hyperlink" Target="https://twitter.com/" TargetMode="External"/><Relationship Id="rId1162" Type="http://schemas.openxmlformats.org/officeDocument/2006/relationships/hyperlink" Target="http://pbs.twimg.com/profile_images/830602736387358720/TN2F7n7k_normal.jpg" TargetMode="External"/><Relationship Id="rId837" Type="http://schemas.openxmlformats.org/officeDocument/2006/relationships/hyperlink" Target="https://api.twitter.com/1.1/geo/id/69d8d9f0fd0ddc8e.json" TargetMode="External"/><Relationship Id="rId1022" Type="http://schemas.openxmlformats.org/officeDocument/2006/relationships/hyperlink" Target="https://twitter.com/i/web/status/841602108768034816" TargetMode="External"/><Relationship Id="rId1467" Type="http://schemas.openxmlformats.org/officeDocument/2006/relationships/hyperlink" Target="http://pbs.twimg.com/profile_images/794520225861357568/JSLkxpO2_normal.jpg" TargetMode="External"/><Relationship Id="rId1674" Type="http://schemas.openxmlformats.org/officeDocument/2006/relationships/hyperlink" Target="http://economictimes.indiatimes.com/articleshow/57696541.cms" TargetMode="External"/><Relationship Id="rId904" Type="http://schemas.openxmlformats.org/officeDocument/2006/relationships/hyperlink" Target="http://pbs.twimg.com/profile_images/733904614785835008/sUTP1aKb_normal.jpg" TargetMode="External"/><Relationship Id="rId1327" Type="http://schemas.openxmlformats.org/officeDocument/2006/relationships/hyperlink" Target="http://pbs.twimg.com/profile_images/837476898892574720/Bln4HMOt_normal.jpg" TargetMode="External"/><Relationship Id="rId1534" Type="http://schemas.openxmlformats.org/officeDocument/2006/relationships/hyperlink" Target="https://api.twitter.com/1.1/geo/id/0528febe43a2b2c9.json" TargetMode="External"/><Relationship Id="rId1741" Type="http://schemas.openxmlformats.org/officeDocument/2006/relationships/hyperlink" Target="http://pbs.twimg.com/profile_images/776413382274584576/TZeg0Qkd_normal.jpg" TargetMode="External"/><Relationship Id="rId33" Type="http://schemas.openxmlformats.org/officeDocument/2006/relationships/hyperlink" Target="https://twitter.com/" TargetMode="External"/><Relationship Id="rId1601" Type="http://schemas.openxmlformats.org/officeDocument/2006/relationships/hyperlink" Target="https://twitter.com/" TargetMode="External"/><Relationship Id="rId182" Type="http://schemas.openxmlformats.org/officeDocument/2006/relationships/hyperlink" Target="http://abs.twimg.com/sticky/default_profile_images/default_profile_0_normal.png" TargetMode="External"/><Relationship Id="rId403" Type="http://schemas.openxmlformats.org/officeDocument/2006/relationships/hyperlink" Target="http://pbs.twimg.com/profile_images/841999783388696576/qsVEsoTo_normal.jpg" TargetMode="External"/><Relationship Id="rId750" Type="http://schemas.openxmlformats.org/officeDocument/2006/relationships/hyperlink" Target="http://pbs.twimg.com/profile_images/781601921807233025/SVvao9h6_normal.jpg" TargetMode="External"/><Relationship Id="rId848" Type="http://schemas.openxmlformats.org/officeDocument/2006/relationships/hyperlink" Target="http://pbs.twimg.com/profile_images/658223858110087168/xLPV38uE_normal.jpg" TargetMode="External"/><Relationship Id="rId1033" Type="http://schemas.openxmlformats.org/officeDocument/2006/relationships/hyperlink" Target="http://pbs.twimg.com/profile_images/378800000667479700/715730e51ed9acf220716d059c33f804_normal.jpeg" TargetMode="External"/><Relationship Id="rId1478" Type="http://schemas.openxmlformats.org/officeDocument/2006/relationships/hyperlink" Target="https://twitter.com/" TargetMode="External"/><Relationship Id="rId1685" Type="http://schemas.openxmlformats.org/officeDocument/2006/relationships/hyperlink" Target="http://pbs.twimg.com/profile_images/808509503838658560/MJq_EXy1_normal.jpg" TargetMode="External"/><Relationship Id="rId487" Type="http://schemas.openxmlformats.org/officeDocument/2006/relationships/hyperlink" Target="http://pbs.twimg.com/profile_images/823906091461447681/yVgEMWnj_normal.jpg" TargetMode="External"/><Relationship Id="rId610" Type="http://schemas.openxmlformats.org/officeDocument/2006/relationships/hyperlink" Target="http://pbs.twimg.com/profile_images/840538565226381313/2-WajhaG_normal.jpg" TargetMode="External"/><Relationship Id="rId694" Type="http://schemas.openxmlformats.org/officeDocument/2006/relationships/hyperlink" Target="http://pbs.twimg.com/profile_images/476292375912804352/LDGHTcJh_normal.jpeg" TargetMode="External"/><Relationship Id="rId708" Type="http://schemas.openxmlformats.org/officeDocument/2006/relationships/hyperlink" Target="http://pbs.twimg.com/profile_images/753575603945611264/8xUUWR8d_normal.jpg" TargetMode="External"/><Relationship Id="rId915" Type="http://schemas.openxmlformats.org/officeDocument/2006/relationships/hyperlink" Target="http://pbs.twimg.com/profile_images/753575603945611264/8xUUWR8d_normal.jpg"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347" Type="http://schemas.openxmlformats.org/officeDocument/2006/relationships/hyperlink" Target="http://pbs.twimg.com/profile_images/842695854137917440/DIwjVKBm_normal.jpg" TargetMode="External"/><Relationship Id="rId999" Type="http://schemas.openxmlformats.org/officeDocument/2006/relationships/hyperlink" Target="https://twitter.com/" TargetMode="External"/><Relationship Id="rId1100" Type="http://schemas.openxmlformats.org/officeDocument/2006/relationships/hyperlink" Target="https://twitter.com/" TargetMode="External"/><Relationship Id="rId1184" Type="http://schemas.openxmlformats.org/officeDocument/2006/relationships/hyperlink" Target="http://www.ghaintpunjab.com/filmfare-awards-punjabi-chandigarh/"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44" Type="http://schemas.openxmlformats.org/officeDocument/2006/relationships/hyperlink" Target="https://api.twitter.com/1.1/geo/id/25360dd906b4b627.json" TargetMode="External"/><Relationship Id="rId554" Type="http://schemas.openxmlformats.org/officeDocument/2006/relationships/hyperlink" Target="https://pbs.twimg.com/media/C7RB81YX0AAPwWw.jpg"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12" Type="http://schemas.openxmlformats.org/officeDocument/2006/relationships/hyperlink" Target="http://pbs.twimg.com/profile_images/827611424117637120/Himt1sW8_normal.jpg" TargetMode="External"/><Relationship Id="rId1696" Type="http://schemas.openxmlformats.org/officeDocument/2006/relationships/hyperlink" Target="http://pbs.twimg.com/profile_images/813462156347785217/cLQr8lVf_normal.jpg" TargetMode="External"/><Relationship Id="rId193" Type="http://schemas.openxmlformats.org/officeDocument/2006/relationships/hyperlink" Target="http://pbs.twimg.com/profile_images/776682081560633344/N5wMm4XO_normal.jpg" TargetMode="External"/><Relationship Id="rId207" Type="http://schemas.openxmlformats.org/officeDocument/2006/relationships/hyperlink" Target="https://twitter.com/" TargetMode="External"/><Relationship Id="rId414" Type="http://schemas.openxmlformats.org/officeDocument/2006/relationships/hyperlink" Target="http://pbs.twimg.com/profile_images/843560116226064384/H_QDrYpV_normal.jpg" TargetMode="External"/><Relationship Id="rId498" Type="http://schemas.openxmlformats.org/officeDocument/2006/relationships/hyperlink" Target="http://pbs.twimg.com/profile_images/710162882307039232/k8mZyNRU_normal.jpg" TargetMode="External"/><Relationship Id="rId621" Type="http://schemas.openxmlformats.org/officeDocument/2006/relationships/hyperlink" Target="https://twitter.com/" TargetMode="External"/><Relationship Id="rId1044" Type="http://schemas.openxmlformats.org/officeDocument/2006/relationships/hyperlink" Target="http://pbs.twimg.com/profile_images/782065432433917952/ZNTdRD69_normal.jpg" TargetMode="External"/><Relationship Id="rId1251" Type="http://schemas.openxmlformats.org/officeDocument/2006/relationships/hyperlink" Target="http://pbs.twimg.com/profile_images/743668232226103297/QMR4q2vD_normal.jpg" TargetMode="External"/><Relationship Id="rId1349" Type="http://schemas.openxmlformats.org/officeDocument/2006/relationships/hyperlink" Target="https://twitter.com/" TargetMode="External"/><Relationship Id="rId260" Type="http://schemas.openxmlformats.org/officeDocument/2006/relationships/hyperlink" Target="http://pbs.twimg.com/profile_images/829227776624427013/AhoZEPr3_normal.jpg" TargetMode="External"/><Relationship Id="rId719" Type="http://schemas.openxmlformats.org/officeDocument/2006/relationships/hyperlink" Target="http://abs.twimg.com/sticky/default_profile_images/default_profile_5_normal.png" TargetMode="External"/><Relationship Id="rId926" Type="http://schemas.openxmlformats.org/officeDocument/2006/relationships/hyperlink" Target="http://pbs.twimg.com/profile_images/842996614214172674/Zqk-SOSV_normal.jpg" TargetMode="External"/><Relationship Id="rId1111" Type="http://schemas.openxmlformats.org/officeDocument/2006/relationships/hyperlink" Target="https://twitter.com/" TargetMode="External"/><Relationship Id="rId1556" Type="http://schemas.openxmlformats.org/officeDocument/2006/relationships/hyperlink" Target="http://pbs.twimg.com/profile_images/817960013641695232/9LRoeRlQ_normal.jpg" TargetMode="External"/><Relationship Id="rId1763" Type="http://schemas.openxmlformats.org/officeDocument/2006/relationships/hyperlink" Target="https://twitter.com/" TargetMode="External"/><Relationship Id="rId55" Type="http://schemas.openxmlformats.org/officeDocument/2006/relationships/hyperlink" Target="http://pbs.twimg.com/profile_images/819923781250490368/5igpxsMD_normal.jpg" TargetMode="External"/><Relationship Id="rId120" Type="http://schemas.openxmlformats.org/officeDocument/2006/relationships/hyperlink" Target="http://pbs.twimg.com/profile_images/841162958671626241/shiVEZgg_normal.jpg" TargetMode="External"/><Relationship Id="rId358" Type="http://schemas.openxmlformats.org/officeDocument/2006/relationships/hyperlink" Target="http://pbs.twimg.com/profile_images/770694506278744068/4F7SDNGF_normal.jpg"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pbs.twimg.com/profile_images/684836528154144769/9gDSVtsX_normal.png"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www.ghaintpunjab.com/filmfare-awards-punjabi-chandigarh/" TargetMode="External"/><Relationship Id="rId1830" Type="http://schemas.openxmlformats.org/officeDocument/2006/relationships/hyperlink" Target="https://twitter.com/" TargetMode="External"/><Relationship Id="rId218" Type="http://schemas.openxmlformats.org/officeDocument/2006/relationships/hyperlink" Target="https://pbs.twimg.com/media/C6dEZYsU8AE-voA.jpg" TargetMode="External"/><Relationship Id="rId425" Type="http://schemas.openxmlformats.org/officeDocument/2006/relationships/hyperlink" Target="https://api.twitter.com/1.1/geo/id/2a04d50d4dfcd226.json" TargetMode="External"/><Relationship Id="rId632" Type="http://schemas.openxmlformats.org/officeDocument/2006/relationships/hyperlink" Target="https://twitter.com/" TargetMode="External"/><Relationship Id="rId1055" Type="http://schemas.openxmlformats.org/officeDocument/2006/relationships/hyperlink" Target="http://pbs.twimg.com/profile_images/782065432433917952/ZNTdRD69_normal.jpg" TargetMode="External"/><Relationship Id="rId1262" Type="http://schemas.openxmlformats.org/officeDocument/2006/relationships/hyperlink" Target="https://twitter.com/" TargetMode="External"/><Relationship Id="rId271" Type="http://schemas.openxmlformats.org/officeDocument/2006/relationships/hyperlink" Target="http://pbs.twimg.com/profile_images/505398936723390464/Otcy48HU_normal.png" TargetMode="External"/><Relationship Id="rId937" Type="http://schemas.openxmlformats.org/officeDocument/2006/relationships/hyperlink" Target="http://pbs.twimg.com/profile_images/841316406318792706/tD5F58sT_normal.jpg"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66" Type="http://schemas.openxmlformats.org/officeDocument/2006/relationships/hyperlink" Target="https://twitter.com/i/web/status/843293330029101056" TargetMode="External"/><Relationship Id="rId131" Type="http://schemas.openxmlformats.org/officeDocument/2006/relationships/hyperlink" Target="http://maps.google.com/?q=26.361612,84.336578&amp;hl=en&amp;gl=in&amp;shorturl=1" TargetMode="External"/><Relationship Id="rId369" Type="http://schemas.openxmlformats.org/officeDocument/2006/relationships/hyperlink" Target="https://pbs.twimg.com/media/C7AGv9pWkAA-x0-.jpg"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1427" Type="http://schemas.openxmlformats.org/officeDocument/2006/relationships/hyperlink" Target="http://pbs.twimg.com/profile_images/617386431627919360/RRPKA89P_normal.jpg" TargetMode="External"/><Relationship Id="rId1634" Type="http://schemas.openxmlformats.org/officeDocument/2006/relationships/hyperlink" Target="https://twitter.com/i/web/status/843328536920440832" TargetMode="External"/><Relationship Id="rId229" Type="http://schemas.openxmlformats.org/officeDocument/2006/relationships/hyperlink" Target="http://pbs.twimg.com/profile_images/844016196148125696/v8-8_Gbw_normal.jpg" TargetMode="External"/><Relationship Id="rId436" Type="http://schemas.openxmlformats.org/officeDocument/2006/relationships/hyperlink" Target="http://pbs.twimg.com/profile_images/803723943391752192/KVzQcmdT_normal.jpg" TargetMode="External"/><Relationship Id="rId643" Type="http://schemas.openxmlformats.org/officeDocument/2006/relationships/hyperlink" Target="http://pbs.twimg.com/profile_images/738590730428391424/bbo1qvxP_normal.jpg" TargetMode="External"/><Relationship Id="rId1066" Type="http://schemas.openxmlformats.org/officeDocument/2006/relationships/hyperlink" Target="http://pbs.twimg.com/profile_images/841162958671626241/shiVEZgg_normal.jpg" TargetMode="External"/><Relationship Id="rId1273" Type="http://schemas.openxmlformats.org/officeDocument/2006/relationships/hyperlink" Target="http://abs.twimg.com/sticky/default_profile_images/default_profile_5_normal.png" TargetMode="External"/><Relationship Id="rId1480" Type="http://schemas.openxmlformats.org/officeDocument/2006/relationships/hyperlink" Target="https://twitter.com/" TargetMode="External"/><Relationship Id="rId850" Type="http://schemas.openxmlformats.org/officeDocument/2006/relationships/hyperlink" Target="https://pbs.twimg.com/ext_tw_video_thumb/840485726269538304/pu/img/DrVVbq0paEROMFit.jpg" TargetMode="External"/><Relationship Id="rId948" Type="http://schemas.openxmlformats.org/officeDocument/2006/relationships/hyperlink" Target="http://pbs.twimg.com/profile_images/722900210884718592/oT4pCJyt_normal.jpg" TargetMode="External"/><Relationship Id="rId1133" Type="http://schemas.openxmlformats.org/officeDocument/2006/relationships/hyperlink" Target="http://maps.google.com/maps?q=Manda%2C+Odisha+757033&amp;ftid=0x3a1e766b8e37736f:0x6752ebb0b48ee02&amp;hl=en&amp;gl=in" TargetMode="External"/><Relationship Id="rId1578" Type="http://schemas.openxmlformats.org/officeDocument/2006/relationships/hyperlink" Target="https://pbs.twimg.com/media/C62SEThWwAAFfRX.jpg" TargetMode="External"/><Relationship Id="rId1701" Type="http://schemas.openxmlformats.org/officeDocument/2006/relationships/hyperlink" Target="http://abs.twimg.com/sticky/default_profile_images/default_profile_1_normal.png" TargetMode="External"/><Relationship Id="rId1785" Type="http://schemas.openxmlformats.org/officeDocument/2006/relationships/hyperlink" Target="https://twitter.com/" TargetMode="External"/><Relationship Id="rId77" Type="http://schemas.openxmlformats.org/officeDocument/2006/relationships/hyperlink" Target="https://pbs.twimg.com/media/C6z4EHzXUAASinS.jpg" TargetMode="External"/><Relationship Id="rId282" Type="http://schemas.openxmlformats.org/officeDocument/2006/relationships/hyperlink" Target="https://twitter.com/" TargetMode="External"/><Relationship Id="rId503" Type="http://schemas.openxmlformats.org/officeDocument/2006/relationships/hyperlink" Target="https://twitter.com/" TargetMode="External"/><Relationship Id="rId587" Type="http://schemas.openxmlformats.org/officeDocument/2006/relationships/hyperlink" Target="https://twitter.com/" TargetMode="External"/><Relationship Id="rId710" Type="http://schemas.openxmlformats.org/officeDocument/2006/relationships/hyperlink" Target="http://pbs.twimg.com/profile_images/753575603945611264/8xUUWR8d_normal.jpg"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pbs.twimg.com/profile_images/780773799700500480/XyJVpifn_normal.jpg" TargetMode="External"/><Relationship Id="rId8" Type="http://schemas.openxmlformats.org/officeDocument/2006/relationships/hyperlink" Target="https://twitter.com/" TargetMode="External"/><Relationship Id="rId142" Type="http://schemas.openxmlformats.org/officeDocument/2006/relationships/hyperlink" Target="http://pbs.twimg.com/profile_images/700113152407527424/W5RfUHrJ_normal.jpg" TargetMode="External"/><Relationship Id="rId447" Type="http://schemas.openxmlformats.org/officeDocument/2006/relationships/hyperlink" Target="https://twitter.com/" TargetMode="External"/><Relationship Id="rId794" Type="http://schemas.openxmlformats.org/officeDocument/2006/relationships/hyperlink" Target="https://twitter.com/" TargetMode="External"/><Relationship Id="rId1077" Type="http://schemas.openxmlformats.org/officeDocument/2006/relationships/hyperlink" Target="http://pbs.twimg.com/profile_images/841162958671626241/shiVEZgg_normal.jpg" TargetMode="External"/><Relationship Id="rId1200" Type="http://schemas.openxmlformats.org/officeDocument/2006/relationships/hyperlink" Target="http://pbs.twimg.com/profile_images/780773799700500480/XyJVpifn_normal.jpg" TargetMode="External"/><Relationship Id="rId654" Type="http://schemas.openxmlformats.org/officeDocument/2006/relationships/hyperlink" Target="https://twitter.com/i/web/status/841715805393997825"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05" Type="http://schemas.openxmlformats.org/officeDocument/2006/relationships/hyperlink" Target="https://twitter.com/" TargetMode="External"/><Relationship Id="rId1589" Type="http://schemas.openxmlformats.org/officeDocument/2006/relationships/hyperlink" Target="http://pbs.twimg.com/profile_images/1413716158/11988423_normal.JPG" TargetMode="External"/><Relationship Id="rId1712" Type="http://schemas.openxmlformats.org/officeDocument/2006/relationships/hyperlink" Target="http://pbs.twimg.com/profile_images/378800000478767148/e08515cbee7eb41231324fe06d8b98aa_normal.jpeg" TargetMode="External"/><Relationship Id="rId293" Type="http://schemas.openxmlformats.org/officeDocument/2006/relationships/hyperlink" Target="https://twitter.com/" TargetMode="External"/><Relationship Id="rId307" Type="http://schemas.openxmlformats.org/officeDocument/2006/relationships/hyperlink" Target="https://pbs.twimg.com/media/C6z-kSMWoAEpN6a.jpg" TargetMode="External"/><Relationship Id="rId514" Type="http://schemas.openxmlformats.org/officeDocument/2006/relationships/hyperlink" Target="https://twitter.com/" TargetMode="External"/><Relationship Id="rId721" Type="http://schemas.openxmlformats.org/officeDocument/2006/relationships/hyperlink" Target="http://pbs.twimg.com/profile_images/378800000352427331/a7ce120dd4d24b6302bed8bf001ce50f_normal.jpeg" TargetMode="External"/><Relationship Id="rId1144" Type="http://schemas.openxmlformats.org/officeDocument/2006/relationships/hyperlink" Target="http://pbs.twimg.com/profile_images/430568341770469376/jA6PLq3u_normal.jpeg" TargetMode="External"/><Relationship Id="rId1351" Type="http://schemas.openxmlformats.org/officeDocument/2006/relationships/hyperlink" Target="http://pbs.twimg.com/profile_images/573463619117023232/FsWNkDOn_normal.jpeg" TargetMode="External"/><Relationship Id="rId1449" Type="http://schemas.openxmlformats.org/officeDocument/2006/relationships/hyperlink" Target="http://pbs.twimg.com/profile_images/782065432433917952/ZNTdRD69_normal.jpg" TargetMode="External"/><Relationship Id="rId1796" Type="http://schemas.openxmlformats.org/officeDocument/2006/relationships/hyperlink" Target="https://twitter.com/" TargetMode="External"/><Relationship Id="rId88" Type="http://schemas.openxmlformats.org/officeDocument/2006/relationships/hyperlink" Target="http://pbs.twimg.com/profile_images/756166859322433536/jmeOvn4V_normal.jpg" TargetMode="External"/><Relationship Id="rId153" Type="http://schemas.openxmlformats.org/officeDocument/2006/relationships/hyperlink" Target="https://twitter.com/" TargetMode="External"/><Relationship Id="rId360" Type="http://schemas.openxmlformats.org/officeDocument/2006/relationships/hyperlink" Target="https://twitter.com/" TargetMode="External"/><Relationship Id="rId598" Type="http://schemas.openxmlformats.org/officeDocument/2006/relationships/hyperlink" Target="https://pbs.twimg.com/media/C7LqbiBXgAATfR-.jpg"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220" Type="http://schemas.openxmlformats.org/officeDocument/2006/relationships/hyperlink" Target="https://pbs.twimg.com/media/C6dEZYsU8AE-voA.jpg" TargetMode="External"/><Relationship Id="rId458" Type="http://schemas.openxmlformats.org/officeDocument/2006/relationships/hyperlink" Target="https://twitter.com/" TargetMode="External"/><Relationship Id="rId665" Type="http://schemas.openxmlformats.org/officeDocument/2006/relationships/hyperlink" Target="https://twitter.com/i/web/status/841712111852146689" TargetMode="External"/><Relationship Id="rId872" Type="http://schemas.openxmlformats.org/officeDocument/2006/relationships/hyperlink" Target="https://api.twitter.com/1.1/geo/id/514d0719e0a80a43.json"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1309" Type="http://schemas.openxmlformats.org/officeDocument/2006/relationships/hyperlink" Target="http://pbs.twimg.com/profile_images/834412943462772737/AWWJlzpz_normal.jpg" TargetMode="External"/><Relationship Id="rId1516" Type="http://schemas.openxmlformats.org/officeDocument/2006/relationships/hyperlink" Target="http://pbs.twimg.com/profile_images/737520757543030786/YKGHbC06_normal.jpg" TargetMode="External"/><Relationship Id="rId1723" Type="http://schemas.openxmlformats.org/officeDocument/2006/relationships/hyperlink" Target="http://pbs.twimg.com/profile_images/649813124753678336/evGrMVxC_normal.jpg" TargetMode="External"/><Relationship Id="rId15" Type="http://schemas.openxmlformats.org/officeDocument/2006/relationships/hyperlink" Target="https://twitter.com/i/web/status/843341955790716928" TargetMode="External"/><Relationship Id="rId318" Type="http://schemas.openxmlformats.org/officeDocument/2006/relationships/hyperlink" Target="http://pbs.twimg.com/profile_images/776339327668350983/shRIybLf_normal.jpg" TargetMode="External"/><Relationship Id="rId525" Type="http://schemas.openxmlformats.org/officeDocument/2006/relationships/hyperlink" Target="https://twitter.com/" TargetMode="External"/><Relationship Id="rId732" Type="http://schemas.openxmlformats.org/officeDocument/2006/relationships/hyperlink" Target="http://pbs.twimg.com/profile_images/779232350576123905/xI1qMXGW_normal.jpg" TargetMode="External"/><Relationship Id="rId1155" Type="http://schemas.openxmlformats.org/officeDocument/2006/relationships/hyperlink" Target="https://twitter.com/" TargetMode="External"/><Relationship Id="rId1362" Type="http://schemas.openxmlformats.org/officeDocument/2006/relationships/hyperlink" Target="http://pbs.twimg.com/profile_images/2482439705/jp8sii86dvflrjfypdud_normal.jpeg" TargetMode="External"/><Relationship Id="rId99" Type="http://schemas.openxmlformats.org/officeDocument/2006/relationships/hyperlink" Target="https://twitter.com/" TargetMode="External"/><Relationship Id="rId164" Type="http://schemas.openxmlformats.org/officeDocument/2006/relationships/hyperlink" Target="https://twitter.com/" TargetMode="External"/><Relationship Id="rId371" Type="http://schemas.openxmlformats.org/officeDocument/2006/relationships/hyperlink" Target="https://pbs.twimg.com/media/C7AGv9pWkAA-x0-.jpg" TargetMode="External"/><Relationship Id="rId1015" Type="http://schemas.openxmlformats.org/officeDocument/2006/relationships/hyperlink" Target="https://api.twitter.com/1.1/geo/id/0a063651d547b2b9.json" TargetMode="External"/><Relationship Id="rId1222" Type="http://schemas.openxmlformats.org/officeDocument/2006/relationships/hyperlink" Target="http://pbs.twimg.com/profile_images/843400288367128577/mBl2HgQq_normal.jpg" TargetMode="External"/><Relationship Id="rId1667" Type="http://schemas.openxmlformats.org/officeDocument/2006/relationships/hyperlink" Target="https://twitter.com/i/web/status/840930355334934528" TargetMode="External"/><Relationship Id="rId469" Type="http://schemas.openxmlformats.org/officeDocument/2006/relationships/hyperlink" Target="https://twitter.com/i/web/status/842235578456412160" TargetMode="External"/><Relationship Id="rId676" Type="http://schemas.openxmlformats.org/officeDocument/2006/relationships/hyperlink" Target="http://pbs.twimg.com/profile_images/378800000840024871/fb10b21c1166534dc307442c4f07f406_normal.jpeg" TargetMode="External"/><Relationship Id="rId883" Type="http://schemas.openxmlformats.org/officeDocument/2006/relationships/hyperlink" Target="https://twitter.com/i/web/status/841712111852146689" TargetMode="External"/><Relationship Id="rId1099"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pbs.twimg.com/profile_images/441650014503174144/SRojOSZ2_normal.jpeg" TargetMode="External"/><Relationship Id="rId26" Type="http://schemas.openxmlformats.org/officeDocument/2006/relationships/hyperlink" Target="http://pbs.twimg.com/profile_images/809362099918884865/FjsHUGsX_normal.jpg" TargetMode="External"/><Relationship Id="rId231" Type="http://schemas.openxmlformats.org/officeDocument/2006/relationships/hyperlink" Target="http://pbs.twimg.com/profile_images/844016196148125696/v8-8_Gbw_normal.jpg" TargetMode="External"/><Relationship Id="rId329" Type="http://schemas.openxmlformats.org/officeDocument/2006/relationships/hyperlink" Target="https://pbs.twimg.com/media/C6tqGA7XAAApoEz.jpg" TargetMode="External"/><Relationship Id="rId536" Type="http://schemas.openxmlformats.org/officeDocument/2006/relationships/hyperlink" Target="http://pbs.twimg.com/profile_images/835516588241666048/kJ2cmH8f_normal.jpg" TargetMode="External"/><Relationship Id="rId1166" Type="http://schemas.openxmlformats.org/officeDocument/2006/relationships/hyperlink" Target="http://pbs.twimg.com/profile_images/569508806015471616/Vn5imIdL_normal.jpeg" TargetMode="External"/><Relationship Id="rId1373" Type="http://schemas.openxmlformats.org/officeDocument/2006/relationships/hyperlink" Target="http://pbs.twimg.com/profile_images/841703277494329344/FpQGedi5_normal.jpg" TargetMode="External"/><Relationship Id="rId175" Type="http://schemas.openxmlformats.org/officeDocument/2006/relationships/hyperlink" Target="https://pbs.twimg.com/media/C7SrK8oWwAEtJBH.jpg" TargetMode="External"/><Relationship Id="rId743" Type="http://schemas.openxmlformats.org/officeDocument/2006/relationships/hyperlink" Target="http://pbs.twimg.com/profile_images/562310516475850752/PHOpvX4I_normal.jpeg" TargetMode="External"/><Relationship Id="rId950" Type="http://schemas.openxmlformats.org/officeDocument/2006/relationships/hyperlink" Target="http://pbs.twimg.com/profile_images/425960656047579136/v2ZqO_bI_normal.jpeg" TargetMode="External"/><Relationship Id="rId1026" Type="http://schemas.openxmlformats.org/officeDocument/2006/relationships/hyperlink" Target="https://twitter.com/i/web/status/842407271216869376" TargetMode="External"/><Relationship Id="rId1580" Type="http://schemas.openxmlformats.org/officeDocument/2006/relationships/hyperlink" Target="http://pbs.twimg.com/profile_images/464735683681071104/LX1psx7y_normal.jpeg" TargetMode="External"/><Relationship Id="rId1678" Type="http://schemas.openxmlformats.org/officeDocument/2006/relationships/hyperlink" Target="http://pbs.twimg.com/profile_images/670215428845662208/-HYppgzB_normal.jpg" TargetMode="External"/><Relationship Id="rId1801" Type="http://schemas.openxmlformats.org/officeDocument/2006/relationships/hyperlink" Target="https://twitter.com/" TargetMode="External"/><Relationship Id="rId382" Type="http://schemas.openxmlformats.org/officeDocument/2006/relationships/hyperlink" Target="https://twitter.com/" TargetMode="External"/><Relationship Id="rId603" Type="http://schemas.openxmlformats.org/officeDocument/2006/relationships/hyperlink" Target="https://twitter.com/" TargetMode="External"/><Relationship Id="rId687" Type="http://schemas.openxmlformats.org/officeDocument/2006/relationships/hyperlink" Target="http://pbs.twimg.com/profile_images/581162414948806656/0chXs1pr_normal.jpg" TargetMode="External"/><Relationship Id="rId810" Type="http://schemas.openxmlformats.org/officeDocument/2006/relationships/hyperlink" Target="https://twitter.com/" TargetMode="External"/><Relationship Id="rId908" Type="http://schemas.openxmlformats.org/officeDocument/2006/relationships/hyperlink" Target="http://pbs.twimg.com/profile_images/671632098554281984/-8GvhEI5_normal.jpg" TargetMode="External"/><Relationship Id="rId1233" Type="http://schemas.openxmlformats.org/officeDocument/2006/relationships/hyperlink" Target="http://pbs.twimg.com/profile_images/648869117458444289/yj1TN943_normal.jpg" TargetMode="External"/><Relationship Id="rId1440" Type="http://schemas.openxmlformats.org/officeDocument/2006/relationships/hyperlink" Target="http://pbs.twimg.com/profile_images/800324091525795840/c33LeHkg_normal.jpg" TargetMode="External"/><Relationship Id="rId1538" Type="http://schemas.openxmlformats.org/officeDocument/2006/relationships/hyperlink" Target="http://pbs.twimg.com/profile_images/777001164554407937/3umUvYd1_normal.jpg" TargetMode="External"/><Relationship Id="rId242" Type="http://schemas.openxmlformats.org/officeDocument/2006/relationships/hyperlink" Target="https://twitter.com/" TargetMode="External"/><Relationship Id="rId894" Type="http://schemas.openxmlformats.org/officeDocument/2006/relationships/hyperlink" Target="https://pbs.twimg.com/ext_tw_video_thumb/841630671684681729/pu/img/PCA9UcLX3IslZvU-.jpg" TargetMode="External"/><Relationship Id="rId1177"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pbs.twimg.com/profile_images/822405568350552067/XaIZaEJc_normal.jpg" TargetMode="External"/><Relationship Id="rId37" Type="http://schemas.openxmlformats.org/officeDocument/2006/relationships/hyperlink" Target="http://pbs.twimg.com/profile_images/815154452885708800/NU8L-Rx9_normal.jpg" TargetMode="External"/><Relationship Id="rId102" Type="http://schemas.openxmlformats.org/officeDocument/2006/relationships/hyperlink" Target="https://twitter.com/" TargetMode="External"/><Relationship Id="rId547" Type="http://schemas.openxmlformats.org/officeDocument/2006/relationships/hyperlink" Target="http://pbs.twimg.com/profile_images/501760800545988608/U0nea-7l_normal.jpeg" TargetMode="External"/><Relationship Id="rId754" Type="http://schemas.openxmlformats.org/officeDocument/2006/relationships/hyperlink" Target="http://pbs.twimg.com/profile_images/824505058108833792/wo1BSn37_normal.jpg"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05" Type="http://schemas.openxmlformats.org/officeDocument/2006/relationships/hyperlink" Target="https://twitter.com/" TargetMode="External"/><Relationship Id="rId1689" Type="http://schemas.openxmlformats.org/officeDocument/2006/relationships/hyperlink" Target="http://pbs.twimg.com/profile_images/831387517610029058/ZWQPNjtX_normal.jpg" TargetMode="External"/><Relationship Id="rId1812" Type="http://schemas.openxmlformats.org/officeDocument/2006/relationships/hyperlink" Target="https://twitter.com/" TargetMode="External"/><Relationship Id="rId90" Type="http://schemas.openxmlformats.org/officeDocument/2006/relationships/hyperlink" Target="http://pbs.twimg.com/profile_images/756166859322433536/jmeOvn4V_normal.jpg" TargetMode="External"/><Relationship Id="rId186"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pbs.twimg.com/profile_images/770947177556406272/nJ3q2hRo_normal.jpg" TargetMode="External"/><Relationship Id="rId614" Type="http://schemas.openxmlformats.org/officeDocument/2006/relationships/hyperlink" Target="http://pbs.twimg.com/profile_images/807843814618501120/PmzSf-Ht_normal.jpg" TargetMode="External"/><Relationship Id="rId821" Type="http://schemas.openxmlformats.org/officeDocument/2006/relationships/hyperlink" Target="https://twitter.com/" TargetMode="External"/><Relationship Id="rId1037" Type="http://schemas.openxmlformats.org/officeDocument/2006/relationships/hyperlink" Target="http://pbs.twimg.com/profile_images/743668232226103297/QMR4q2vD_normal.jpg" TargetMode="External"/><Relationship Id="rId1244" Type="http://schemas.openxmlformats.org/officeDocument/2006/relationships/hyperlink" Target="https://twitter.com/" TargetMode="External"/><Relationship Id="rId1451" Type="http://schemas.openxmlformats.org/officeDocument/2006/relationships/hyperlink" Target="http://pbs.twimg.com/profile_images/734440338337714177/41ABrCGc_normal.jpg" TargetMode="External"/><Relationship Id="rId253" Type="http://schemas.openxmlformats.org/officeDocument/2006/relationships/hyperlink" Target="https://twitter.com/" TargetMode="External"/><Relationship Id="rId460" Type="http://schemas.openxmlformats.org/officeDocument/2006/relationships/hyperlink" Target="http://pbs.twimg.com/profile_images/750687823964082177/4CfCnXv1_normal.jpg" TargetMode="External"/><Relationship Id="rId698" Type="http://schemas.openxmlformats.org/officeDocument/2006/relationships/hyperlink" Target="http://pbs.twimg.com/profile_images/452318411427557376/HZVSZ7-d_normal.jpeg" TargetMode="External"/><Relationship Id="rId919" Type="http://schemas.openxmlformats.org/officeDocument/2006/relationships/hyperlink" Target="http://pbs.twimg.com/profile_images/753575603945611264/8xUUWR8d_normal.jpg" TargetMode="External"/><Relationship Id="rId1090"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pbs.twimg.com/profile_images/834412943462772737/AWWJlzpz_normal.jpg" TargetMode="External"/><Relationship Id="rId1549" Type="http://schemas.openxmlformats.org/officeDocument/2006/relationships/hyperlink" Target="https://pbs.twimg.com/media/C7QmNtJXQAAw6Mz.jpg" TargetMode="External"/><Relationship Id="rId1756" Type="http://schemas.openxmlformats.org/officeDocument/2006/relationships/hyperlink" Target="https://twitter.com/" TargetMode="External"/><Relationship Id="rId48" Type="http://schemas.openxmlformats.org/officeDocument/2006/relationships/hyperlink" Target="https://pbs.twimg.com/media/C7HfR4WW4AAUUgT.jpg" TargetMode="External"/><Relationship Id="rId113" Type="http://schemas.openxmlformats.org/officeDocument/2006/relationships/hyperlink" Target="https://api.twitter.com/1.1/geo/id/b850c1bfd38f30e0.json"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i/web/status/842300654534176771" TargetMode="External"/><Relationship Id="rId1395" Type="http://schemas.openxmlformats.org/officeDocument/2006/relationships/hyperlink" Target="http://pbs.twimg.com/profile_images/698152549275185152/u0b9h5ly_normal.jpg"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pbs.twimg.com/media/C7TE2BQV0AAk82b.jpg" TargetMode="External"/><Relationship Id="rId197"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pbs.twimg.com/profile_images/782065432433917952/ZNTdRD69_normal.jpg" TargetMode="External"/><Relationship Id="rId1255" Type="http://schemas.openxmlformats.org/officeDocument/2006/relationships/hyperlink" Target="http://pbs.twimg.com/profile_images/710774520362045441/3cOeibR2_normal.jpg" TargetMode="External"/><Relationship Id="rId1462" Type="http://schemas.openxmlformats.org/officeDocument/2006/relationships/hyperlink" Target="http://pbs.twimg.com/profile_images/660247769/bitts_normal.JPG" TargetMode="External"/><Relationship Id="rId264" Type="http://schemas.openxmlformats.org/officeDocument/2006/relationships/hyperlink" Target="https://pbs.twimg.com/media/C6z-kSMWoAEpN6a.jpg" TargetMode="External"/><Relationship Id="rId471" Type="http://schemas.openxmlformats.org/officeDocument/2006/relationships/hyperlink" Target="https://twitter.com/i/web/status/842461854513283072" TargetMode="External"/><Relationship Id="rId1115" Type="http://schemas.openxmlformats.org/officeDocument/2006/relationships/hyperlink" Target="https://twitter.com/" TargetMode="External"/><Relationship Id="rId1322" Type="http://schemas.openxmlformats.org/officeDocument/2006/relationships/hyperlink" Target="http://pbs.twimg.com/profile_images/723432229070753798/ec3Vsle8_normal.jpg" TargetMode="External"/><Relationship Id="rId1767" Type="http://schemas.openxmlformats.org/officeDocument/2006/relationships/hyperlink" Target="https://twitter.com/" TargetMode="External"/><Relationship Id="rId59" Type="http://schemas.openxmlformats.org/officeDocument/2006/relationships/hyperlink" Target="https://twitter.com/" TargetMode="External"/><Relationship Id="rId124" Type="http://schemas.openxmlformats.org/officeDocument/2006/relationships/hyperlink" Target="https://twitter.com/"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pbs.twimg.com/profile_images/816760279308632064/E2ChonEI_normal.jpg" TargetMode="External"/><Relationship Id="rId1627" Type="http://schemas.openxmlformats.org/officeDocument/2006/relationships/hyperlink" Target="https://twitter.com/i/web/status/842272892012318720" TargetMode="External"/><Relationship Id="rId1834" Type="http://schemas.openxmlformats.org/officeDocument/2006/relationships/vmlDrawing" Target="../drawings/vmlDrawing1.vml"/><Relationship Id="rId331" Type="http://schemas.openxmlformats.org/officeDocument/2006/relationships/hyperlink" Target="https://pbs.twimg.com/media/C6tqGA7XAAApoEz.jpg" TargetMode="External"/><Relationship Id="rId429" Type="http://schemas.openxmlformats.org/officeDocument/2006/relationships/hyperlink" Target="http://pbs.twimg.com/profile_images/528794691844599808/JJLg4Za0_normal.jpeg" TargetMode="External"/><Relationship Id="rId636" Type="http://schemas.openxmlformats.org/officeDocument/2006/relationships/hyperlink" Target="http://pbs.twimg.com/profile_images/2542114264/388883_2231859371046_1871616102_n_normal.jpg" TargetMode="External"/><Relationship Id="rId1059" Type="http://schemas.openxmlformats.org/officeDocument/2006/relationships/hyperlink" Target="http://pbs.twimg.com/profile_images/841162958671626241/shiVEZgg_normal.jpg"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843" Type="http://schemas.openxmlformats.org/officeDocument/2006/relationships/hyperlink" Target="https://pbs.twimg.com/ext_tw_video_thumb/841630671684681729/pu/img/PCA9UcLX3IslZvU-.jpg" TargetMode="External"/><Relationship Id="rId1126" Type="http://schemas.openxmlformats.org/officeDocument/2006/relationships/hyperlink" Target="https://twitter.com/" TargetMode="External"/><Relationship Id="rId1680" Type="http://schemas.openxmlformats.org/officeDocument/2006/relationships/hyperlink" Target="http://pbs.twimg.com/profile_images/761452926464323584/AcntcuZJ_normal.jpg" TargetMode="External"/><Relationship Id="rId1778" Type="http://schemas.openxmlformats.org/officeDocument/2006/relationships/hyperlink" Target="https://twitter.com/" TargetMode="External"/><Relationship Id="rId275" Type="http://schemas.openxmlformats.org/officeDocument/2006/relationships/hyperlink" Target="http://abs.twimg.com/sticky/default_profile_images/default_profile_1_normal.png" TargetMode="External"/><Relationship Id="rId482" Type="http://schemas.openxmlformats.org/officeDocument/2006/relationships/hyperlink" Target="http://pbs.twimg.com/profile_images/764268240172380160/LKhT6D_a_normal.jpg" TargetMode="External"/><Relationship Id="rId703" Type="http://schemas.openxmlformats.org/officeDocument/2006/relationships/hyperlink" Target="http://pbs.twimg.com/profile_images/753575603945611264/8xUUWR8d_normal.jpg" TargetMode="External"/><Relationship Id="rId910" Type="http://schemas.openxmlformats.org/officeDocument/2006/relationships/hyperlink" Target="http://pbs.twimg.com/profile_images/753575603945611264/8xUUWR8d_normal.jpg" TargetMode="External"/><Relationship Id="rId1333" Type="http://schemas.openxmlformats.org/officeDocument/2006/relationships/hyperlink" Target="https://twitter.com/" TargetMode="External"/><Relationship Id="rId1540" Type="http://schemas.openxmlformats.org/officeDocument/2006/relationships/hyperlink" Target="http://pbs.twimg.com/profile_images/843762898161844224/yuMdZFQT_normal.jpg" TargetMode="External"/><Relationship Id="rId1638" Type="http://schemas.openxmlformats.org/officeDocument/2006/relationships/hyperlink" Target="http://pbs.twimg.com/profile_images/684836528154144769/9gDSVtsX_normal.png" TargetMode="External"/><Relationship Id="rId135" Type="http://schemas.openxmlformats.org/officeDocument/2006/relationships/hyperlink" Target="http://abs.twimg.com/sticky/default_profile_images/default_profile_1_normal.png" TargetMode="External"/><Relationship Id="rId342" Type="http://schemas.openxmlformats.org/officeDocument/2006/relationships/hyperlink" Target="http://pbs.twimg.com/profile_images/775736098005786628/eLuCtYe0_normal.jpg"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1400" Type="http://schemas.openxmlformats.org/officeDocument/2006/relationships/hyperlink" Target="http://pbs.twimg.com/profile_images/698152549275185152/u0b9h5ly_normal.jpg" TargetMode="External"/><Relationship Id="rId202" Type="http://schemas.openxmlformats.org/officeDocument/2006/relationships/hyperlink" Target="http://pbs.twimg.com/profile_images/842425014666313728/ByqzVJ1d_normal.jpg" TargetMode="External"/><Relationship Id="rId647" Type="http://schemas.openxmlformats.org/officeDocument/2006/relationships/hyperlink" Target="https://twitter.com/" TargetMode="External"/><Relationship Id="rId854" Type="http://schemas.openxmlformats.org/officeDocument/2006/relationships/hyperlink" Target="http://pbs.twimg.com/profile_images/727433732718772224/3o1MJjSi_normal.jpg" TargetMode="External"/><Relationship Id="rId1277" Type="http://schemas.openxmlformats.org/officeDocument/2006/relationships/hyperlink" Target="http://pbs.twimg.com/profile_images/802740114724155392/ZhIWyvvl_normal.jpg" TargetMode="External"/><Relationship Id="rId1484" Type="http://schemas.openxmlformats.org/officeDocument/2006/relationships/hyperlink" Target="https://twitter.com/" TargetMode="External"/><Relationship Id="rId1691" Type="http://schemas.openxmlformats.org/officeDocument/2006/relationships/hyperlink" Target="http://abs.twimg.com/sticky/default_profile_images/default_profile_1_normal.png" TargetMode="External"/><Relationship Id="rId1705" Type="http://schemas.openxmlformats.org/officeDocument/2006/relationships/hyperlink" Target="http://pbs.twimg.com/profile_images/828179179363500032/3-tw9Y1b_normal.jpg" TargetMode="External"/><Relationship Id="rId286" Type="http://schemas.openxmlformats.org/officeDocument/2006/relationships/hyperlink" Target="https://twitter.com/" TargetMode="External"/><Relationship Id="rId493" Type="http://schemas.openxmlformats.org/officeDocument/2006/relationships/hyperlink" Target="http://pbs.twimg.com/profile_images/804612660650196992/aZqq0Sig_normal.jpg" TargetMode="External"/><Relationship Id="rId507" Type="http://schemas.openxmlformats.org/officeDocument/2006/relationships/hyperlink" Target="https://twitter.com/" TargetMode="External"/><Relationship Id="rId714" Type="http://schemas.openxmlformats.org/officeDocument/2006/relationships/hyperlink" Target="http://abs.twimg.com/sticky/default_profile_images/default_profile_0_normal.png" TargetMode="External"/><Relationship Id="rId921" Type="http://schemas.openxmlformats.org/officeDocument/2006/relationships/hyperlink" Target="http://pbs.twimg.com/profile_images/753575603945611264/8xUUWR8d_normal.jpg" TargetMode="External"/><Relationship Id="rId1137" Type="http://schemas.openxmlformats.org/officeDocument/2006/relationships/hyperlink" Target="http://pbs.twimg.com/profile_images/512973926742233088/q6U15VwW_normal.png" TargetMode="External"/><Relationship Id="rId1344" Type="http://schemas.openxmlformats.org/officeDocument/2006/relationships/hyperlink" Target="https://twitter.com/" TargetMode="External"/><Relationship Id="rId1551" Type="http://schemas.openxmlformats.org/officeDocument/2006/relationships/hyperlink" Target="http://pbs.twimg.com/profile_images/843029231219171328/3jWxi9Pf_normal.jpg" TargetMode="External"/><Relationship Id="rId1789" Type="http://schemas.openxmlformats.org/officeDocument/2006/relationships/hyperlink" Target="https://twitter.com/" TargetMode="External"/><Relationship Id="rId50" Type="http://schemas.openxmlformats.org/officeDocument/2006/relationships/hyperlink" Target="https://pbs.twimg.com/media/C7HfR4WW4AAUUgT.jpg" TargetMode="External"/><Relationship Id="rId146" Type="http://schemas.openxmlformats.org/officeDocument/2006/relationships/hyperlink" Target="http://pbs.twimg.com/profile_images/784629584008507392/7rQSiBVF_normal.jpg" TargetMode="External"/><Relationship Id="rId353"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1190" Type="http://schemas.openxmlformats.org/officeDocument/2006/relationships/hyperlink" Target="https://twitter.com/i/web/status/843328536920440832" TargetMode="External"/><Relationship Id="rId1204" Type="http://schemas.openxmlformats.org/officeDocument/2006/relationships/hyperlink" Target="http://pbs.twimg.com/profile_images/780773799700500480/XyJVpifn_normal.jpg"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213" Type="http://schemas.openxmlformats.org/officeDocument/2006/relationships/hyperlink" Target="https://pbs.twimg.com/media/C6dEZYsU8AE-voA.jpg" TargetMode="External"/><Relationship Id="rId420" Type="http://schemas.openxmlformats.org/officeDocument/2006/relationships/hyperlink" Target="https://twitter.com/" TargetMode="External"/><Relationship Id="rId658" Type="http://schemas.openxmlformats.org/officeDocument/2006/relationships/hyperlink" Target="https://twitter.com/i/web/status/841715805393997825" TargetMode="External"/><Relationship Id="rId865" Type="http://schemas.openxmlformats.org/officeDocument/2006/relationships/hyperlink" Target="https://twitter.com/" TargetMode="External"/><Relationship Id="rId1050" Type="http://schemas.openxmlformats.org/officeDocument/2006/relationships/hyperlink" Target="http://pbs.twimg.com/profile_images/782065432433917952/ZNTdRD69_normal.jpg"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pbs.twimg.com/profile_images/648341514376998912/pgswrEjs_normal.jpg" TargetMode="External"/><Relationship Id="rId297"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pbs.twimg.com/profile_images/765864691822370816/8FxpFt2F_normal.jpg" TargetMode="External"/><Relationship Id="rId932" Type="http://schemas.openxmlformats.org/officeDocument/2006/relationships/hyperlink" Target="http://pbs.twimg.com/profile_images/786133005924503552/nMsnKK_K_normal.jpg"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157" Type="http://schemas.openxmlformats.org/officeDocument/2006/relationships/hyperlink" Target="https://twitter.com/" TargetMode="External"/><Relationship Id="rId364" Type="http://schemas.openxmlformats.org/officeDocument/2006/relationships/hyperlink" Target="https://pbs.twimg.com/media/C7AGv9pWkAA-x0-.jpg"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api.twitter.com/1.1/geo/id/5059a3e6aeee43b3.json" TargetMode="External"/><Relationship Id="rId61" Type="http://schemas.openxmlformats.org/officeDocument/2006/relationships/hyperlink" Target="https://twitter.com/i/web/status/843293330029101056" TargetMode="External"/><Relationship Id="rId571" Type="http://schemas.openxmlformats.org/officeDocument/2006/relationships/hyperlink" Target="https://twitter.com/" TargetMode="External"/><Relationship Id="rId669" Type="http://schemas.openxmlformats.org/officeDocument/2006/relationships/hyperlink" Target="http://www.newsnation.in/sports-news/cricket-news/jiomoney-users-can-now-book-mumbai-indians-home-matches-tickets-till-march-21-article-164751.html" TargetMode="External"/><Relationship Id="rId876" Type="http://schemas.openxmlformats.org/officeDocument/2006/relationships/hyperlink" Target="http://gadgets.ndtv.com/telecom/news/reliance-jio-said-to-be-testing-1gbps-gigafiber-ftth-broadband-in-mumbai-pune-1454727" TargetMode="External"/><Relationship Id="rId1299" Type="http://schemas.openxmlformats.org/officeDocument/2006/relationships/hyperlink" Target="https://twitter.com/" TargetMode="External"/><Relationship Id="rId1727" Type="http://schemas.openxmlformats.org/officeDocument/2006/relationships/hyperlink" Target="http://pbs.twimg.com/profile_images/836976783983534080/yd6WXfej_normal.jpg" TargetMode="External"/><Relationship Id="rId19" Type="http://schemas.openxmlformats.org/officeDocument/2006/relationships/hyperlink" Target="http://pbs.twimg.com/profile_images/771891514020626432/8kQyGBml_normal.jpg" TargetMode="External"/><Relationship Id="rId224" Type="http://schemas.openxmlformats.org/officeDocument/2006/relationships/hyperlink" Target="https://pbs.twimg.com/media/C6dEZYsU8AE-voA.jpg" TargetMode="External"/><Relationship Id="rId431" Type="http://schemas.openxmlformats.org/officeDocument/2006/relationships/hyperlink" Target="https://twitter.com/" TargetMode="External"/><Relationship Id="rId529" Type="http://schemas.openxmlformats.org/officeDocument/2006/relationships/hyperlink" Target="https://pbs.twimg.com/media/C7QwRNUX4AEWU2N.jpg" TargetMode="External"/><Relationship Id="rId736" Type="http://schemas.openxmlformats.org/officeDocument/2006/relationships/hyperlink" Target="http://pbs.twimg.com/profile_images/842900251677802496/9TtMtmpZ_normal.jpg" TargetMode="External"/><Relationship Id="rId1061" Type="http://schemas.openxmlformats.org/officeDocument/2006/relationships/hyperlink" Target="http://pbs.twimg.com/profile_images/799207989483683840/Vl0VwPRl_normal.jpg" TargetMode="External"/><Relationship Id="rId1159" Type="http://schemas.openxmlformats.org/officeDocument/2006/relationships/hyperlink" Target="https://twitter.com/" TargetMode="External"/><Relationship Id="rId1366" Type="http://schemas.openxmlformats.org/officeDocument/2006/relationships/hyperlink" Target="https://pbs.twimg.com/media/C60FtybU0AA81Dy.jpg" TargetMode="External"/><Relationship Id="rId168" Type="http://schemas.openxmlformats.org/officeDocument/2006/relationships/hyperlink" Target="https://twitter.com/" TargetMode="External"/><Relationship Id="rId943" Type="http://schemas.openxmlformats.org/officeDocument/2006/relationships/hyperlink" Target="http://pbs.twimg.com/profile_images/521992862460698624/10Q8oqq6_normal.jpeg" TargetMode="External"/><Relationship Id="rId1019" Type="http://schemas.openxmlformats.org/officeDocument/2006/relationships/hyperlink" Target="https://twitter.com/i/web/status/841602108768034816" TargetMode="External"/><Relationship Id="rId1573" Type="http://schemas.openxmlformats.org/officeDocument/2006/relationships/hyperlink" Target="https://api.twitter.com/1.1/geo/id/3a86c1f0605c8a9b.json" TargetMode="External"/><Relationship Id="rId1780" Type="http://schemas.openxmlformats.org/officeDocument/2006/relationships/hyperlink" Target="https://twitter.com/" TargetMode="External"/><Relationship Id="rId72" Type="http://schemas.openxmlformats.org/officeDocument/2006/relationships/hyperlink" Target="https://pbs.twimg.com/media/C7Dje3TXAAE8jsB.jpg" TargetMode="External"/><Relationship Id="rId375" Type="http://schemas.openxmlformats.org/officeDocument/2006/relationships/hyperlink" Target="http://pbs.twimg.com/profile_images/839250199432179714/NMMPYJMP_normal.jpg" TargetMode="External"/><Relationship Id="rId582" Type="http://schemas.openxmlformats.org/officeDocument/2006/relationships/hyperlink" Target="https://twitter.com/" TargetMode="External"/><Relationship Id="rId803" Type="http://schemas.openxmlformats.org/officeDocument/2006/relationships/hyperlink" Target="https://twitter.com/" TargetMode="External"/><Relationship Id="rId1226" Type="http://schemas.openxmlformats.org/officeDocument/2006/relationships/hyperlink" Target="http://pbs.twimg.com/profile_images/678403335884525569/xgVk7kqo_normal.jpg" TargetMode="External"/><Relationship Id="rId1433" Type="http://schemas.openxmlformats.org/officeDocument/2006/relationships/hyperlink" Target="http://abs.twimg.com/sticky/default_profile_images/default_profile_3_normal.png" TargetMode="External"/><Relationship Id="rId1640" Type="http://schemas.openxmlformats.org/officeDocument/2006/relationships/hyperlink" Target="http://pbs.twimg.com/profile_images/816760279308632064/E2ChonEI_normal.jpg" TargetMode="External"/><Relationship Id="rId1738" Type="http://schemas.openxmlformats.org/officeDocument/2006/relationships/hyperlink" Target="http://pbs.twimg.com/profile_images/804573575378124800/xO2xfCyQ_normal.jpg" TargetMode="External"/><Relationship Id="rId3" Type="http://schemas.openxmlformats.org/officeDocument/2006/relationships/hyperlink" Target="http://pbs.twimg.com/profile_images/823219413448937473/kxRaGMm2_normal.jpg" TargetMode="External"/><Relationship Id="rId235" Type="http://schemas.openxmlformats.org/officeDocument/2006/relationships/hyperlink" Target="http://pbs.twimg.com/profile_images/3110881878/41b9a91e22904934e419cb30a05fb961_normal.jpeg" TargetMode="External"/><Relationship Id="rId442" Type="http://schemas.openxmlformats.org/officeDocument/2006/relationships/hyperlink" Target="http://pbs.twimg.com/profile_images/842585507410321410/NKO7Poiv_normal.jpg" TargetMode="External"/><Relationship Id="rId887" Type="http://schemas.openxmlformats.org/officeDocument/2006/relationships/hyperlink" Target="https://twitter.com/i/web/status/841712111852146689" TargetMode="External"/><Relationship Id="rId1072" Type="http://schemas.openxmlformats.org/officeDocument/2006/relationships/hyperlink" Target="http://pbs.twimg.com/profile_images/841162958671626241/shiVEZgg_normal.jpg" TargetMode="External"/><Relationship Id="rId1500" Type="http://schemas.openxmlformats.org/officeDocument/2006/relationships/hyperlink" Target="https://twitter.com/" TargetMode="External"/><Relationship Id="rId302" Type="http://schemas.openxmlformats.org/officeDocument/2006/relationships/hyperlink" Target="https://twitter.com/" TargetMode="External"/><Relationship Id="rId747" Type="http://schemas.openxmlformats.org/officeDocument/2006/relationships/hyperlink" Target="http://pbs.twimg.com/profile_images/825902804258713604/UHcWm7Vl_normal.jpg" TargetMode="External"/><Relationship Id="rId954" Type="http://schemas.openxmlformats.org/officeDocument/2006/relationships/hyperlink" Target="http://pbs.twimg.com/profile_images/483350980499472384/keaTuOM__normal.png" TargetMode="External"/><Relationship Id="rId1377" Type="http://schemas.openxmlformats.org/officeDocument/2006/relationships/hyperlink" Target="https://twitter.com/" TargetMode="External"/><Relationship Id="rId1584" Type="http://schemas.openxmlformats.org/officeDocument/2006/relationships/hyperlink" Target="http://pbs.twimg.com/profile_images/378800000352427331/a7ce120dd4d24b6302bed8bf001ce50f_normal.jpeg" TargetMode="External"/><Relationship Id="rId1791" Type="http://schemas.openxmlformats.org/officeDocument/2006/relationships/hyperlink" Target="https://twitter.com/" TargetMode="External"/><Relationship Id="rId1805" Type="http://schemas.openxmlformats.org/officeDocument/2006/relationships/hyperlink" Target="https://twitter.com/" TargetMode="External"/><Relationship Id="rId83" Type="http://schemas.openxmlformats.org/officeDocument/2006/relationships/hyperlink" Target="http://pbs.twimg.com/profile_images/378800000506032531/836200b6a538c4cc5082d1ccd85ca2a2_normal.jpeg" TargetMode="External"/><Relationship Id="rId179" Type="http://schemas.openxmlformats.org/officeDocument/2006/relationships/hyperlink" Target="http://pbs.twimg.com/profile_images/784629584008507392/7rQSiBVF_normal.jpg" TargetMode="External"/><Relationship Id="rId386" Type="http://schemas.openxmlformats.org/officeDocument/2006/relationships/hyperlink" Target="https://twitter.com/" TargetMode="External"/><Relationship Id="rId593" Type="http://schemas.openxmlformats.org/officeDocument/2006/relationships/hyperlink" Target="https://twitter.com/" TargetMode="External"/><Relationship Id="rId607" Type="http://schemas.openxmlformats.org/officeDocument/2006/relationships/hyperlink" Target="https://twitter.com/i/web/status/832871156969410561"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pbs.twimg.com/profile_images/782065432433917952/ZNTdRD69_normal.jpg" TargetMode="External"/><Relationship Id="rId1651" Type="http://schemas.openxmlformats.org/officeDocument/2006/relationships/hyperlink" Target="https://twitter.com/" TargetMode="External"/><Relationship Id="rId246" Type="http://schemas.openxmlformats.org/officeDocument/2006/relationships/hyperlink" Target="https://twitter.com/" TargetMode="External"/><Relationship Id="rId453" Type="http://schemas.openxmlformats.org/officeDocument/2006/relationships/hyperlink" Target="https://twitter.com/" TargetMode="External"/><Relationship Id="rId660" Type="http://schemas.openxmlformats.org/officeDocument/2006/relationships/hyperlink" Target="https://twitter.com/i/web/status/841715805393997825" TargetMode="External"/><Relationship Id="rId898" Type="http://schemas.openxmlformats.org/officeDocument/2006/relationships/hyperlink" Target="http://pbs.twimg.com/profile_images/837529775375708160/oU-GqL7r_normal.jpg"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1304" Type="http://schemas.openxmlformats.org/officeDocument/2006/relationships/hyperlink" Target="https://twitter.com/i/web/status/843400205118689280" TargetMode="External"/><Relationship Id="rId1511" Type="http://schemas.openxmlformats.org/officeDocument/2006/relationships/hyperlink" Target="https://twitter.com/mayank_rajput/status/841694982792650753" TargetMode="External"/><Relationship Id="rId1749" Type="http://schemas.openxmlformats.org/officeDocument/2006/relationships/hyperlink" Target="https://twitter.com/" TargetMode="External"/><Relationship Id="rId106" Type="http://schemas.openxmlformats.org/officeDocument/2006/relationships/hyperlink" Target="https://twitter.com/" TargetMode="External"/><Relationship Id="rId313" Type="http://schemas.openxmlformats.org/officeDocument/2006/relationships/hyperlink" Target="http://pbs.twimg.com/profile_images/837591364086956032/fYSMt3DI_normal.jpg"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pbs.twimg.com/profile_images/631749362838716416/0aOtnHaY_normal.jpg" TargetMode="External"/><Relationship Id="rId1595" Type="http://schemas.openxmlformats.org/officeDocument/2006/relationships/hyperlink" Target="https://twitter.com/" TargetMode="External"/><Relationship Id="rId1609" Type="http://schemas.openxmlformats.org/officeDocument/2006/relationships/hyperlink" Target="https://pbs.twimg.com/media/C7QmNtJXQAAw6Mz.jpg" TargetMode="External"/><Relationship Id="rId1816" Type="http://schemas.openxmlformats.org/officeDocument/2006/relationships/hyperlink" Target="https://twitter.com/" TargetMode="External"/><Relationship Id="rId10" Type="http://schemas.openxmlformats.org/officeDocument/2006/relationships/hyperlink" Target="https://twitter.com/" TargetMode="External"/><Relationship Id="rId94" Type="http://schemas.openxmlformats.org/officeDocument/2006/relationships/hyperlink" Target="https://twitter.com/" TargetMode="External"/><Relationship Id="rId397" Type="http://schemas.openxmlformats.org/officeDocument/2006/relationships/hyperlink" Target="http://pbs.twimg.com/profile_images/815587956027256832/h8xEg4ZX_normal.jpg" TargetMode="External"/><Relationship Id="rId520" Type="http://schemas.openxmlformats.org/officeDocument/2006/relationships/hyperlink" Target="https://twitter.com/" TargetMode="External"/><Relationship Id="rId618" Type="http://schemas.openxmlformats.org/officeDocument/2006/relationships/hyperlink" Target="http://pbs.twimg.com/profile_images/1656916390/P1040033_normal.JPG" TargetMode="External"/><Relationship Id="rId825" Type="http://schemas.openxmlformats.org/officeDocument/2006/relationships/hyperlink" Target="https://twitter.com/" TargetMode="External"/><Relationship Id="rId1248" Type="http://schemas.openxmlformats.org/officeDocument/2006/relationships/hyperlink" Target="https://pbs.twimg.com/media/C7TCFY4VoAA_njX.jpg" TargetMode="External"/><Relationship Id="rId1455" Type="http://schemas.openxmlformats.org/officeDocument/2006/relationships/hyperlink" Target="http://pbs.twimg.com/profile_images/803188221723017216/3HF3OxeG_normal.jpg" TargetMode="External"/><Relationship Id="rId1662" Type="http://schemas.openxmlformats.org/officeDocument/2006/relationships/hyperlink" Target="https://twitter.com/" TargetMode="External"/><Relationship Id="rId257" Type="http://schemas.openxmlformats.org/officeDocument/2006/relationships/hyperlink" Target="https://pbs.twimg.com/media/C6z-kSMWoAEpN6a.jpg" TargetMode="External"/><Relationship Id="rId464" Type="http://schemas.openxmlformats.org/officeDocument/2006/relationships/hyperlink" Target="https://twitter.com/" TargetMode="External"/><Relationship Id="rId1010" Type="http://schemas.openxmlformats.org/officeDocument/2006/relationships/hyperlink" Target="https://twitter.com/" TargetMode="External"/><Relationship Id="rId1094"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pbs.twimg.com/profile_images/820672570634752002/DAz4Erl5_normal.jpg" TargetMode="External"/><Relationship Id="rId117" Type="http://schemas.openxmlformats.org/officeDocument/2006/relationships/hyperlink" Target="http://pbs.twimg.com/profile_images/841162958671626241/shiVEZgg_normal.jpg" TargetMode="External"/><Relationship Id="rId671" Type="http://schemas.openxmlformats.org/officeDocument/2006/relationships/hyperlink" Target="https://twitter.com/i/web/status/842710523754037249"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pbs.twimg.com/profile_images/698152549275185152/u0b9h5ly_normal.jpg" TargetMode="External"/><Relationship Id="rId324" Type="http://schemas.openxmlformats.org/officeDocument/2006/relationships/hyperlink" Target="https://twitter.com/" TargetMode="External"/><Relationship Id="rId531" Type="http://schemas.openxmlformats.org/officeDocument/2006/relationships/hyperlink" Target="https://pbs.twimg.com/media/C7RB81YX0AAPwWw.jpg"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abs.twimg.com/sticky/default_profile_images/default_profile_1_normal.png" TargetMode="External"/><Relationship Id="rId1466" Type="http://schemas.openxmlformats.org/officeDocument/2006/relationships/hyperlink" Target="http://abs.twimg.com/sticky/default_profile_images/default_profile_4_normal.png" TargetMode="External"/><Relationship Id="rId836" Type="http://schemas.openxmlformats.org/officeDocument/2006/relationships/hyperlink" Target="https://api.twitter.com/1.1/geo/id/69d8d9f0fd0ddc8e.json" TargetMode="External"/><Relationship Id="rId1021" Type="http://schemas.openxmlformats.org/officeDocument/2006/relationships/hyperlink" Target="https://twitter.com/i/web/status/844015111916474368" TargetMode="External"/><Relationship Id="rId1119" Type="http://schemas.openxmlformats.org/officeDocument/2006/relationships/hyperlink" Target="https://twitter.com/" TargetMode="External"/><Relationship Id="rId1673" Type="http://schemas.openxmlformats.org/officeDocument/2006/relationships/hyperlink" Target="https://twitter.com/i/web/status/842700435051896832" TargetMode="External"/><Relationship Id="rId903" Type="http://schemas.openxmlformats.org/officeDocument/2006/relationships/hyperlink" Target="http://pbs.twimg.com/profile_images/733904614785835008/sUTP1aKb_normal.jpg" TargetMode="External"/><Relationship Id="rId1326" Type="http://schemas.openxmlformats.org/officeDocument/2006/relationships/hyperlink" Target="http://pbs.twimg.com/profile_images/837476898892574720/Bln4HMOt_normal.jpg" TargetMode="External"/><Relationship Id="rId1533" Type="http://schemas.openxmlformats.org/officeDocument/2006/relationships/hyperlink" Target="https://api.twitter.com/1.1/geo/id/0528febe43a2b2c9.json" TargetMode="External"/><Relationship Id="rId1740" Type="http://schemas.openxmlformats.org/officeDocument/2006/relationships/hyperlink" Target="http://pbs.twimg.com/profile_images/776413382274584576/TZeg0Qkd_normal.jpg" TargetMode="External"/><Relationship Id="rId32" Type="http://schemas.openxmlformats.org/officeDocument/2006/relationships/hyperlink" Target="https://twitter.com/" TargetMode="External"/><Relationship Id="rId1600" Type="http://schemas.openxmlformats.org/officeDocument/2006/relationships/hyperlink" Target="https://twitter.com/" TargetMode="External"/><Relationship Id="rId181" Type="http://schemas.openxmlformats.org/officeDocument/2006/relationships/hyperlink" Target="http://abs.twimg.com/sticky/default_profile_images/default_profile_0_normal.png" TargetMode="External"/><Relationship Id="rId279" Type="http://schemas.openxmlformats.org/officeDocument/2006/relationships/hyperlink" Target="http://pbs.twimg.com/profile_images/825754094832906242/yVI_-7WW_normal.jpg" TargetMode="External"/><Relationship Id="rId486" Type="http://schemas.openxmlformats.org/officeDocument/2006/relationships/hyperlink" Target="http://pbs.twimg.com/profile_images/823906091461447681/yVgEMWnj_normal.jpg" TargetMode="External"/><Relationship Id="rId693" Type="http://schemas.openxmlformats.org/officeDocument/2006/relationships/hyperlink" Target="http://abs.twimg.com/sticky/default_profile_images/default_profile_6_normal.png" TargetMode="External"/><Relationship Id="rId139" Type="http://schemas.openxmlformats.org/officeDocument/2006/relationships/hyperlink" Target="http://pbs.twimg.com/profile_images/719452721577730048/mBhH7frl_normal.jpg" TargetMode="External"/><Relationship Id="rId346" Type="http://schemas.openxmlformats.org/officeDocument/2006/relationships/hyperlink" Target="http://pbs.twimg.com/profile_images/842695854137917440/DIwjVKBm_normal.jpg" TargetMode="External"/><Relationship Id="rId553" Type="http://schemas.openxmlformats.org/officeDocument/2006/relationships/hyperlink" Target="https://pbs.twimg.com/media/C7QwRNUX4AEWU2N.jpg"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www.ghaintpunjab.com/filmfare-awards-punjabi-chandigarh/" TargetMode="External"/><Relationship Id="rId1390" Type="http://schemas.openxmlformats.org/officeDocument/2006/relationships/hyperlink" Target="https://twitter.com/" TargetMode="External"/><Relationship Id="rId206" Type="http://schemas.openxmlformats.org/officeDocument/2006/relationships/hyperlink" Target="https://twitter.com/" TargetMode="External"/><Relationship Id="rId413" Type="http://schemas.openxmlformats.org/officeDocument/2006/relationships/hyperlink" Target="http://pbs.twimg.com/profile_images/843560116226064384/H_QDrYpV_normal.jpg" TargetMode="External"/><Relationship Id="rId858" Type="http://schemas.openxmlformats.org/officeDocument/2006/relationships/hyperlink" Target="https://twitter.com/" TargetMode="External"/><Relationship Id="rId1043" Type="http://schemas.openxmlformats.org/officeDocument/2006/relationships/hyperlink" Target="http://pbs.twimg.com/profile_images/782065432433917952/ZNTdRD69_normal.jpg" TargetMode="External"/><Relationship Id="rId1488" Type="http://schemas.openxmlformats.org/officeDocument/2006/relationships/hyperlink" Target="https://twitter.com/" TargetMode="External"/><Relationship Id="rId1695" Type="http://schemas.openxmlformats.org/officeDocument/2006/relationships/hyperlink" Target="http://pbs.twimg.com/profile_images/813462156347785217/cLQr8lVf_normal.jpg" TargetMode="External"/><Relationship Id="rId620" Type="http://schemas.openxmlformats.org/officeDocument/2006/relationships/hyperlink" Target="http://pbs.twimg.com/profile_images/523948803292815361/UqkvP7pD_normal.jpeg" TargetMode="External"/><Relationship Id="rId718" Type="http://schemas.openxmlformats.org/officeDocument/2006/relationships/hyperlink" Target="http://pbs.twimg.com/profile_images/441244231760220160/oliOuOuj_normal.jpeg" TargetMode="External"/><Relationship Id="rId925" Type="http://schemas.openxmlformats.org/officeDocument/2006/relationships/hyperlink" Target="http://pbs.twimg.com/profile_images/1193864080/DSC00245_normal.JPG" TargetMode="External"/><Relationship Id="rId1250" Type="http://schemas.openxmlformats.org/officeDocument/2006/relationships/hyperlink" Target="http://pbs.twimg.com/profile_images/743668232226103297/QMR4q2vD_normal.jpg" TargetMode="External"/><Relationship Id="rId1348" Type="http://schemas.openxmlformats.org/officeDocument/2006/relationships/hyperlink" Target="https://twitter.com/" TargetMode="External"/><Relationship Id="rId1555" Type="http://schemas.openxmlformats.org/officeDocument/2006/relationships/hyperlink" Target="http://pbs.twimg.com/profile_images/817960013641695232/9LRoeRlQ_normal.jpg" TargetMode="External"/><Relationship Id="rId1762"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s://twitter.com/" TargetMode="External"/><Relationship Id="rId1622" Type="http://schemas.openxmlformats.org/officeDocument/2006/relationships/hyperlink" Target="https://twitter.com/" TargetMode="External"/><Relationship Id="rId270" Type="http://schemas.openxmlformats.org/officeDocument/2006/relationships/hyperlink" Target="http://pbs.twimg.com/profile_images/505398936723390464/Otcy48HU_normal.png" TargetMode="External"/><Relationship Id="rId130" Type="http://schemas.openxmlformats.org/officeDocument/2006/relationships/hyperlink" Target="https://twitter.com/" TargetMode="External"/><Relationship Id="rId368" Type="http://schemas.openxmlformats.org/officeDocument/2006/relationships/hyperlink" Target="https://pbs.twimg.com/media/C7AGv9pWkAA-x0-.jpg"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28" Type="http://schemas.openxmlformats.org/officeDocument/2006/relationships/hyperlink" Target="http://pbs.twimg.com/profile_images/716617748701437952/3EGXyjZ-_normal.jpg" TargetMode="External"/><Relationship Id="rId435" Type="http://schemas.openxmlformats.org/officeDocument/2006/relationships/hyperlink" Target="https://pbs.twimg.com/media/C6tRTRxWsAAOBH0.jpg" TargetMode="External"/><Relationship Id="rId642" Type="http://schemas.openxmlformats.org/officeDocument/2006/relationships/hyperlink" Target="http://pbs.twimg.com/profile_images/843782455685332993/iKlGUGqK_normal.jpg" TargetMode="External"/><Relationship Id="rId1065" Type="http://schemas.openxmlformats.org/officeDocument/2006/relationships/hyperlink" Target="http://pbs.twimg.com/profile_images/841162958671626241/shiVEZgg_normal.jpg" TargetMode="External"/><Relationship Id="rId1272" Type="http://schemas.openxmlformats.org/officeDocument/2006/relationships/hyperlink" Target="http://abs.twimg.com/sticky/default_profile_images/default_profile_5_normal.png" TargetMode="External"/><Relationship Id="rId502" Type="http://schemas.openxmlformats.org/officeDocument/2006/relationships/hyperlink" Target="https://twitter.com/" TargetMode="External"/><Relationship Id="rId947" Type="http://schemas.openxmlformats.org/officeDocument/2006/relationships/hyperlink" Target="http://pbs.twimg.com/profile_images/722900210884718592/oT4pCJyt_normal.jpg" TargetMode="External"/><Relationship Id="rId1132" Type="http://schemas.openxmlformats.org/officeDocument/2006/relationships/hyperlink" Target="https://twitter.com/" TargetMode="External"/><Relationship Id="rId1577" Type="http://schemas.openxmlformats.org/officeDocument/2006/relationships/hyperlink" Target="http://pbs.twimg.com/profile_images/668145525196267520/4jsOjdLw_normal.jpg" TargetMode="External"/><Relationship Id="rId1784" Type="http://schemas.openxmlformats.org/officeDocument/2006/relationships/hyperlink" Target="https://twitter.com/" TargetMode="External"/><Relationship Id="rId76" Type="http://schemas.openxmlformats.org/officeDocument/2006/relationships/hyperlink" Target="http://pbs.twimg.com/profile_images/840618125527724033/eBj7HvKa_normal.jpg"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pbs.twimg.com/profile_images/780773799700500480/XyJVpifn_normal.jpg" TargetMode="External"/><Relationship Id="rId1504" Type="http://schemas.openxmlformats.org/officeDocument/2006/relationships/hyperlink" Target="https://twitter.com/" TargetMode="External"/><Relationship Id="rId1711" Type="http://schemas.openxmlformats.org/officeDocument/2006/relationships/hyperlink" Target="http://pbs.twimg.com/profile_images/378800000478767148/e08515cbee7eb41231324fe06d8b98aa_normal.jpeg" TargetMode="External"/><Relationship Id="rId292" Type="http://schemas.openxmlformats.org/officeDocument/2006/relationships/hyperlink" Target="https://twitter.com/" TargetMode="External"/><Relationship Id="rId1809" Type="http://schemas.openxmlformats.org/officeDocument/2006/relationships/hyperlink" Target="https://twitter.com/" TargetMode="External"/><Relationship Id="rId597" Type="http://schemas.openxmlformats.org/officeDocument/2006/relationships/hyperlink" Target="https://pbs.twimg.com/media/C7LqbiBXgAATfR-.jpg" TargetMode="External"/><Relationship Id="rId152" Type="http://schemas.openxmlformats.org/officeDocument/2006/relationships/hyperlink" Target="https://twitter.com/" TargetMode="External"/><Relationship Id="rId457" Type="http://schemas.openxmlformats.org/officeDocument/2006/relationships/hyperlink" Target="https://twitter.com/" TargetMode="External"/><Relationship Id="rId1087" Type="http://schemas.openxmlformats.org/officeDocument/2006/relationships/hyperlink" Target="https://twitter.com/" TargetMode="External"/><Relationship Id="rId1294" Type="http://schemas.openxmlformats.org/officeDocument/2006/relationships/hyperlink" Target="http://abs.twimg.com/sticky/default_profile_images/default_profile_1_normal.png" TargetMode="External"/><Relationship Id="rId664" Type="http://schemas.openxmlformats.org/officeDocument/2006/relationships/hyperlink" Target="https://twitter.com/i/web/status/841715805393997825"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317" Type="http://schemas.openxmlformats.org/officeDocument/2006/relationships/hyperlink" Target="http://pbs.twimg.com/profile_images/505398936723390464/Otcy48HU_normal.png" TargetMode="External"/><Relationship Id="rId524" Type="http://schemas.openxmlformats.org/officeDocument/2006/relationships/hyperlink" Target="https://twitter.com/" TargetMode="External"/><Relationship Id="rId731" Type="http://schemas.openxmlformats.org/officeDocument/2006/relationships/hyperlink" Target="http://pbs.twimg.com/profile_images/770253224959893504/bhmoCC9U_normal.jpg" TargetMode="External"/><Relationship Id="rId1154" Type="http://schemas.openxmlformats.org/officeDocument/2006/relationships/hyperlink" Target="https://twitter.com/" TargetMode="External"/><Relationship Id="rId1361" Type="http://schemas.openxmlformats.org/officeDocument/2006/relationships/hyperlink" Target="https://twitter.com/i/web/status/841557490106040321" TargetMode="External"/><Relationship Id="rId1459" Type="http://schemas.openxmlformats.org/officeDocument/2006/relationships/hyperlink" Target="http://pbs.twimg.com/profile_images/803188221723017216/3HF3OxeG_normal.jpg" TargetMode="External"/><Relationship Id="rId98" Type="http://schemas.openxmlformats.org/officeDocument/2006/relationships/hyperlink" Target="https://twitter.com/" TargetMode="External"/><Relationship Id="rId829" Type="http://schemas.openxmlformats.org/officeDocument/2006/relationships/hyperlink" Target="https://twitter.com/" TargetMode="External"/><Relationship Id="rId1014" Type="http://schemas.openxmlformats.org/officeDocument/2006/relationships/hyperlink" Target="https://api.twitter.com/1.1/geo/id/3b63b5c3ab7cec3a.json" TargetMode="External"/><Relationship Id="rId1221" Type="http://schemas.openxmlformats.org/officeDocument/2006/relationships/hyperlink" Target="http://pbs.twimg.com/profile_images/837028851020664832/bjYPO9x3_normal.jpg" TargetMode="External"/><Relationship Id="rId1666" Type="http://schemas.openxmlformats.org/officeDocument/2006/relationships/hyperlink" Target="https://twitter.com/" TargetMode="External"/><Relationship Id="rId1319" Type="http://schemas.openxmlformats.org/officeDocument/2006/relationships/hyperlink" Target="http://pbs.twimg.com/profile_images/838791444399796224/jrpgreDt_normal.jpg" TargetMode="External"/><Relationship Id="rId1526" Type="http://schemas.openxmlformats.org/officeDocument/2006/relationships/hyperlink" Target="https://twitter.com/" TargetMode="External"/><Relationship Id="rId1733" Type="http://schemas.openxmlformats.org/officeDocument/2006/relationships/hyperlink" Target="http://pbs.twimg.com/profile_images/441650014503174144/SRojOSZ2_normal.jpeg" TargetMode="External"/><Relationship Id="rId25" Type="http://schemas.openxmlformats.org/officeDocument/2006/relationships/hyperlink" Target="http://pbs.twimg.com/profile_images/757975226663645184/u_7456tp_normal.jpg" TargetMode="External"/><Relationship Id="rId1800" Type="http://schemas.openxmlformats.org/officeDocument/2006/relationships/hyperlink" Target="https://twitter.com/" TargetMode="External"/><Relationship Id="rId174" Type="http://schemas.openxmlformats.org/officeDocument/2006/relationships/hyperlink" Target="https://api.twitter.com/1.1/geo/id/3fc8d86eb228a23d.json" TargetMode="External"/><Relationship Id="rId381" Type="http://schemas.openxmlformats.org/officeDocument/2006/relationships/hyperlink" Target="https://twitter.com/" TargetMode="External"/><Relationship Id="rId241" Type="http://schemas.openxmlformats.org/officeDocument/2006/relationships/hyperlink" Target="https://twitter.com/" TargetMode="External"/><Relationship Id="rId479" Type="http://schemas.openxmlformats.org/officeDocument/2006/relationships/hyperlink" Target="http://pbs.twimg.com/profile_images/764268240172380160/LKhT6D_a_normal.jpg" TargetMode="External"/><Relationship Id="rId686" Type="http://schemas.openxmlformats.org/officeDocument/2006/relationships/hyperlink" Target="http://pbs.twimg.com/profile_images/581162414948806656/0chXs1pr_normal.jpg" TargetMode="External"/><Relationship Id="rId893" Type="http://schemas.openxmlformats.org/officeDocument/2006/relationships/hyperlink" Target="https://pbs.twimg.com/ext_tw_video_thumb/841630671684681729/pu/img/PCA9UcLX3IslZvU-.jpg" TargetMode="External"/><Relationship Id="rId339" Type="http://schemas.openxmlformats.org/officeDocument/2006/relationships/hyperlink" Target="http://pbs.twimg.com/profile_images/774425894354116608/qiKIsyF8_normal.jpg" TargetMode="External"/><Relationship Id="rId546" Type="http://schemas.openxmlformats.org/officeDocument/2006/relationships/hyperlink" Target="http://pbs.twimg.com/profile_images/486802111833731073/VrurA8l2_normal.jpeg" TargetMode="External"/><Relationship Id="rId753" Type="http://schemas.openxmlformats.org/officeDocument/2006/relationships/hyperlink" Target="http://pbs.twimg.com/profile_images/702431190549139456/wE3BoT6f_normal.jpg" TargetMode="External"/><Relationship Id="rId1176" Type="http://schemas.openxmlformats.org/officeDocument/2006/relationships/hyperlink" Target="http://pbs.twimg.com/profile_images/836110165082435584/BohCStXx_normal.jpg" TargetMode="External"/><Relationship Id="rId1383" Type="http://schemas.openxmlformats.org/officeDocument/2006/relationships/hyperlink" Target="https://twitter.com/" TargetMode="External"/><Relationship Id="rId101" Type="http://schemas.openxmlformats.org/officeDocument/2006/relationships/hyperlink" Target="https://twitter.com/" TargetMode="External"/><Relationship Id="rId406" Type="http://schemas.openxmlformats.org/officeDocument/2006/relationships/hyperlink" Target="https://twitter.com/i/web/status/843438551106801664" TargetMode="External"/><Relationship Id="rId960" Type="http://schemas.openxmlformats.org/officeDocument/2006/relationships/hyperlink" Target="https://twitter.com/" TargetMode="External"/><Relationship Id="rId1036" Type="http://schemas.openxmlformats.org/officeDocument/2006/relationships/hyperlink" Target="http://pbs.twimg.com/profile_images/743668232226103297/QMR4q2vD_normal.jpg" TargetMode="External"/><Relationship Id="rId1243" Type="http://schemas.openxmlformats.org/officeDocument/2006/relationships/hyperlink" Target="https://twitter.com/" TargetMode="External"/><Relationship Id="rId1590" Type="http://schemas.openxmlformats.org/officeDocument/2006/relationships/hyperlink" Target="https://pbs.twimg.com/media/C7a0HMRXkAAs8Pf.jpg" TargetMode="External"/><Relationship Id="rId1688" Type="http://schemas.openxmlformats.org/officeDocument/2006/relationships/hyperlink" Target="http://pbs.twimg.com/profile_images/831387517610029058/ZWQPNjtX_normal.jpg" TargetMode="External"/><Relationship Id="rId613" Type="http://schemas.openxmlformats.org/officeDocument/2006/relationships/hyperlink" Target="http://pbs.twimg.com/profile_images/1656916390/P1040033_normal.JPG" TargetMode="External"/><Relationship Id="rId820" Type="http://schemas.openxmlformats.org/officeDocument/2006/relationships/hyperlink" Target="https://twitter.com/" TargetMode="External"/><Relationship Id="rId918" Type="http://schemas.openxmlformats.org/officeDocument/2006/relationships/hyperlink" Target="http://pbs.twimg.com/profile_images/753575603945611264/8xUUWR8d_normal.jpg" TargetMode="External"/><Relationship Id="rId1450" Type="http://schemas.openxmlformats.org/officeDocument/2006/relationships/hyperlink" Target="http://pbs.twimg.com/profile_images/841162958671626241/shiVEZgg_normal.jpg"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pbs.twimg.com/profile_images/834412943462772737/AWWJlzpz_normal.jpg" TargetMode="External"/><Relationship Id="rId1408" Type="http://schemas.openxmlformats.org/officeDocument/2006/relationships/hyperlink" Target="https://twitter.com/" TargetMode="External"/><Relationship Id="rId47" Type="http://schemas.openxmlformats.org/officeDocument/2006/relationships/hyperlink" Target="https://pbs.twimg.com/media/C7HfR4WW4AAUUgT.jpg" TargetMode="External"/><Relationship Id="rId1615" Type="http://schemas.openxmlformats.org/officeDocument/2006/relationships/hyperlink" Target="https://twitter.com/" TargetMode="External"/><Relationship Id="rId1822" Type="http://schemas.openxmlformats.org/officeDocument/2006/relationships/hyperlink" Target="https://twitter.com/i/web/status/843506610647388160" TargetMode="External"/><Relationship Id="rId196" Type="http://schemas.openxmlformats.org/officeDocument/2006/relationships/hyperlink" Target="http://pbs.twimg.com/profile_images/776682081560633344/N5wMm4XO_normal.jpg" TargetMode="External"/><Relationship Id="rId263" Type="http://schemas.openxmlformats.org/officeDocument/2006/relationships/hyperlink" Target="http://pbs.twimg.com/profile_images/791680543867834369/Sm9TL4Xt_normal.jpg" TargetMode="External"/><Relationship Id="rId470" Type="http://schemas.openxmlformats.org/officeDocument/2006/relationships/hyperlink" Target="https://twitter.com/i/web/status/842461854513283072" TargetMode="External"/><Relationship Id="rId123" Type="http://schemas.openxmlformats.org/officeDocument/2006/relationships/hyperlink" Target="http://pbs.twimg.com/profile_images/480318339730771968/gpnII7ZK_normal.jpeg" TargetMode="External"/><Relationship Id="rId330" Type="http://schemas.openxmlformats.org/officeDocument/2006/relationships/hyperlink" Target="https://pbs.twimg.com/media/C6tqGA7XAAApoEz.jpg"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pbs.twimg.com/profile_images/816760279308632064/E2ChonEI_normal.jpg" TargetMode="External"/><Relationship Id="rId428" Type="http://schemas.openxmlformats.org/officeDocument/2006/relationships/hyperlink" Target="http://pbs.twimg.com/profile_images/825224876759904256/6892xdu2_normal.jpg" TargetMode="External"/><Relationship Id="rId635" Type="http://schemas.openxmlformats.org/officeDocument/2006/relationships/hyperlink" Target="https://api.twitter.com/1.1/geo/id/4a00f902bee39847.json" TargetMode="External"/><Relationship Id="rId842" Type="http://schemas.openxmlformats.org/officeDocument/2006/relationships/hyperlink" Target="https://pbs.twimg.com/ext_tw_video_thumb/840485726269538304/pu/img/DrVVbq0paEROMFit.jpg" TargetMode="External"/><Relationship Id="rId1058" Type="http://schemas.openxmlformats.org/officeDocument/2006/relationships/hyperlink" Target="http://pbs.twimg.com/profile_images/841162958671626241/shiVEZgg_normal.jpg"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702" Type="http://schemas.openxmlformats.org/officeDocument/2006/relationships/hyperlink" Target="http://pbs.twimg.com/profile_images/753575603945611264/8xUUWR8d_normal.jpg"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69" Type="http://schemas.openxmlformats.org/officeDocument/2006/relationships/hyperlink" Target="https://pbs.twimg.com/media/C6z4EHzXUAASinS.jpg" TargetMode="External"/><Relationship Id="rId1637" Type="http://schemas.openxmlformats.org/officeDocument/2006/relationships/hyperlink" Target="http://pbs.twimg.com/profile_images/684836528154144769/9gDSVtsX_normal.png" TargetMode="External"/><Relationship Id="rId1704" Type="http://schemas.openxmlformats.org/officeDocument/2006/relationships/hyperlink" Target="http://abs.twimg.com/sticky/default_profile_images/default_profile_1_normal.png" TargetMode="External"/><Relationship Id="rId285" Type="http://schemas.openxmlformats.org/officeDocument/2006/relationships/hyperlink" Target="https://twitter.com/" TargetMode="External"/><Relationship Id="rId492" Type="http://schemas.openxmlformats.org/officeDocument/2006/relationships/hyperlink" Target="http://pbs.twimg.com/profile_images/804612660650196992/aZqq0Sig_normal.jpg" TargetMode="External"/><Relationship Id="rId797" Type="http://schemas.openxmlformats.org/officeDocument/2006/relationships/hyperlink" Target="https://twitter.com/" TargetMode="External"/><Relationship Id="rId145" Type="http://schemas.openxmlformats.org/officeDocument/2006/relationships/hyperlink" Target="http://pbs.twimg.com/profile_images/784629584008507392/7rQSiBVF_normal.jpg" TargetMode="External"/><Relationship Id="rId352" Type="http://schemas.openxmlformats.org/officeDocument/2006/relationships/hyperlink" Target="https://twitter.com/" TargetMode="External"/><Relationship Id="rId1287" Type="http://schemas.openxmlformats.org/officeDocument/2006/relationships/hyperlink" Target="https://twitter.com/" TargetMode="External"/><Relationship Id="rId212" Type="http://schemas.openxmlformats.org/officeDocument/2006/relationships/hyperlink" Target="https://pbs.twimg.com/media/C6dEZYsU8AE-voA.jpg" TargetMode="External"/><Relationship Id="rId657" Type="http://schemas.openxmlformats.org/officeDocument/2006/relationships/hyperlink" Target="https://twitter.com/i/web/status/841712111852146689"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517" Type="http://schemas.openxmlformats.org/officeDocument/2006/relationships/hyperlink" Target="https://twitter.com/" TargetMode="External"/><Relationship Id="rId724" Type="http://schemas.openxmlformats.org/officeDocument/2006/relationships/hyperlink" Target="https://pbs.twimg.com/media/C7A8JTUWoAEulXS.jpg" TargetMode="External"/><Relationship Id="rId931" Type="http://schemas.openxmlformats.org/officeDocument/2006/relationships/hyperlink" Target="http://pbs.twimg.com/profile_images/813073904126324736/GTh58kbw_normal.jpg" TargetMode="External"/><Relationship Id="rId1147" Type="http://schemas.openxmlformats.org/officeDocument/2006/relationships/hyperlink" Target="http://pbs.twimg.com/profile_images/713394693229322242/E0SOncOE_normal.jpg"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60" Type="http://schemas.openxmlformats.org/officeDocument/2006/relationships/hyperlink" Target="https://twitter.com/"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api.twitter.com/1.1/geo/id/5059a3e6aeee43b3.json" TargetMode="External"/><Relationship Id="rId1659" Type="http://schemas.openxmlformats.org/officeDocument/2006/relationships/hyperlink" Target="http://pbs.twimg.com/profile_images/830780075284930561/05wBcG43_normal.jpg" TargetMode="External"/><Relationship Id="rId1519" Type="http://schemas.openxmlformats.org/officeDocument/2006/relationships/hyperlink" Target="http://pbs.twimg.com/profile_images/737520757543030786/YKGHbC06_normal.jpg" TargetMode="External"/><Relationship Id="rId1726" Type="http://schemas.openxmlformats.org/officeDocument/2006/relationships/hyperlink" Target="http://pbs.twimg.com/profile_images/788758843073310720/C8vz2XB1_normal.jpg" TargetMode="External"/><Relationship Id="rId18" Type="http://schemas.openxmlformats.org/officeDocument/2006/relationships/hyperlink" Target="http://pbs.twimg.com/profile_images/771891514020626432/8kQyGBml_normal.jpg" TargetMode="External"/><Relationship Id="rId167" Type="http://schemas.openxmlformats.org/officeDocument/2006/relationships/hyperlink" Target="https://twitter.com/" TargetMode="External"/><Relationship Id="rId374" Type="http://schemas.openxmlformats.org/officeDocument/2006/relationships/hyperlink" Target="http://pbs.twimg.com/profile_images/839250199432179714/NMMPYJMP_normal.jpg" TargetMode="External"/><Relationship Id="rId581" Type="http://schemas.openxmlformats.org/officeDocument/2006/relationships/hyperlink" Target="https://twitter.com/" TargetMode="External"/><Relationship Id="rId234" Type="http://schemas.openxmlformats.org/officeDocument/2006/relationships/hyperlink" Target="http://abs.twimg.com/sticky/default_profile_images/default_profile_1_normal.png" TargetMode="External"/><Relationship Id="rId679" Type="http://schemas.openxmlformats.org/officeDocument/2006/relationships/hyperlink" Target="http://pbs.twimg.com/profile_images/762600169011499009/I65XYGCg_normal.jpg" TargetMode="External"/><Relationship Id="rId886" Type="http://schemas.openxmlformats.org/officeDocument/2006/relationships/hyperlink" Target="https://twitter.com/i/web/status/841715805393997825" TargetMode="External"/><Relationship Id="rId2" Type="http://schemas.openxmlformats.org/officeDocument/2006/relationships/hyperlink" Target="http://pbs.twimg.com/profile_images/3471134604/254116a7dae8f7bf3bf05618084b03d7_normal.jpeg" TargetMode="External"/><Relationship Id="rId441" Type="http://schemas.openxmlformats.org/officeDocument/2006/relationships/hyperlink" Target="http://pbs.twimg.com/profile_images/766583897203339264/0aruDo_e_normal.jpg" TargetMode="External"/><Relationship Id="rId539" Type="http://schemas.openxmlformats.org/officeDocument/2006/relationships/hyperlink" Target="http://pbs.twimg.com/profile_images/748974700206764032/qVXLzv-w_normal.jpg" TargetMode="External"/><Relationship Id="rId746" Type="http://schemas.openxmlformats.org/officeDocument/2006/relationships/hyperlink" Target="http://pbs.twimg.com/profile_images/825902804258713604/UHcWm7Vl_normal.jpg" TargetMode="External"/><Relationship Id="rId1071" Type="http://schemas.openxmlformats.org/officeDocument/2006/relationships/hyperlink" Target="http://pbs.twimg.com/profile_images/841162958671626241/shiVEZgg_normal.jpg"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pbs.twimg.com/profile_images/378800000352427331/a7ce120dd4d24b6302bed8bf001ce50f_normal.jpeg" TargetMode="External"/><Relationship Id="rId301" Type="http://schemas.openxmlformats.org/officeDocument/2006/relationships/hyperlink" Target="https://twitter.com/" TargetMode="External"/><Relationship Id="rId953" Type="http://schemas.openxmlformats.org/officeDocument/2006/relationships/hyperlink" Target="http://pbs.twimg.com/profile_images/483350980499472384/keaTuOM__normal.png" TargetMode="External"/><Relationship Id="rId1029" Type="http://schemas.openxmlformats.org/officeDocument/2006/relationships/hyperlink" Target="http://pbs.twimg.com/profile_images/754596650606292992/kmG1f4gr_normal.jpg"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82" Type="http://schemas.openxmlformats.org/officeDocument/2006/relationships/hyperlink" Target="https://pbs.twimg.com/media/C7Dje3TXAAE8jsB.jpg" TargetMode="External"/><Relationship Id="rId606" Type="http://schemas.openxmlformats.org/officeDocument/2006/relationships/hyperlink" Target="https://twitter.com/i/web/status/832875240749363201" TargetMode="External"/><Relationship Id="rId813" Type="http://schemas.openxmlformats.org/officeDocument/2006/relationships/hyperlink" Target="https://twitter.com/" TargetMode="External"/><Relationship Id="rId1443" Type="http://schemas.openxmlformats.org/officeDocument/2006/relationships/hyperlink" Target="http://pbs.twimg.com/profile_images/734440338337714177/41ABrCGc_normal.jpg" TargetMode="External"/><Relationship Id="rId1650" Type="http://schemas.openxmlformats.org/officeDocument/2006/relationships/hyperlink" Target="https://twitter.com/" TargetMode="External"/><Relationship Id="rId1748" Type="http://schemas.openxmlformats.org/officeDocument/2006/relationships/hyperlink" Target="http://pbs.twimg.com/profile_images/822405568350552067/XaIZaEJc_normal.jpg" TargetMode="External"/><Relationship Id="rId1303" Type="http://schemas.openxmlformats.org/officeDocument/2006/relationships/hyperlink" Target="https://twitter.com/i/web/status/843400205118689280" TargetMode="External"/><Relationship Id="rId1510" Type="http://schemas.openxmlformats.org/officeDocument/2006/relationships/hyperlink" Target="https://twitter.com/mayank_rajput/status/841694982792650753" TargetMode="External"/><Relationship Id="rId1608" Type="http://schemas.openxmlformats.org/officeDocument/2006/relationships/hyperlink" Target="https://pbs.twimg.com/media/C7QmNtJXQAAw6Mz.jpg" TargetMode="External"/><Relationship Id="rId1815" Type="http://schemas.openxmlformats.org/officeDocument/2006/relationships/hyperlink" Target="https://twitter.com/" TargetMode="External"/><Relationship Id="rId189" Type="http://schemas.openxmlformats.org/officeDocument/2006/relationships/hyperlink" Target="https://twitter.com/" TargetMode="External"/><Relationship Id="rId396" Type="http://schemas.openxmlformats.org/officeDocument/2006/relationships/hyperlink" Target="http://pbs.twimg.com/profile_images/803673744220815360/5hKMdjz6_normal.jpg" TargetMode="External"/><Relationship Id="rId256" Type="http://schemas.openxmlformats.org/officeDocument/2006/relationships/hyperlink" Target="https://pbs.twimg.com/media/C6z-kSMWoAEpN6a.jpg" TargetMode="External"/><Relationship Id="rId463" Type="http://schemas.openxmlformats.org/officeDocument/2006/relationships/hyperlink" Target="https://twitter.com/" TargetMode="External"/><Relationship Id="rId670" Type="http://schemas.openxmlformats.org/officeDocument/2006/relationships/hyperlink" Target="http://www.newsnation.in/sports-news/cricket-news/jiomoney-users-can-now-book-mumbai-indians-home-matches-tickets-till-march-21-article-164751.html" TargetMode="External"/><Relationship Id="rId1093" Type="http://schemas.openxmlformats.org/officeDocument/2006/relationships/hyperlink" Target="https://twitter.com/" TargetMode="External"/><Relationship Id="rId116" Type="http://schemas.openxmlformats.org/officeDocument/2006/relationships/hyperlink" Target="https://twitter.com/i/web/status/842407271216869376" TargetMode="External"/><Relationship Id="rId323" Type="http://schemas.openxmlformats.org/officeDocument/2006/relationships/hyperlink" Target="https://twitter.com/" TargetMode="External"/><Relationship Id="rId530" Type="http://schemas.openxmlformats.org/officeDocument/2006/relationships/hyperlink" Target="https://pbs.twimg.com/media/C7QwRNUX4AEWU2N.jpg"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pbs.twimg.com/profile_images/698152549275185152/u0b9h5ly_normal.jpg" TargetMode="External"/><Relationship Id="rId628" Type="http://schemas.openxmlformats.org/officeDocument/2006/relationships/hyperlink" Target="https://twitter.com/" TargetMode="External"/><Relationship Id="rId835" Type="http://schemas.openxmlformats.org/officeDocument/2006/relationships/hyperlink" Target="https://api.twitter.com/1.1/geo/id/69d8d9f0fd0ddc8e.json" TargetMode="External"/><Relationship Id="rId1258" Type="http://schemas.openxmlformats.org/officeDocument/2006/relationships/hyperlink" Target="https://pbs.twimg.com/media/C7TCFY4VoAA_njX.jpg" TargetMode="External"/><Relationship Id="rId1465" Type="http://schemas.openxmlformats.org/officeDocument/2006/relationships/hyperlink" Target="http://abs.twimg.com/sticky/default_profile_images/default_profile_4_normal.png" TargetMode="External"/><Relationship Id="rId1672" Type="http://schemas.openxmlformats.org/officeDocument/2006/relationships/hyperlink" Target="https://twitter.com/i/web/status/842700435051896832" TargetMode="External"/><Relationship Id="rId1020" Type="http://schemas.openxmlformats.org/officeDocument/2006/relationships/hyperlink" Target="https://twitter.com/i/web/status/841952328672526342" TargetMode="External"/><Relationship Id="rId1118" Type="http://schemas.openxmlformats.org/officeDocument/2006/relationships/hyperlink" Target="https://twitter.com/" TargetMode="External"/><Relationship Id="rId1325" Type="http://schemas.openxmlformats.org/officeDocument/2006/relationships/hyperlink" Target="http://pbs.twimg.com/profile_images/820511923452125185/xFrxTuOY_normal.jpg" TargetMode="External"/><Relationship Id="rId1532" Type="http://schemas.openxmlformats.org/officeDocument/2006/relationships/hyperlink" Target="https://api.twitter.com/1.1/geo/id/0528febe43a2b2c9.json" TargetMode="External"/><Relationship Id="rId902" Type="http://schemas.openxmlformats.org/officeDocument/2006/relationships/hyperlink" Target="http://pbs.twimg.com/profile_images/733904614785835008/sUTP1aKb_normal.jpg" TargetMode="External"/><Relationship Id="rId31" Type="http://schemas.openxmlformats.org/officeDocument/2006/relationships/hyperlink" Target="https://twitter.com/" TargetMode="External"/><Relationship Id="rId180" Type="http://schemas.openxmlformats.org/officeDocument/2006/relationships/hyperlink" Target="https://pbs.twimg.com/media/C7SrK8oWwAEtJBH.jpg" TargetMode="External"/><Relationship Id="rId278" Type="http://schemas.openxmlformats.org/officeDocument/2006/relationships/hyperlink" Target="http://abs.twimg.com/sticky/default_profile_images/default_profile_1_normal.png" TargetMode="External"/><Relationship Id="rId485" Type="http://schemas.openxmlformats.org/officeDocument/2006/relationships/hyperlink" Target="http://pbs.twimg.com/profile_images/832595275403268096/gJbqzcJL_normal.jpg" TargetMode="External"/><Relationship Id="rId692" Type="http://schemas.openxmlformats.org/officeDocument/2006/relationships/hyperlink" Target="http://abs.twimg.com/sticky/default_profile_images/default_profile_6_normal.png" TargetMode="External"/><Relationship Id="rId138" Type="http://schemas.openxmlformats.org/officeDocument/2006/relationships/hyperlink" Target="http://pbs.twimg.com/profile_images/693086327512784897/r718M91X_normal.jpg" TargetMode="External"/><Relationship Id="rId345" Type="http://schemas.openxmlformats.org/officeDocument/2006/relationships/hyperlink" Target="http://pbs.twimg.com/profile_images/842289194844086272/7dOuuoi1_normal.jpg" TargetMode="External"/><Relationship Id="rId552" Type="http://schemas.openxmlformats.org/officeDocument/2006/relationships/hyperlink" Target="https://pbs.twimg.com/media/C7QwRNUX4AEWU2N.jpg" TargetMode="External"/><Relationship Id="rId997" Type="http://schemas.openxmlformats.org/officeDocument/2006/relationships/hyperlink" Target="https://twitter.com/" TargetMode="External"/><Relationship Id="rId1182" Type="http://schemas.openxmlformats.org/officeDocument/2006/relationships/hyperlink" Target="http://www.ghaintpunjab.com/filmfare-awards-punjabi-chandigarh/" TargetMode="External"/><Relationship Id="rId205" Type="http://schemas.openxmlformats.org/officeDocument/2006/relationships/hyperlink" Target="https://twitter.com/" TargetMode="External"/><Relationship Id="rId412" Type="http://schemas.openxmlformats.org/officeDocument/2006/relationships/hyperlink" Target="http://pbs.twimg.com/profile_images/843560116226064384/H_QDrYpV_normal.jpg" TargetMode="External"/><Relationship Id="rId857" Type="http://schemas.openxmlformats.org/officeDocument/2006/relationships/hyperlink" Target="https://twitter.com/" TargetMode="External"/><Relationship Id="rId1042" Type="http://schemas.openxmlformats.org/officeDocument/2006/relationships/hyperlink" Target="http://pbs.twimg.com/profile_images/820211648203984896/KNtV2w0t_normal.jpg" TargetMode="External"/><Relationship Id="rId1487" Type="http://schemas.openxmlformats.org/officeDocument/2006/relationships/hyperlink" Target="https://twitter.com/" TargetMode="External"/><Relationship Id="rId1694" Type="http://schemas.openxmlformats.org/officeDocument/2006/relationships/hyperlink" Target="http://pbs.twimg.com/profile_images/813462156347785217/cLQr8lVf_normal.jpg" TargetMode="External"/><Relationship Id="rId717" Type="http://schemas.openxmlformats.org/officeDocument/2006/relationships/hyperlink" Target="http://pbs.twimg.com/profile_images/441244231760220160/oliOuOuj_normal.jpeg" TargetMode="External"/><Relationship Id="rId924" Type="http://schemas.openxmlformats.org/officeDocument/2006/relationships/hyperlink" Target="http://pbs.twimg.com/profile_images/1193864080/DSC00245_normal.JPG" TargetMode="External"/><Relationship Id="rId1347" Type="http://schemas.openxmlformats.org/officeDocument/2006/relationships/hyperlink" Target="https://twitter.com/" TargetMode="External"/><Relationship Id="rId1554" Type="http://schemas.openxmlformats.org/officeDocument/2006/relationships/hyperlink" Target="http://pbs.twimg.com/profile_images/674974414841098240/gSjCDMZn_normal.jpg" TargetMode="External"/><Relationship Id="rId1761" Type="http://schemas.openxmlformats.org/officeDocument/2006/relationships/hyperlink" Target="https://twitter.com/" TargetMode="External"/><Relationship Id="rId53" Type="http://schemas.openxmlformats.org/officeDocument/2006/relationships/hyperlink" Target="https://twitter.com/"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719" Type="http://schemas.openxmlformats.org/officeDocument/2006/relationships/hyperlink" Target="http://pbs.twimg.com/profile_images/676843638710751233/VOY5Kqtr_normal.jpg" TargetMode="External"/><Relationship Id="rId367" Type="http://schemas.openxmlformats.org/officeDocument/2006/relationships/hyperlink" Target="http://pbs.twimg.com/profile_images/813351471307599878/yDwJOjLM_normal.jpg" TargetMode="External"/><Relationship Id="rId574" Type="http://schemas.openxmlformats.org/officeDocument/2006/relationships/hyperlink" Target="https://twitter.com/" TargetMode="External"/><Relationship Id="rId227" Type="http://schemas.openxmlformats.org/officeDocument/2006/relationships/hyperlink" Target="http://pbs.twimg.com/profile_images/844016196148125696/v8-8_Gbw_normal.jpg" TargetMode="External"/><Relationship Id="rId781" Type="http://schemas.openxmlformats.org/officeDocument/2006/relationships/hyperlink" Target="https://twitter.com/" TargetMode="External"/><Relationship Id="rId879" Type="http://schemas.openxmlformats.org/officeDocument/2006/relationships/hyperlink" Target="https://twitter.com/i/web/status/841712111852146689" TargetMode="External"/><Relationship Id="rId434" Type="http://schemas.openxmlformats.org/officeDocument/2006/relationships/hyperlink" Target="https://pbs.twimg.com/media/C6tRTRxWsAAOBH0.jpg" TargetMode="External"/><Relationship Id="rId641" Type="http://schemas.openxmlformats.org/officeDocument/2006/relationships/hyperlink" Target="http://pbs.twimg.com/profile_images/609293666339852289/jCwHe3XI_normal.jpg" TargetMode="External"/><Relationship Id="rId739" Type="http://schemas.openxmlformats.org/officeDocument/2006/relationships/hyperlink" Target="http://pbs.twimg.com/profile_images/831029735073394689/ZuJFEAXc_normal.jpg" TargetMode="External"/><Relationship Id="rId1064" Type="http://schemas.openxmlformats.org/officeDocument/2006/relationships/hyperlink" Target="http://pbs.twimg.com/profile_images/841162958671626241/shiVEZgg_normal.jpg" TargetMode="External"/><Relationship Id="rId1271" Type="http://schemas.openxmlformats.org/officeDocument/2006/relationships/hyperlink" Target="http://abs.twimg.com/sticky/default_profile_images/default_profile_3_normal.png" TargetMode="External"/><Relationship Id="rId1369" Type="http://schemas.openxmlformats.org/officeDocument/2006/relationships/hyperlink" Target="http://pbs.twimg.com/profile_images/774084874265210882/xgP60ubS_normal.jpg" TargetMode="External"/><Relationship Id="rId1576" Type="http://schemas.openxmlformats.org/officeDocument/2006/relationships/hyperlink" Target="http://pbs.twimg.com/profile_images/668145525196267520/4jsOjdLw_normal.jpg" TargetMode="External"/><Relationship Id="rId501" Type="http://schemas.openxmlformats.org/officeDocument/2006/relationships/hyperlink" Target="http://pbs.twimg.com/profile_images/842065274501246980/8yVGn2ya_normal.jpg" TargetMode="External"/><Relationship Id="rId946" Type="http://schemas.openxmlformats.org/officeDocument/2006/relationships/hyperlink" Target="http://pbs.twimg.com/profile_images/722900210884718592/oT4pCJyt_normal.jpg" TargetMode="External"/><Relationship Id="rId1131" Type="http://schemas.openxmlformats.org/officeDocument/2006/relationships/hyperlink" Target="http://pbs.twimg.com/profile_images/671557516623392773/986q9NaH_normal.jpg" TargetMode="External"/><Relationship Id="rId1229" Type="http://schemas.openxmlformats.org/officeDocument/2006/relationships/hyperlink" Target="http://pbs.twimg.com/profile_images/841851581310029825/WwXR9iPy_normal.jpg" TargetMode="External"/><Relationship Id="rId1783" Type="http://schemas.openxmlformats.org/officeDocument/2006/relationships/hyperlink" Target="https://twitter.com/" TargetMode="External"/><Relationship Id="rId75" Type="http://schemas.openxmlformats.org/officeDocument/2006/relationships/hyperlink" Target="http://pbs.twimg.com/profile_images/840618125527724033/eBj7HvKa_normal.jpg"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pbs.twimg.com/profile_images/780773799700500480/XyJVpifn_normal.jpg" TargetMode="External"/><Relationship Id="rId1503" Type="http://schemas.openxmlformats.org/officeDocument/2006/relationships/hyperlink" Target="http://abs.twimg.com/sticky/default_profile_images/default_profile_3_normal.png" TargetMode="External"/><Relationship Id="rId1710" Type="http://schemas.openxmlformats.org/officeDocument/2006/relationships/hyperlink" Target="http://pbs.twimg.com/profile_images/841711203575558145/IM6KD2_7_normal.jpg" TargetMode="External"/><Relationship Id="rId291" Type="http://schemas.openxmlformats.org/officeDocument/2006/relationships/hyperlink" Target="https://twitter.com/" TargetMode="External"/><Relationship Id="rId1808" Type="http://schemas.openxmlformats.org/officeDocument/2006/relationships/hyperlink" Target="https://twitter.com/" TargetMode="External"/><Relationship Id="rId151" Type="http://schemas.openxmlformats.org/officeDocument/2006/relationships/hyperlink" Target="http://pbs.twimg.com/profile_images/774615097838895105/5uzBsF32_normal.jpg" TargetMode="External"/><Relationship Id="rId389" Type="http://schemas.openxmlformats.org/officeDocument/2006/relationships/hyperlink" Target="http://pbs.twimg.com/profile_images/842289194844086272/7dOuuoi1_normal.jpg" TargetMode="External"/><Relationship Id="rId596" Type="http://schemas.openxmlformats.org/officeDocument/2006/relationships/hyperlink" Target="https://pbs.twimg.com/media/C7LqbiBXgAATfR-.jpg" TargetMode="External"/><Relationship Id="rId249" Type="http://schemas.openxmlformats.org/officeDocument/2006/relationships/hyperlink" Target="https://twitter.com/" TargetMode="External"/><Relationship Id="rId456" Type="http://schemas.openxmlformats.org/officeDocument/2006/relationships/hyperlink" Target="https://twitter.com/" TargetMode="External"/><Relationship Id="rId663" Type="http://schemas.openxmlformats.org/officeDocument/2006/relationships/hyperlink" Target="https://twitter.com/i/web/status/841712111852146689"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abs.twimg.com/sticky/default_profile_images/default_profile_1_normal.png" TargetMode="External"/><Relationship Id="rId109" Type="http://schemas.openxmlformats.org/officeDocument/2006/relationships/hyperlink" Target="https://twitter.com/" TargetMode="External"/><Relationship Id="rId316" Type="http://schemas.openxmlformats.org/officeDocument/2006/relationships/hyperlink" Target="http://pbs.twimg.com/profile_images/505398936723390464/Otcy48HU_normal.png" TargetMode="External"/><Relationship Id="rId523" Type="http://schemas.openxmlformats.org/officeDocument/2006/relationships/hyperlink" Target="https://twitter.com/"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97" Type="http://schemas.openxmlformats.org/officeDocument/2006/relationships/hyperlink" Target="https://twitter.com/" TargetMode="External"/><Relationship Id="rId730" Type="http://schemas.openxmlformats.org/officeDocument/2006/relationships/hyperlink" Target="http://pbs.twimg.com/profile_images/770253224959893504/bhmoCC9U_normal.jpg"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pbs.twimg.com/profile_images/803188221723017216/3HF3OxeG_normal.jpg" TargetMode="External"/><Relationship Id="rId1665" Type="http://schemas.openxmlformats.org/officeDocument/2006/relationships/hyperlink" Target="https://twitter.com/" TargetMode="External"/><Relationship Id="rId1220" Type="http://schemas.openxmlformats.org/officeDocument/2006/relationships/hyperlink" Target="http://pbs.twimg.com/profile_images/837028851020664832/bjYPO9x3_normal.jpg" TargetMode="External"/><Relationship Id="rId1318" Type="http://schemas.openxmlformats.org/officeDocument/2006/relationships/hyperlink" Target="http://pbs.twimg.com/profile_images/806022779434770432/-mcWO-iF_normal.jpg" TargetMode="External"/><Relationship Id="rId1525" Type="http://schemas.openxmlformats.org/officeDocument/2006/relationships/hyperlink" Target="https://twitter.com/" TargetMode="External"/><Relationship Id="rId1732" Type="http://schemas.openxmlformats.org/officeDocument/2006/relationships/hyperlink" Target="http://pbs.twimg.com/profile_images/441650014503174144/SRojOSZ2_normal.jpeg" TargetMode="External"/><Relationship Id="rId24" Type="http://schemas.openxmlformats.org/officeDocument/2006/relationships/hyperlink" Target="http://pbs.twimg.com/profile_images/841703277494329344/FpQGedi5_normal.jpg" TargetMode="External"/><Relationship Id="rId173" Type="http://schemas.openxmlformats.org/officeDocument/2006/relationships/hyperlink" Target="https://api.twitter.com/1.1/geo/id/3fc8d86eb228a23d.json" TargetMode="External"/><Relationship Id="rId380"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pbs.twimg.com/profile_images/818024387601383424/CIuPBR0z_normal.jpg" TargetMode="External"/><Relationship Id="rId685" Type="http://schemas.openxmlformats.org/officeDocument/2006/relationships/hyperlink" Target="http://pbs.twimg.com/profile_images/581162414948806656/0chXs1pr_normal.jpg" TargetMode="External"/><Relationship Id="rId892" Type="http://schemas.openxmlformats.org/officeDocument/2006/relationships/hyperlink" Target="https://twitter.com/i/web/status/842409350899593216" TargetMode="External"/><Relationship Id="rId100" Type="http://schemas.openxmlformats.org/officeDocument/2006/relationships/hyperlink" Target="https://twitter.com/" TargetMode="External"/><Relationship Id="rId338" Type="http://schemas.openxmlformats.org/officeDocument/2006/relationships/hyperlink" Target="http://pbs.twimg.com/profile_images/840508140479229952/mn_MC__4_normal.jpg" TargetMode="External"/><Relationship Id="rId545" Type="http://schemas.openxmlformats.org/officeDocument/2006/relationships/hyperlink" Target="http://abs.twimg.com/sticky/default_profile_images/default_profile_4_normal.png" TargetMode="External"/><Relationship Id="rId752" Type="http://schemas.openxmlformats.org/officeDocument/2006/relationships/hyperlink" Target="http://pbs.twimg.com/profile_images/702431190549139456/wE3BoT6f_normal.jpg" TargetMode="External"/><Relationship Id="rId1175" Type="http://schemas.openxmlformats.org/officeDocument/2006/relationships/hyperlink" Target="http://pbs.twimg.com/profile_images/836110165082435584/BohCStXx_normal.jpg" TargetMode="External"/><Relationship Id="rId1382" Type="http://schemas.openxmlformats.org/officeDocument/2006/relationships/hyperlink" Target="https://twitter.com/" TargetMode="External"/><Relationship Id="rId405" Type="http://schemas.openxmlformats.org/officeDocument/2006/relationships/hyperlink" Target="https://twitter.com/i/web/status/843438551106801664" TargetMode="External"/><Relationship Id="rId612" Type="http://schemas.openxmlformats.org/officeDocument/2006/relationships/hyperlink" Target="http://pbs.twimg.com/profile_images/818034418229145600/klHKuiJz_normal.jpg" TargetMode="External"/><Relationship Id="rId1035" Type="http://schemas.openxmlformats.org/officeDocument/2006/relationships/hyperlink" Target="http://pbs.twimg.com/profile_images/378800000667479700/715730e51ed9acf220716d059c33f804_normal.jpeg" TargetMode="External"/><Relationship Id="rId1242" Type="http://schemas.openxmlformats.org/officeDocument/2006/relationships/hyperlink" Target="https://twitter.com/" TargetMode="External"/><Relationship Id="rId1687" Type="http://schemas.openxmlformats.org/officeDocument/2006/relationships/hyperlink" Target="http://pbs.twimg.com/profile_images/831387517610029058/ZWQPNjtX_normal.jpg" TargetMode="External"/><Relationship Id="rId917" Type="http://schemas.openxmlformats.org/officeDocument/2006/relationships/hyperlink" Target="http://pbs.twimg.com/profile_images/753575603945611264/8xUUWR8d_normal.jpg" TargetMode="External"/><Relationship Id="rId1102" Type="http://schemas.openxmlformats.org/officeDocument/2006/relationships/hyperlink" Target="https://twitter.com/" TargetMode="External"/><Relationship Id="rId1547" Type="http://schemas.openxmlformats.org/officeDocument/2006/relationships/hyperlink" Target="http://pbs.twimg.com/profile_images/1240272386/hpqscan0001_normal.jpg" TargetMode="External"/><Relationship Id="rId1754" Type="http://schemas.openxmlformats.org/officeDocument/2006/relationships/hyperlink" Target="https://twitter.com/" TargetMode="External"/><Relationship Id="rId46" Type="http://schemas.openxmlformats.org/officeDocument/2006/relationships/hyperlink" Target="https://pbs.twimg.com/media/C7HfR4WW4AAUUgT.jpg"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i/web/status/843506610647388160" TargetMode="External"/><Relationship Id="rId195" Type="http://schemas.openxmlformats.org/officeDocument/2006/relationships/hyperlink" Target="http://pbs.twimg.com/profile_images/776682081560633344/N5wMm4XO_normal.jpg" TargetMode="External"/><Relationship Id="rId262" Type="http://schemas.openxmlformats.org/officeDocument/2006/relationships/hyperlink" Target="http://pbs.twimg.com/profile_images/3365436998/f0e743b6246202dda71dcf296f4b81ea_normal.jpeg" TargetMode="External"/><Relationship Id="rId567" Type="http://schemas.openxmlformats.org/officeDocument/2006/relationships/hyperlink" Target="https://twitter.com/" TargetMode="External"/><Relationship Id="rId1197" Type="http://schemas.openxmlformats.org/officeDocument/2006/relationships/hyperlink" Target="http://pbs.twimg.com/profile_images/684836528154144769/9gDSVtsX_normal.png" TargetMode="External"/><Relationship Id="rId122" Type="http://schemas.openxmlformats.org/officeDocument/2006/relationships/hyperlink" Target="http://pbs.twimg.com/profile_images/782065432433917952/ZNTdRD69_normal.jpg"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pbs.twimg.com/profile_images/782065432433917952/ZNTdRD69_normal.jpg" TargetMode="External"/><Relationship Id="rId427" Type="http://schemas.openxmlformats.org/officeDocument/2006/relationships/hyperlink" Target="http://pbs.twimg.com/profile_images/841999783388696576/qsVEsoTo_normal.jpg" TargetMode="External"/><Relationship Id="rId634" Type="http://schemas.openxmlformats.org/officeDocument/2006/relationships/hyperlink" Target="https://api.twitter.com/1.1/geo/id/4a00f902bee39847.json" TargetMode="External"/><Relationship Id="rId841" Type="http://schemas.openxmlformats.org/officeDocument/2006/relationships/hyperlink" Target="https://twitter.com/i/web/status/841727923350581248"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701" Type="http://schemas.openxmlformats.org/officeDocument/2006/relationships/hyperlink" Target="http://pbs.twimg.com/profile_images/753575603945611264/8xUUWR8d_normal.jpg" TargetMode="External"/><Relationship Id="rId939" Type="http://schemas.openxmlformats.org/officeDocument/2006/relationships/hyperlink" Target="http://pbs.twimg.com/profile_images/769361003146424320/lqbiN3RG_normal.jpg"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68" Type="http://schemas.openxmlformats.org/officeDocument/2006/relationships/hyperlink" Target="https://twitter.com/i/web/status/843293330029101056" TargetMode="External"/><Relationship Id="rId1429" Type="http://schemas.openxmlformats.org/officeDocument/2006/relationships/hyperlink" Target="http://abs.twimg.com/sticky/default_profile_images/default_profile_5_normal.png" TargetMode="External"/><Relationship Id="rId1636" Type="http://schemas.openxmlformats.org/officeDocument/2006/relationships/hyperlink" Target="http://pbs.twimg.com/profile_images/684836528154144769/9gDSVtsX_normal.png" TargetMode="External"/><Relationship Id="rId1703" Type="http://schemas.openxmlformats.org/officeDocument/2006/relationships/hyperlink" Target="http://abs.twimg.com/sticky/default_profile_images/default_profile_1_normal.png" TargetMode="External"/><Relationship Id="rId284" Type="http://schemas.openxmlformats.org/officeDocument/2006/relationships/hyperlink" Target="https://twitter.com/" TargetMode="External"/><Relationship Id="rId491" Type="http://schemas.openxmlformats.org/officeDocument/2006/relationships/hyperlink" Target="http://pbs.twimg.com/profile_images/738279839065473024/055HaEy8_normal.jpg" TargetMode="External"/><Relationship Id="rId144" Type="http://schemas.openxmlformats.org/officeDocument/2006/relationships/hyperlink" Target="http://pbs.twimg.com/profile_images/784629584008507392/7rQSiBVF_normal.jpg" TargetMode="External"/><Relationship Id="rId589" Type="http://schemas.openxmlformats.org/officeDocument/2006/relationships/hyperlink" Target="https://pbs.twimg.com/media/C7LqbiBXgAATfR-.jpg" TargetMode="External"/><Relationship Id="rId796" Type="http://schemas.openxmlformats.org/officeDocument/2006/relationships/hyperlink" Target="https://twitter.com/" TargetMode="External"/><Relationship Id="rId351" Type="http://schemas.openxmlformats.org/officeDocument/2006/relationships/hyperlink" Target="https://twitter.com/" TargetMode="External"/><Relationship Id="rId449" Type="http://schemas.openxmlformats.org/officeDocument/2006/relationships/hyperlink" Target="https://twitter.com/" TargetMode="External"/><Relationship Id="rId656" Type="http://schemas.openxmlformats.org/officeDocument/2006/relationships/hyperlink" Target="https://twitter.com/i/web/status/841715805393997825" TargetMode="External"/><Relationship Id="rId863" Type="http://schemas.openxmlformats.org/officeDocument/2006/relationships/hyperlink" Target="https://twitter.com/" TargetMode="External"/><Relationship Id="rId1079" Type="http://schemas.openxmlformats.org/officeDocument/2006/relationships/hyperlink" Target="http://pbs.twimg.com/profile_images/841162958671626241/shiVEZgg_normal.jpg"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11" Type="http://schemas.openxmlformats.org/officeDocument/2006/relationships/hyperlink" Target="https://pbs.twimg.com/media/C6dEZYsU8AE-voA.jpg" TargetMode="External"/><Relationship Id="rId309" Type="http://schemas.openxmlformats.org/officeDocument/2006/relationships/hyperlink" Target="https://twitter.com/" TargetMode="External"/><Relationship Id="rId516" Type="http://schemas.openxmlformats.org/officeDocument/2006/relationships/hyperlink" Target="https://twitter.com/" TargetMode="External"/><Relationship Id="rId1146" Type="http://schemas.openxmlformats.org/officeDocument/2006/relationships/hyperlink" Target="http://pbs.twimg.com/profile_images/713394693229322242/E0SOncOE_normal.jpg" TargetMode="External"/><Relationship Id="rId1798" Type="http://schemas.openxmlformats.org/officeDocument/2006/relationships/hyperlink" Target="https://twitter.com/" TargetMode="External"/><Relationship Id="rId723" Type="http://schemas.openxmlformats.org/officeDocument/2006/relationships/hyperlink" Target="http://pbs.twimg.com/profile_images/378800000352427331/a7ce120dd4d24b6302bed8bf001ce50f_normal.jpeg" TargetMode="External"/><Relationship Id="rId930" Type="http://schemas.openxmlformats.org/officeDocument/2006/relationships/hyperlink" Target="http://pbs.twimg.com/profile_images/813073904126324736/GTh58kbw_normal.jpg" TargetMode="External"/><Relationship Id="rId1006" Type="http://schemas.openxmlformats.org/officeDocument/2006/relationships/hyperlink" Target="https://twitter.com/" TargetMode="External"/><Relationship Id="rId1353" Type="http://schemas.openxmlformats.org/officeDocument/2006/relationships/hyperlink" Target="http://abs.twimg.com/sticky/default_profile_images/default_profile_1_normal.png" TargetMode="External"/><Relationship Id="rId1560" Type="http://schemas.openxmlformats.org/officeDocument/2006/relationships/hyperlink" Target="http://pbs.twimg.com/profile_images/827611424117637120/Himt1sW8_normal.jpg" TargetMode="External"/><Relationship Id="rId1658"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api.twitter.com/1.1/geo/id/74effb34539b2d64.json" TargetMode="External"/><Relationship Id="rId1518" Type="http://schemas.openxmlformats.org/officeDocument/2006/relationships/hyperlink" Target="http://pbs.twimg.com/profile_images/737520757543030786/YKGHbC06_normal.jpg" TargetMode="External"/><Relationship Id="rId1725" Type="http://schemas.openxmlformats.org/officeDocument/2006/relationships/hyperlink" Target="http://pbs.twimg.com/profile_images/788758843073310720/C8vz2XB1_normal.jpg" TargetMode="External"/><Relationship Id="rId17" Type="http://schemas.openxmlformats.org/officeDocument/2006/relationships/hyperlink" Target="https://pbs.twimg.com/media/C60FtybU0AA81Dy.jpg" TargetMode="External"/><Relationship Id="rId166" Type="http://schemas.openxmlformats.org/officeDocument/2006/relationships/hyperlink" Target="https://twitter.com/" TargetMode="External"/><Relationship Id="rId373" Type="http://schemas.openxmlformats.org/officeDocument/2006/relationships/hyperlink" Target="http://pbs.twimg.com/profile_images/516177597584007168/MUSB__VI_normal.jpeg" TargetMode="External"/><Relationship Id="rId580" Type="http://schemas.openxmlformats.org/officeDocument/2006/relationships/hyperlink" Target="https://twitter.com/" TargetMode="External"/><Relationship Id="rId1" Type="http://schemas.openxmlformats.org/officeDocument/2006/relationships/hyperlink" Target="http://pbs.twimg.com/profile_images/781794973347897344/VKVjQPXc_normal.jpg" TargetMode="External"/><Relationship Id="rId233" Type="http://schemas.openxmlformats.org/officeDocument/2006/relationships/hyperlink" Target="http://abs.twimg.com/sticky/default_profile_images/default_profile_1_normal.png" TargetMode="External"/><Relationship Id="rId440" Type="http://schemas.openxmlformats.org/officeDocument/2006/relationships/hyperlink" Target="http://pbs.twimg.com/profile_images/766583897203339264/0aruDo_e_normal.jpg" TargetMode="External"/><Relationship Id="rId678" Type="http://schemas.openxmlformats.org/officeDocument/2006/relationships/hyperlink" Target="http://pbs.twimg.com/profile_images/837529775375708160/oU-GqL7r_normal.jpg" TargetMode="External"/><Relationship Id="rId885" Type="http://schemas.openxmlformats.org/officeDocument/2006/relationships/hyperlink" Target="https://twitter.com/i/web/status/841712111852146689" TargetMode="External"/><Relationship Id="rId1070" Type="http://schemas.openxmlformats.org/officeDocument/2006/relationships/hyperlink" Target="http://pbs.twimg.com/profile_images/841162958671626241/shiVEZgg_normal.jpg" TargetMode="External"/><Relationship Id="rId300" Type="http://schemas.openxmlformats.org/officeDocument/2006/relationships/hyperlink" Target="https://twitter.com/" TargetMode="External"/><Relationship Id="rId538" Type="http://schemas.openxmlformats.org/officeDocument/2006/relationships/hyperlink" Target="http://pbs.twimg.com/profile_images/748974700206764032/qVXLzv-w_normal.jpg" TargetMode="External"/><Relationship Id="rId745" Type="http://schemas.openxmlformats.org/officeDocument/2006/relationships/hyperlink" Target="http://pbs.twimg.com/profile_images/800280263053938688/Euew9fZU_normal.jpg" TargetMode="External"/><Relationship Id="rId952" Type="http://schemas.openxmlformats.org/officeDocument/2006/relationships/hyperlink" Target="http://pbs.twimg.com/profile_images/425960656047579136/v2ZqO_bI_normal.jpeg" TargetMode="External"/><Relationship Id="rId1168" Type="http://schemas.openxmlformats.org/officeDocument/2006/relationships/hyperlink" Target="https://twitter.com/" TargetMode="External"/><Relationship Id="rId1375" Type="http://schemas.openxmlformats.org/officeDocument/2006/relationships/hyperlink" Target="http://pbs.twimg.com/profile_images/809362099918884865/FjsHUGsX_normal.jpg" TargetMode="External"/><Relationship Id="rId1582" Type="http://schemas.openxmlformats.org/officeDocument/2006/relationships/hyperlink" Target="http://pbs.twimg.com/profile_images/378800000352427331/a7ce120dd4d24b6302bed8bf001ce50f_normal.jpeg" TargetMode="External"/><Relationship Id="rId81" Type="http://schemas.openxmlformats.org/officeDocument/2006/relationships/hyperlink" Target="http://pbs.twimg.com/profile_images/687118652135489536/V5hUBEhy_normal.jpg"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i/web/status/844015111916474368" TargetMode="External"/><Relationship Id="rId1235" Type="http://schemas.openxmlformats.org/officeDocument/2006/relationships/hyperlink" Target="https://twitter.com/" TargetMode="External"/><Relationship Id="rId1442" Type="http://schemas.openxmlformats.org/officeDocument/2006/relationships/hyperlink" Target="http://pbs.twimg.com/profile_images/800324091525795840/c33LeHkg_normal.jpg" TargetMode="External"/><Relationship Id="rId1302" Type="http://schemas.openxmlformats.org/officeDocument/2006/relationships/hyperlink" Target="https://twitter.com/i/web/status/843400205118689280" TargetMode="External"/><Relationship Id="rId1747" Type="http://schemas.openxmlformats.org/officeDocument/2006/relationships/hyperlink" Target="http://pbs.twimg.com/profile_images/822405568350552067/XaIZaEJc_normal.jpg" TargetMode="External"/><Relationship Id="rId39" Type="http://schemas.openxmlformats.org/officeDocument/2006/relationships/hyperlink" Target="http://pbs.twimg.com/profile_images/815154452885708800/NU8L-Rx9_normal.jpg" TargetMode="External"/><Relationship Id="rId1607" Type="http://schemas.openxmlformats.org/officeDocument/2006/relationships/hyperlink" Target="https://pbs.twimg.com/media/C7QmNtJXQAAw6Mz.jpg" TargetMode="External"/><Relationship Id="rId1814" Type="http://schemas.openxmlformats.org/officeDocument/2006/relationships/hyperlink" Target="https://twitter.com/" TargetMode="External"/><Relationship Id="rId188" Type="http://schemas.openxmlformats.org/officeDocument/2006/relationships/hyperlink" Target="https://twitter.com/" TargetMode="External"/><Relationship Id="rId395" Type="http://schemas.openxmlformats.org/officeDocument/2006/relationships/hyperlink" Target="http://pbs.twimg.com/profile_images/803673744220815360/5hKMdjz6_normal.jpg" TargetMode="External"/><Relationship Id="rId255" Type="http://schemas.openxmlformats.org/officeDocument/2006/relationships/hyperlink" Target="https://twitter.com/" TargetMode="External"/><Relationship Id="rId462" Type="http://schemas.openxmlformats.org/officeDocument/2006/relationships/hyperlink" Target="https://twitter.com/" TargetMode="External"/><Relationship Id="rId1092" Type="http://schemas.openxmlformats.org/officeDocument/2006/relationships/hyperlink" Target="https://twitter.com/" TargetMode="External"/><Relationship Id="rId1397" Type="http://schemas.openxmlformats.org/officeDocument/2006/relationships/hyperlink" Target="http://pbs.twimg.com/profile_images/698152549275185152/u0b9h5ly_normal.jpg" TargetMode="External"/><Relationship Id="rId115" Type="http://schemas.openxmlformats.org/officeDocument/2006/relationships/hyperlink" Target="https://twitter.com/i/web/status/842183615656087552" TargetMode="External"/><Relationship Id="rId322" Type="http://schemas.openxmlformats.org/officeDocument/2006/relationships/hyperlink" Target="https://twitter.com/"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api.twitter.com/1.1/geo/id/69d8d9f0fd0ddc8e.json" TargetMode="External"/><Relationship Id="rId1257" Type="http://schemas.openxmlformats.org/officeDocument/2006/relationships/hyperlink" Target="http://pbs.twimg.com/profile_images/710774520362045441/3cOeibR2_normal.jpg" TargetMode="External"/><Relationship Id="rId1464" Type="http://schemas.openxmlformats.org/officeDocument/2006/relationships/hyperlink" Target="http://pbs.twimg.com/profile_images/829563384991449090/E-mDY2Zo_normal.jpg" TargetMode="External"/><Relationship Id="rId1671" Type="http://schemas.openxmlformats.org/officeDocument/2006/relationships/hyperlink" Target="https://twitter.com/i/web/status/842700435051896832" TargetMode="External"/><Relationship Id="rId901" Type="http://schemas.openxmlformats.org/officeDocument/2006/relationships/hyperlink" Target="http://pbs.twimg.com/profile_images/616163019349889024/Z7pmGXJG_normal.jpg" TargetMode="External"/><Relationship Id="rId1117" Type="http://schemas.openxmlformats.org/officeDocument/2006/relationships/hyperlink" Target="https://twitter.com/" TargetMode="External"/><Relationship Id="rId1324" Type="http://schemas.openxmlformats.org/officeDocument/2006/relationships/hyperlink" Target="http://pbs.twimg.com/profile_images/820511923452125185/xFrxTuOY_normal.jpg" TargetMode="External"/><Relationship Id="rId1531" Type="http://schemas.openxmlformats.org/officeDocument/2006/relationships/hyperlink" Target="https://api.twitter.com/1.1/geo/id/0528febe43a2b2c9.json" TargetMode="External"/><Relationship Id="rId1769" Type="http://schemas.openxmlformats.org/officeDocument/2006/relationships/hyperlink" Target="https://twitter.com/" TargetMode="External"/><Relationship Id="rId30" Type="http://schemas.openxmlformats.org/officeDocument/2006/relationships/hyperlink" Target="https://twitter.com/" TargetMode="External"/><Relationship Id="rId1629" Type="http://schemas.openxmlformats.org/officeDocument/2006/relationships/hyperlink" Target="https://twitter.com/i/web/status/842300654534176771" TargetMode="External"/><Relationship Id="rId1836" Type="http://schemas.openxmlformats.org/officeDocument/2006/relationships/comments" Target="../comments1.xml"/><Relationship Id="rId277" Type="http://schemas.openxmlformats.org/officeDocument/2006/relationships/hyperlink" Target="http://abs.twimg.com/sticky/default_profile_images/default_profile_1_normal.png" TargetMode="External"/><Relationship Id="rId484" Type="http://schemas.openxmlformats.org/officeDocument/2006/relationships/hyperlink" Target="http://pbs.twimg.com/profile_images/832595275403268096/gJbqzcJL_normal.jpg" TargetMode="External"/><Relationship Id="rId137" Type="http://schemas.openxmlformats.org/officeDocument/2006/relationships/hyperlink" Target="http://pbs.twimg.com/profile_images/711903672263835648/VWp0sUwg_normal.jpg" TargetMode="External"/><Relationship Id="rId344" Type="http://schemas.openxmlformats.org/officeDocument/2006/relationships/hyperlink" Target="http://pbs.twimg.com/profile_images/842289194844086272/7dOuuoi1_normal.jpg" TargetMode="External"/><Relationship Id="rId691" Type="http://schemas.openxmlformats.org/officeDocument/2006/relationships/hyperlink" Target="http://abs.twimg.com/sticky/default_profile_images/default_profile_1_normal.png"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551" Type="http://schemas.openxmlformats.org/officeDocument/2006/relationships/hyperlink" Target="http://pbs.twimg.com/profile_images/835883589321572353/KZtu8rug_normal.jpg"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pbs.twimg.com/profile_images/832198326862938112/VrPHZ38w_normal.jpg" TargetMode="External"/><Relationship Id="rId1486" Type="http://schemas.openxmlformats.org/officeDocument/2006/relationships/hyperlink" Target="https://twitter.com/" TargetMode="External"/><Relationship Id="rId204" Type="http://schemas.openxmlformats.org/officeDocument/2006/relationships/hyperlink" Target="http://pbs.twimg.com/profile_images/842425014666313728/ByqzVJ1d_normal.jpg" TargetMode="External"/><Relationship Id="rId411" Type="http://schemas.openxmlformats.org/officeDocument/2006/relationships/hyperlink" Target="http://pbs.twimg.com/profile_images/843560116226064384/H_QDrYpV_normal.jpg" TargetMode="External"/><Relationship Id="rId509" Type="http://schemas.openxmlformats.org/officeDocument/2006/relationships/hyperlink" Target="https://twitter.com/" TargetMode="External"/><Relationship Id="rId1041" Type="http://schemas.openxmlformats.org/officeDocument/2006/relationships/hyperlink" Target="http://pbs.twimg.com/profile_images/820211648203984896/KNtV2w0t_normal.jpg" TargetMode="External"/><Relationship Id="rId1139" Type="http://schemas.openxmlformats.org/officeDocument/2006/relationships/hyperlink" Target="http://abs.twimg.com/sticky/default_profile_images/default_profile_1_normal.png" TargetMode="External"/><Relationship Id="rId1346" Type="http://schemas.openxmlformats.org/officeDocument/2006/relationships/hyperlink" Target="https://twitter.com/" TargetMode="External"/><Relationship Id="rId1693" Type="http://schemas.openxmlformats.org/officeDocument/2006/relationships/hyperlink" Target="http://abs.twimg.com/sticky/default_profile_images/default_profile_1_normal.png" TargetMode="External"/><Relationship Id="rId716" Type="http://schemas.openxmlformats.org/officeDocument/2006/relationships/hyperlink" Target="http://pbs.twimg.com/profile_images/841251551758934016/m3F8_kkd_normal.jpg" TargetMode="External"/><Relationship Id="rId923" Type="http://schemas.openxmlformats.org/officeDocument/2006/relationships/hyperlink" Target="http://pbs.twimg.com/profile_images/753575603945611264/8xUUWR8d_normal.jpg" TargetMode="External"/><Relationship Id="rId1553" Type="http://schemas.openxmlformats.org/officeDocument/2006/relationships/hyperlink" Target="http://pbs.twimg.com/profile_images/843029231219171328/3jWxi9Pf_normal.jpg" TargetMode="External"/><Relationship Id="rId1760" Type="http://schemas.openxmlformats.org/officeDocument/2006/relationships/hyperlink" Target="https://twitter.com/" TargetMode="External"/><Relationship Id="rId52" Type="http://schemas.openxmlformats.org/officeDocument/2006/relationships/hyperlink" Target="https://twitter.com/"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abs.twimg.com/sticky/default_profile_images/default_profile_0_normal.png" TargetMode="External"/><Relationship Id="rId1718" Type="http://schemas.openxmlformats.org/officeDocument/2006/relationships/hyperlink" Target="http://pbs.twimg.com/profile_images/648341514376998912/pgswrEjs_normal.jpg" TargetMode="External"/><Relationship Id="rId299" Type="http://schemas.openxmlformats.org/officeDocument/2006/relationships/hyperlink" Target="https://twitter.com/" TargetMode="External"/><Relationship Id="rId159" Type="http://schemas.openxmlformats.org/officeDocument/2006/relationships/hyperlink" Target="https://twitter.com/" TargetMode="External"/><Relationship Id="rId366" Type="http://schemas.openxmlformats.org/officeDocument/2006/relationships/hyperlink" Target="https://pbs.twimg.com/media/C7AGv9pWkAA-x0-.jpg"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26" Type="http://schemas.openxmlformats.org/officeDocument/2006/relationships/hyperlink" Target="http://pbs.twimg.com/profile_images/716617748701437952/3EGXyjZ-_normal.jpg" TargetMode="External"/><Relationship Id="rId433" Type="http://schemas.openxmlformats.org/officeDocument/2006/relationships/hyperlink" Target="https://api.twitter.com/1.1/geo/id/16e0a01005f6c972.json" TargetMode="External"/><Relationship Id="rId878" Type="http://schemas.openxmlformats.org/officeDocument/2006/relationships/hyperlink" Target="https://twitter.com/i/web/status/841715805393997825" TargetMode="External"/><Relationship Id="rId1063" Type="http://schemas.openxmlformats.org/officeDocument/2006/relationships/hyperlink" Target="http://pbs.twimg.com/profile_images/841162958671626241/shiVEZgg_normal.jpg" TargetMode="External"/><Relationship Id="rId1270" Type="http://schemas.openxmlformats.org/officeDocument/2006/relationships/hyperlink" Target="https://twitter.com/" TargetMode="External"/><Relationship Id="rId640" Type="http://schemas.openxmlformats.org/officeDocument/2006/relationships/hyperlink" Target="http://pbs.twimg.com/profile_images/609293666339852289/jCwHe3XI_normal.jpg" TargetMode="External"/><Relationship Id="rId738" Type="http://schemas.openxmlformats.org/officeDocument/2006/relationships/hyperlink" Target="http://pbs.twimg.com/profile_images/831029735073394689/ZuJFEAXc_normal.jpg" TargetMode="External"/><Relationship Id="rId945" Type="http://schemas.openxmlformats.org/officeDocument/2006/relationships/hyperlink" Target="http://pbs.twimg.com/profile_images/425960656047579136/v2ZqO_bI_normal.jpeg" TargetMode="External"/><Relationship Id="rId1368" Type="http://schemas.openxmlformats.org/officeDocument/2006/relationships/hyperlink" Target="http://pbs.twimg.com/profile_images/771891514020626432/8kQyGBml_normal.jpg" TargetMode="External"/><Relationship Id="rId1575" Type="http://schemas.openxmlformats.org/officeDocument/2006/relationships/hyperlink" Target="https://pbs.twimg.com/media/C7a0HMRXkAAs8Pf.jpg" TargetMode="External"/><Relationship Id="rId1782" Type="http://schemas.openxmlformats.org/officeDocument/2006/relationships/hyperlink" Target="https://twitter.com/" TargetMode="External"/><Relationship Id="rId74" Type="http://schemas.openxmlformats.org/officeDocument/2006/relationships/hyperlink" Target="http://pbs.twimg.com/profile_images/840618125527724033/eBj7HvKa_normal.jpg" TargetMode="External"/><Relationship Id="rId500" Type="http://schemas.openxmlformats.org/officeDocument/2006/relationships/hyperlink" Target="http://abs.twimg.com/sticky/default_profile_images/default_profile_3_normal.png"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pbs.twimg.com/profile_images/711444981471322112/u0jHsh5h_normal.jpg" TargetMode="External"/><Relationship Id="rId1435" Type="http://schemas.openxmlformats.org/officeDocument/2006/relationships/hyperlink" Target="http://abs.twimg.com/sticky/default_profile_images/default_profile_3_normal.png" TargetMode="External"/><Relationship Id="rId1642" Type="http://schemas.openxmlformats.org/officeDocument/2006/relationships/hyperlink" Target="http://pbs.twimg.com/profile_images/780773799700500480/XyJVpifn_normal.jpg" TargetMode="External"/><Relationship Id="rId1502" Type="http://schemas.openxmlformats.org/officeDocument/2006/relationships/hyperlink" Target="http://abs.twimg.com/sticky/default_profile_images/default_profile_3_normal.png" TargetMode="External"/><Relationship Id="rId1807" Type="http://schemas.openxmlformats.org/officeDocument/2006/relationships/hyperlink" Target="https://twitter.com/" TargetMode="External"/><Relationship Id="rId290" Type="http://schemas.openxmlformats.org/officeDocument/2006/relationships/hyperlink" Target="https://twitter.com/" TargetMode="External"/><Relationship Id="rId388" Type="http://schemas.openxmlformats.org/officeDocument/2006/relationships/hyperlink" Target="https://api.twitter.com/1.1/geo/id/317fcc4b21a604d5.json" TargetMode="External"/><Relationship Id="rId150" Type="http://schemas.openxmlformats.org/officeDocument/2006/relationships/hyperlink" Target="http://pbs.twimg.com/profile_images/774615097838895105/5uzBsF32_normal.jpg" TargetMode="External"/><Relationship Id="rId595"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662" Type="http://schemas.openxmlformats.org/officeDocument/2006/relationships/hyperlink" Target="https://twitter.com/i/web/status/841715805393997825"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108" Type="http://schemas.openxmlformats.org/officeDocument/2006/relationships/hyperlink" Target="https://twitter.com/" TargetMode="External"/><Relationship Id="rId315" Type="http://schemas.openxmlformats.org/officeDocument/2006/relationships/hyperlink" Target="http://pbs.twimg.com/profile_images/505398936723390464/Otcy48HU_normal.png" TargetMode="External"/><Relationship Id="rId522" Type="http://schemas.openxmlformats.org/officeDocument/2006/relationships/hyperlink" Target="https://twitter.com/"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96" Type="http://schemas.openxmlformats.org/officeDocument/2006/relationships/hyperlink" Target="https://twitter.com/"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pbs.twimg.com/profile_images/546947944188887040/_GB35T1k_normal.jpeg" TargetMode="External"/><Relationship Id="rId1664" Type="http://schemas.openxmlformats.org/officeDocument/2006/relationships/hyperlink" Target="http://pbs.twimg.com/profile_images/830780075284930561/05wBcG43_normal.jpg" TargetMode="External"/><Relationship Id="rId1317" Type="http://schemas.openxmlformats.org/officeDocument/2006/relationships/hyperlink" Target="http://pbs.twimg.com/profile_images/806022779434770432/-mcWO-iF_normal.jpg" TargetMode="External"/><Relationship Id="rId1524" Type="http://schemas.openxmlformats.org/officeDocument/2006/relationships/hyperlink" Target="https://twitter.com/" TargetMode="External"/><Relationship Id="rId1731" Type="http://schemas.openxmlformats.org/officeDocument/2006/relationships/hyperlink" Target="http://pbs.twimg.com/profile_images/842575669850783744/P6jeD9A9_normal.jpg" TargetMode="External"/><Relationship Id="rId23" Type="http://schemas.openxmlformats.org/officeDocument/2006/relationships/hyperlink" Target="http://pbs.twimg.com/profile_images/841703277494329344/FpQGedi5_normal.jpg" TargetMode="External"/><Relationship Id="rId1829" Type="http://schemas.openxmlformats.org/officeDocument/2006/relationships/hyperlink" Target="https://twitter.com/" TargetMode="External"/><Relationship Id="rId172" Type="http://schemas.openxmlformats.org/officeDocument/2006/relationships/hyperlink" Target="https://api.twitter.com/1.1/geo/id/3fc8d86eb228a23d.json" TargetMode="External"/><Relationship Id="rId477" Type="http://schemas.openxmlformats.org/officeDocument/2006/relationships/hyperlink" Target="http://maps.google.com/?q=Chikballapur,+Karnataka&amp;ftid=0x3bb18ae560a634b1:0xabcde375fccb0818&amp;hl=en&amp;gl=us&amp;shorturl=1" TargetMode="External"/><Relationship Id="rId684" Type="http://schemas.openxmlformats.org/officeDocument/2006/relationships/hyperlink" Target="http://pbs.twimg.com/profile_images/581162414948806656/0chXs1pr_normal.jpg" TargetMode="External"/><Relationship Id="rId337" Type="http://schemas.openxmlformats.org/officeDocument/2006/relationships/hyperlink" Target="https://twitter.com/" TargetMode="External"/><Relationship Id="rId891" Type="http://schemas.openxmlformats.org/officeDocument/2006/relationships/hyperlink" Target="https://twitter.com/i/web/status/842409350899593216" TargetMode="External"/><Relationship Id="rId989" Type="http://schemas.openxmlformats.org/officeDocument/2006/relationships/hyperlink" Target="https://twitter.com/" TargetMode="External"/><Relationship Id="rId544" Type="http://schemas.openxmlformats.org/officeDocument/2006/relationships/hyperlink" Target="http://pbs.twimg.com/profile_images/841849698541572096/nc61w6Gc_normal.jpg" TargetMode="External"/><Relationship Id="rId751" Type="http://schemas.openxmlformats.org/officeDocument/2006/relationships/hyperlink" Target="http://pbs.twimg.com/profile_images/702431190549139456/wE3BoT6f_normal.jpg" TargetMode="External"/><Relationship Id="rId849" Type="http://schemas.openxmlformats.org/officeDocument/2006/relationships/hyperlink" Target="http://pbs.twimg.com/profile_images/658223858110087168/xLPV38uE_normal.jpg" TargetMode="External"/><Relationship Id="rId1174" Type="http://schemas.openxmlformats.org/officeDocument/2006/relationships/hyperlink" Target="http://pbs.twimg.com/profile_images/836110165082435584/BohCStXx_normal.jpg"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pbs.twimg.com/profile_images/808509503838658560/MJq_EXy1_normal.jpg" TargetMode="External"/><Relationship Id="rId404" Type="http://schemas.openxmlformats.org/officeDocument/2006/relationships/hyperlink" Target="https://twitter.com/" TargetMode="External"/><Relationship Id="rId611" Type="http://schemas.openxmlformats.org/officeDocument/2006/relationships/hyperlink" Target="http://pbs.twimg.com/profile_images/818034418229145600/klHKuiJz_normal.jpg" TargetMode="External"/><Relationship Id="rId1034" Type="http://schemas.openxmlformats.org/officeDocument/2006/relationships/hyperlink" Target="http://pbs.twimg.com/profile_images/378800000667479700/715730e51ed9acf220716d059c33f804_normal.jpeg"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709" Type="http://schemas.openxmlformats.org/officeDocument/2006/relationships/hyperlink" Target="http://pbs.twimg.com/profile_images/753575603945611264/8xUUWR8d_normal.jpg" TargetMode="External"/><Relationship Id="rId916" Type="http://schemas.openxmlformats.org/officeDocument/2006/relationships/hyperlink" Target="http://pbs.twimg.com/profile_images/753575603945611264/8xUUWR8d_normal.jpg"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45" Type="http://schemas.openxmlformats.org/officeDocument/2006/relationships/hyperlink" Target="https://api.twitter.com/1.1/geo/id/25360dd906b4b627.json"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pbs.twimg.com/profile_images/525893345596305411/rW9yBAmc_normal.jpeg" TargetMode="External"/><Relationship Id="rId261" Type="http://schemas.openxmlformats.org/officeDocument/2006/relationships/hyperlink" Target="http://pbs.twimg.com/profile_images/829227776624427013/AhoZEPr3_normal.jpg" TargetMode="External"/><Relationship Id="rId499" Type="http://schemas.openxmlformats.org/officeDocument/2006/relationships/hyperlink" Target="http://pbs.twimg.com/profile_images/266561611/prof_normal.jpg" TargetMode="External"/><Relationship Id="rId359" Type="http://schemas.openxmlformats.org/officeDocument/2006/relationships/hyperlink" Target="http://pbs.twimg.com/profile_images/770694506278744068/4F7SDNGF_normal.jpg"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pbs.twimg.com/profile_images/684836528154144769/9gDSVtsX_normal.png" TargetMode="External"/><Relationship Id="rId121" Type="http://schemas.openxmlformats.org/officeDocument/2006/relationships/hyperlink" Target="http://pbs.twimg.com/profile_images/782065432433917952/ZNTdRD69_normal.jpg" TargetMode="External"/><Relationship Id="rId219" Type="http://schemas.openxmlformats.org/officeDocument/2006/relationships/hyperlink" Target="https://pbs.twimg.com/media/C6dEZYsU8AE-voA.jpg" TargetMode="External"/><Relationship Id="rId426" Type="http://schemas.openxmlformats.org/officeDocument/2006/relationships/hyperlink" Target="https://api.twitter.com/1.1/geo/id/2a04d50d4dfcd226.json"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pbs.twimg.com/profile_images/782065432433917952/ZNTdRD69_normal.jpg" TargetMode="External"/><Relationship Id="rId1263" Type="http://schemas.openxmlformats.org/officeDocument/2006/relationships/hyperlink" Target="https://twitter.com/" TargetMode="External"/><Relationship Id="rId840" Type="http://schemas.openxmlformats.org/officeDocument/2006/relationships/hyperlink" Target="https://twitter.com/i/web/status/841727923350581248" TargetMode="External"/><Relationship Id="rId938" Type="http://schemas.openxmlformats.org/officeDocument/2006/relationships/hyperlink" Target="http://pbs.twimg.com/profile_images/769361003146424320/lqbiN3RG_normal.jpg"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67" Type="http://schemas.openxmlformats.org/officeDocument/2006/relationships/hyperlink" Target="https://twitter.com/i/web/status/843293330029101056" TargetMode="External"/><Relationship Id="rId700" Type="http://schemas.openxmlformats.org/officeDocument/2006/relationships/hyperlink" Target="http://pbs.twimg.com/profile_images/753575603945611264/8xUUWR8d_normal.jpg"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abs.twimg.com/sticky/default_profile_images/default_profile_5_normal.png" TargetMode="External"/><Relationship Id="rId1635" Type="http://schemas.openxmlformats.org/officeDocument/2006/relationships/hyperlink" Target="http://pbs.twimg.com/profile_images/684836528154144769/9gDSVtsX_normal.png" TargetMode="External"/><Relationship Id="rId1702" Type="http://schemas.openxmlformats.org/officeDocument/2006/relationships/hyperlink" Target="http://abs.twimg.com/sticky/default_profile_images/default_profile_1_normal.png" TargetMode="External"/><Relationship Id="rId283" Type="http://schemas.openxmlformats.org/officeDocument/2006/relationships/hyperlink" Target="https://twitter.com/" TargetMode="External"/><Relationship Id="rId490" Type="http://schemas.openxmlformats.org/officeDocument/2006/relationships/hyperlink" Target="http://pbs.twimg.com/profile_images/738279839065473024/055HaEy8_normal.jpg" TargetMode="External"/><Relationship Id="rId143" Type="http://schemas.openxmlformats.org/officeDocument/2006/relationships/hyperlink" Target="http://pbs.twimg.com/profile_images/784629584008507392/7rQSiBVF_normal.jpg" TargetMode="External"/><Relationship Id="rId350" Type="http://schemas.openxmlformats.org/officeDocument/2006/relationships/hyperlink" Target="https://twitter.com/" TargetMode="External"/><Relationship Id="rId588" Type="http://schemas.openxmlformats.org/officeDocument/2006/relationships/hyperlink" Target="https://pbs.twimg.com/media/C7LqbiBXgAATfR-.jpg" TargetMode="External"/><Relationship Id="rId795" Type="http://schemas.openxmlformats.org/officeDocument/2006/relationships/hyperlink" Target="https://twitter.com/" TargetMode="External"/><Relationship Id="rId9" Type="http://schemas.openxmlformats.org/officeDocument/2006/relationships/hyperlink" Target="https://twitter.com/" TargetMode="External"/><Relationship Id="rId210" Type="http://schemas.openxmlformats.org/officeDocument/2006/relationships/hyperlink" Target="https://twitter.com/i/web/status/841230579819520002" TargetMode="External"/><Relationship Id="rId448" Type="http://schemas.openxmlformats.org/officeDocument/2006/relationships/hyperlink" Target="https://twitter.com/" TargetMode="External"/><Relationship Id="rId655" Type="http://schemas.openxmlformats.org/officeDocument/2006/relationships/hyperlink" Target="https://twitter.com/i/web/status/841712111852146689" TargetMode="External"/><Relationship Id="rId862" Type="http://schemas.openxmlformats.org/officeDocument/2006/relationships/hyperlink" Target="https://twitter.com/" TargetMode="External"/><Relationship Id="rId1078" Type="http://schemas.openxmlformats.org/officeDocument/2006/relationships/hyperlink" Target="http://pbs.twimg.com/profile_images/841162958671626241/shiVEZgg_normal.jpg"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722" Type="http://schemas.openxmlformats.org/officeDocument/2006/relationships/hyperlink" Target="http://pbs.twimg.com/profile_images/378800000352427331/a7ce120dd4d24b6302bed8bf001ce50f_normal.jpeg" TargetMode="External"/><Relationship Id="rId1145" Type="http://schemas.openxmlformats.org/officeDocument/2006/relationships/hyperlink" Target="http://pbs.twimg.com/profile_images/830602736387358720/TN2F7n7k_normal.jpg" TargetMode="External"/><Relationship Id="rId1352" Type="http://schemas.openxmlformats.org/officeDocument/2006/relationships/hyperlink" Target="http://abs.twimg.com/sticky/default_profile_images/default_profile_1_normal.png" TargetMode="External"/><Relationship Id="rId1797" Type="http://schemas.openxmlformats.org/officeDocument/2006/relationships/hyperlink" Target="https://twitter.com/" TargetMode="External"/><Relationship Id="rId89" Type="http://schemas.openxmlformats.org/officeDocument/2006/relationships/hyperlink" Target="http://pbs.twimg.com/profile_images/756166859322433536/jmeOvn4V_normal.jpg"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517" Type="http://schemas.openxmlformats.org/officeDocument/2006/relationships/hyperlink" Target="http://pbs.twimg.com/profile_images/737520757543030786/YKGHbC06_normal.jpg" TargetMode="External"/><Relationship Id="rId1724" Type="http://schemas.openxmlformats.org/officeDocument/2006/relationships/hyperlink" Target="http://pbs.twimg.com/profile_images/788758843073310720/C8vz2XB1_normal.jpg" TargetMode="External"/><Relationship Id="rId16" Type="http://schemas.openxmlformats.org/officeDocument/2006/relationships/hyperlink" Target="https://pbs.twimg.com/media/C60FtybU0AA81Dy.jpg" TargetMode="External"/><Relationship Id="rId165" Type="http://schemas.openxmlformats.org/officeDocument/2006/relationships/hyperlink" Target="https://twitter.com/" TargetMode="External"/><Relationship Id="rId372" Type="http://schemas.openxmlformats.org/officeDocument/2006/relationships/hyperlink" Target="http://pbs.twimg.com/profile_images/516177597584007168/MUSB__VI_normal.jpeg" TargetMode="External"/><Relationship Id="rId677" Type="http://schemas.openxmlformats.org/officeDocument/2006/relationships/hyperlink" Target="http://pbs.twimg.com/profile_images/837529775375708160/oU-GqL7r_normal.jpg" TargetMode="External"/><Relationship Id="rId232" Type="http://schemas.openxmlformats.org/officeDocument/2006/relationships/hyperlink" Target="http://pbs.twimg.com/profile_images/844016196148125696/v8-8_Gbw_normal.jpg" TargetMode="External"/><Relationship Id="rId884" Type="http://schemas.openxmlformats.org/officeDocument/2006/relationships/hyperlink" Target="https://twitter.com/i/web/status/841715805393997825" TargetMode="External"/><Relationship Id="rId537" Type="http://schemas.openxmlformats.org/officeDocument/2006/relationships/hyperlink" Target="http://pbs.twimg.com/profile_images/835516588241666048/kJ2cmH8f_normal.jpg" TargetMode="External"/><Relationship Id="rId744" Type="http://schemas.openxmlformats.org/officeDocument/2006/relationships/hyperlink" Target="http://pbs.twimg.com/profile_images/800280263053938688/Euew9fZU_normal.jpg" TargetMode="External"/><Relationship Id="rId951" Type="http://schemas.openxmlformats.org/officeDocument/2006/relationships/hyperlink" Target="http://pbs.twimg.com/profile_images/425960656047579136/v2ZqO_bI_normal.jpeg" TargetMode="External"/><Relationship Id="rId1167" Type="http://schemas.openxmlformats.org/officeDocument/2006/relationships/hyperlink" Target="https://twitter.com/" TargetMode="External"/><Relationship Id="rId1374" Type="http://schemas.openxmlformats.org/officeDocument/2006/relationships/hyperlink" Target="http://pbs.twimg.com/profile_images/757975226663645184/u_7456tp_normal.jpg" TargetMode="External"/><Relationship Id="rId1581" Type="http://schemas.openxmlformats.org/officeDocument/2006/relationships/hyperlink" Target="http://pbs.twimg.com/profile_images/464735683681071104/LX1psx7y_normal.jpeg" TargetMode="External"/><Relationship Id="rId1679" Type="http://schemas.openxmlformats.org/officeDocument/2006/relationships/hyperlink" Target="http://pbs.twimg.com/profile_images/842631050467586048/CEHDVq0-_normal.jpg" TargetMode="External"/><Relationship Id="rId80" Type="http://schemas.openxmlformats.org/officeDocument/2006/relationships/hyperlink" Target="http://pbs.twimg.com/profile_images/720309628764946434/mZGyOXe6_normal.jpg" TargetMode="External"/><Relationship Id="rId604" Type="http://schemas.openxmlformats.org/officeDocument/2006/relationships/hyperlink" Target="http://pbs.twimg.com/profile_images/817640052306178052/yFKHFUEc_normal.jpg" TargetMode="External"/><Relationship Id="rId811" Type="http://schemas.openxmlformats.org/officeDocument/2006/relationships/hyperlink" Target="https://twitter.com/" TargetMode="External"/><Relationship Id="rId1027" Type="http://schemas.openxmlformats.org/officeDocument/2006/relationships/hyperlink" Target="https://twitter.com/i/web/status/843836624387694592" TargetMode="External"/><Relationship Id="rId1234" Type="http://schemas.openxmlformats.org/officeDocument/2006/relationships/hyperlink" Target="https://twitter.com/" TargetMode="External"/><Relationship Id="rId1441" Type="http://schemas.openxmlformats.org/officeDocument/2006/relationships/hyperlink" Target="http://pbs.twimg.com/profile_images/800324091525795840/c33LeHkg_normal.jpg" TargetMode="External"/><Relationship Id="rId909" Type="http://schemas.openxmlformats.org/officeDocument/2006/relationships/hyperlink" Target="http://pbs.twimg.com/profile_images/671632098554281984/-8GvhEI5_normal.jpg" TargetMode="External"/><Relationship Id="rId1301" Type="http://schemas.openxmlformats.org/officeDocument/2006/relationships/hyperlink" Target="https://twitter.com/i/web/status/843400205118689280" TargetMode="External"/><Relationship Id="rId1539" Type="http://schemas.openxmlformats.org/officeDocument/2006/relationships/hyperlink" Target="https://pbs.twimg.com/media/C22ABJBWIAALTvC.jpg" TargetMode="External"/><Relationship Id="rId1746" Type="http://schemas.openxmlformats.org/officeDocument/2006/relationships/hyperlink" Target="http://pbs.twimg.com/profile_images/822405568350552067/XaIZaEJc_normal.jpg" TargetMode="External"/><Relationship Id="rId38" Type="http://schemas.openxmlformats.org/officeDocument/2006/relationships/hyperlink" Target="http://pbs.twimg.com/profile_images/815154452885708800/NU8L-Rx9_normal.jpg" TargetMode="External"/><Relationship Id="rId1606" Type="http://schemas.openxmlformats.org/officeDocument/2006/relationships/hyperlink" Target="https://api.twitter.com/1.1/geo/id/595ba6d9756af967.json" TargetMode="External"/><Relationship Id="rId1813" Type="http://schemas.openxmlformats.org/officeDocument/2006/relationships/hyperlink" Target="https://twitter.com/" TargetMode="External"/><Relationship Id="rId187" Type="http://schemas.openxmlformats.org/officeDocument/2006/relationships/hyperlink" Target="https://twitter.com/" TargetMode="External"/><Relationship Id="rId394" Type="http://schemas.openxmlformats.org/officeDocument/2006/relationships/hyperlink" Target="https://twitter.com/" TargetMode="External"/><Relationship Id="rId254" Type="http://schemas.openxmlformats.org/officeDocument/2006/relationships/hyperlink" Target="https://twitter.com/" TargetMode="External"/><Relationship Id="rId699" Type="http://schemas.openxmlformats.org/officeDocument/2006/relationships/hyperlink" Target="http://pbs.twimg.com/profile_images/452318411427557376/HZVSZ7-d_normal.jpeg" TargetMode="External"/><Relationship Id="rId1091" Type="http://schemas.openxmlformats.org/officeDocument/2006/relationships/hyperlink" Target="https://twitter.com/" TargetMode="External"/><Relationship Id="rId114" Type="http://schemas.openxmlformats.org/officeDocument/2006/relationships/hyperlink" Target="https://twitter.com/i/web/status/842183615656087552" TargetMode="External"/><Relationship Id="rId461" Type="http://schemas.openxmlformats.org/officeDocument/2006/relationships/hyperlink" Target="http://pbs.twimg.com/profile_images/750687823964082177/4CfCnXv1_normal.jpg"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i/web/status/842300654534176771" TargetMode="External"/><Relationship Id="rId1396" Type="http://schemas.openxmlformats.org/officeDocument/2006/relationships/hyperlink" Target="http://pbs.twimg.com/profile_images/698152549275185152/u0b9h5ly_normal.jpg" TargetMode="External"/><Relationship Id="rId321" Type="http://schemas.openxmlformats.org/officeDocument/2006/relationships/hyperlink" Target="https://twitter.com/" TargetMode="External"/><Relationship Id="rId419" Type="http://schemas.openxmlformats.org/officeDocument/2006/relationships/hyperlink" Target="https://twitter.com/"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pbs.twimg.com/profile_images/782065432433917952/ZNTdRD69_normal.jpg" TargetMode="External"/><Relationship Id="rId1256" Type="http://schemas.openxmlformats.org/officeDocument/2006/relationships/hyperlink" Target="http://pbs.twimg.com/profile_images/710774520362045441/3cOeibR2_normal.jpg"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pbs.twimg.com/profile_images/829563384991449090/E-mDY2Zo_normal.jpg" TargetMode="External"/><Relationship Id="rId1670" Type="http://schemas.openxmlformats.org/officeDocument/2006/relationships/hyperlink" Target="https://twitter.com/i/web/status/842338625970937857" TargetMode="External"/><Relationship Id="rId1768" Type="http://schemas.openxmlformats.org/officeDocument/2006/relationships/hyperlink" Target="https://twitter.com/" TargetMode="External"/><Relationship Id="rId900" Type="http://schemas.openxmlformats.org/officeDocument/2006/relationships/hyperlink" Target="http://pbs.twimg.com/profile_images/616163019349889024/Z7pmGXJG_normal.jpg" TargetMode="External"/><Relationship Id="rId1323" Type="http://schemas.openxmlformats.org/officeDocument/2006/relationships/hyperlink" Target="http://pbs.twimg.com/profile_images/723432229070753798/ec3Vsle8_normal.jpg" TargetMode="External"/><Relationship Id="rId1530" Type="http://schemas.openxmlformats.org/officeDocument/2006/relationships/hyperlink" Target="https://api.twitter.com/1.1/geo/id/0528febe43a2b2c9.json" TargetMode="External"/><Relationship Id="rId1628" Type="http://schemas.openxmlformats.org/officeDocument/2006/relationships/hyperlink" Target="https://twitter.com/i/web/status/842272892012318720" TargetMode="External"/><Relationship Id="rId1835" Type="http://schemas.openxmlformats.org/officeDocument/2006/relationships/table" Target="../tables/table1.xml"/><Relationship Id="rId276" Type="http://schemas.openxmlformats.org/officeDocument/2006/relationships/hyperlink" Target="http://abs.twimg.com/sticky/default_profile_images/default_profile_1_normal.png" TargetMode="External"/><Relationship Id="rId483" Type="http://schemas.openxmlformats.org/officeDocument/2006/relationships/hyperlink" Target="http://pbs.twimg.com/profile_images/832595275403268096/gJbqzcJL_normal.jpg" TargetMode="External"/><Relationship Id="rId690" Type="http://schemas.openxmlformats.org/officeDocument/2006/relationships/hyperlink" Target="http://pbs.twimg.com/profile_images/554852377493131264/mZWuVauc_normal.jpeg" TargetMode="External"/><Relationship Id="rId136" Type="http://schemas.openxmlformats.org/officeDocument/2006/relationships/hyperlink" Target="http://abs.twimg.com/sticky/default_profile_images/default_profile_1_normal.png" TargetMode="External"/><Relationship Id="rId343" Type="http://schemas.openxmlformats.org/officeDocument/2006/relationships/hyperlink" Target="http://pbs.twimg.com/profile_images/842289194844086272/7dOuuoi1_normal.jpg" TargetMode="External"/><Relationship Id="rId550" Type="http://schemas.openxmlformats.org/officeDocument/2006/relationships/hyperlink" Target="http://pbs.twimg.com/profile_images/819532979735293952/ILOmHBmb_normal.jpg"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3" Type="http://schemas.openxmlformats.org/officeDocument/2006/relationships/hyperlink" Target="http://pbs.twimg.com/profile_images/842425014666313728/ByqzVJ1d_normal.jpg" TargetMode="External"/><Relationship Id="rId648" Type="http://schemas.openxmlformats.org/officeDocument/2006/relationships/hyperlink" Target="https://twitter.com/" TargetMode="External"/><Relationship Id="rId855" Type="http://schemas.openxmlformats.org/officeDocument/2006/relationships/hyperlink" Target="https://pbs.twimg.com/ext_tw_video_thumb/841630671684681729/pu/img/PCA9UcLX3IslZvU-.jpg" TargetMode="External"/><Relationship Id="rId1040" Type="http://schemas.openxmlformats.org/officeDocument/2006/relationships/hyperlink" Target="http://pbs.twimg.com/profile_images/782065432433917952/ZNTdRD69_normal.jpg" TargetMode="External"/><Relationship Id="rId1278" Type="http://schemas.openxmlformats.org/officeDocument/2006/relationships/hyperlink" Target="http://pbs.twimg.com/profile_images/802740114724155392/ZhIWyvvl_normal.jpg" TargetMode="External"/><Relationship Id="rId1485" Type="http://schemas.openxmlformats.org/officeDocument/2006/relationships/hyperlink" Target="https://twitter.com/" TargetMode="External"/><Relationship Id="rId1692" Type="http://schemas.openxmlformats.org/officeDocument/2006/relationships/hyperlink" Target="http://abs.twimg.com/sticky/default_profile_images/default_profile_1_normal.png" TargetMode="External"/><Relationship Id="rId410" Type="http://schemas.openxmlformats.org/officeDocument/2006/relationships/hyperlink" Target="http://pbs.twimg.com/profile_images/843347696886992897/o6jouWYd_normal.jpg" TargetMode="External"/><Relationship Id="rId508" Type="http://schemas.openxmlformats.org/officeDocument/2006/relationships/hyperlink" Target="https://twitter.com/" TargetMode="External"/><Relationship Id="rId715" Type="http://schemas.openxmlformats.org/officeDocument/2006/relationships/hyperlink" Target="http://abs.twimg.com/sticky/default_profile_images/default_profile_0_normal.png" TargetMode="External"/><Relationship Id="rId922" Type="http://schemas.openxmlformats.org/officeDocument/2006/relationships/hyperlink" Target="http://pbs.twimg.com/profile_images/753575603945611264/8xUUWR8d_normal.jpg" TargetMode="External"/><Relationship Id="rId1138" Type="http://schemas.openxmlformats.org/officeDocument/2006/relationships/hyperlink" Target="http://pbs.twimg.com/profile_images/834069267393937408/ygWYsq4u_normal.jpg" TargetMode="External"/><Relationship Id="rId1345" Type="http://schemas.openxmlformats.org/officeDocument/2006/relationships/hyperlink" Target="https://twitter.com/" TargetMode="External"/><Relationship Id="rId1552" Type="http://schemas.openxmlformats.org/officeDocument/2006/relationships/hyperlink" Target="http://pbs.twimg.com/profile_images/843029231219171328/3jWxi9Pf_normal.jpg" TargetMode="External"/><Relationship Id="rId1205" Type="http://schemas.openxmlformats.org/officeDocument/2006/relationships/hyperlink" Target="http://pbs.twimg.com/profile_images/780773799700500480/XyJVpifn_normal.jpg" TargetMode="External"/><Relationship Id="rId51" Type="http://schemas.openxmlformats.org/officeDocument/2006/relationships/hyperlink" Target="https://pbs.twimg.com/media/C7HfR4WW4AAUUgT.jpg" TargetMode="External"/><Relationship Id="rId1412" Type="http://schemas.openxmlformats.org/officeDocument/2006/relationships/hyperlink" Target="https://twitter.com/" TargetMode="External"/><Relationship Id="rId1717" Type="http://schemas.openxmlformats.org/officeDocument/2006/relationships/hyperlink" Target="http://pbs.twimg.com/profile_images/676843638710751233/VOY5Kqtr_normal.jpg" TargetMode="External"/><Relationship Id="rId298" Type="http://schemas.openxmlformats.org/officeDocument/2006/relationships/hyperlink" Target="https://twitter.com/" TargetMode="External"/><Relationship Id="rId158" Type="http://schemas.openxmlformats.org/officeDocument/2006/relationships/hyperlink" Target="https://twitter.com/" TargetMode="External"/><Relationship Id="rId365" Type="http://schemas.openxmlformats.org/officeDocument/2006/relationships/hyperlink" Target="https://pbs.twimg.com/media/C7AGv9pWkAA-x0-.jpg" TargetMode="External"/><Relationship Id="rId572" Type="http://schemas.openxmlformats.org/officeDocument/2006/relationships/hyperlink" Target="https://twitter.com/" TargetMode="External"/><Relationship Id="rId225" Type="http://schemas.openxmlformats.org/officeDocument/2006/relationships/hyperlink" Target="http://pbs.twimg.com/profile_images/844016196148125696/v8-8_Gbw_normal.jpg" TargetMode="External"/><Relationship Id="rId432" Type="http://schemas.openxmlformats.org/officeDocument/2006/relationships/hyperlink" Target="https://twitter.com/" TargetMode="External"/><Relationship Id="rId877" Type="http://schemas.openxmlformats.org/officeDocument/2006/relationships/hyperlink" Target="https://twitter.com/i/web/status/841712111852146689" TargetMode="External"/><Relationship Id="rId1062" Type="http://schemas.openxmlformats.org/officeDocument/2006/relationships/hyperlink" Target="http://pbs.twimg.com/profile_images/799207989483683840/Vl0VwPRl_normal.jpg" TargetMode="External"/><Relationship Id="rId737" Type="http://schemas.openxmlformats.org/officeDocument/2006/relationships/hyperlink" Target="http://pbs.twimg.com/profile_images/842900251677802496/9TtMtmpZ_normal.jpg" TargetMode="External"/><Relationship Id="rId944" Type="http://schemas.openxmlformats.org/officeDocument/2006/relationships/hyperlink" Target="http://pbs.twimg.com/profile_images/521992862460698624/10Q8oqq6_normal.jpeg" TargetMode="External"/><Relationship Id="rId1367" Type="http://schemas.openxmlformats.org/officeDocument/2006/relationships/hyperlink" Target="http://pbs.twimg.com/profile_images/771891514020626432/8kQyGBml_normal.jpg" TargetMode="External"/><Relationship Id="rId1574" Type="http://schemas.openxmlformats.org/officeDocument/2006/relationships/hyperlink" Target="https://pbs.twimg.com/media/C62SEThWwAAFfRX.jpg" TargetMode="External"/><Relationship Id="rId1781" Type="http://schemas.openxmlformats.org/officeDocument/2006/relationships/hyperlink" Target="https://twitter.com/" TargetMode="External"/><Relationship Id="rId73" Type="http://schemas.openxmlformats.org/officeDocument/2006/relationships/hyperlink" Target="http://pbs.twimg.com/profile_images/840618125527724033/eBj7HvKa_normal.jpg" TargetMode="External"/><Relationship Id="rId804" Type="http://schemas.openxmlformats.org/officeDocument/2006/relationships/hyperlink" Target="https://twitter.com/" TargetMode="External"/><Relationship Id="rId1227" Type="http://schemas.openxmlformats.org/officeDocument/2006/relationships/hyperlink" Target="http://pbs.twimg.com/profile_images/711444981471322112/u0jHsh5h_normal.jpg" TargetMode="External"/><Relationship Id="rId1434" Type="http://schemas.openxmlformats.org/officeDocument/2006/relationships/hyperlink" Target="http://abs.twimg.com/sticky/default_profile_images/default_profile_3_normal.png" TargetMode="External"/><Relationship Id="rId1641" Type="http://schemas.openxmlformats.org/officeDocument/2006/relationships/hyperlink" Target="http://pbs.twimg.com/profile_images/780773799700500480/XyJVpifn_normal.jpg" TargetMode="External"/><Relationship Id="rId1501" Type="http://schemas.openxmlformats.org/officeDocument/2006/relationships/hyperlink" Target="http://abs.twimg.com/sticky/default_profile_images/default_profile_3_normal.png" TargetMode="External"/><Relationship Id="rId1739" Type="http://schemas.openxmlformats.org/officeDocument/2006/relationships/hyperlink" Target="http://pbs.twimg.com/profile_images/804573575378124800/xO2xfCyQ_normal.jpg" TargetMode="External"/><Relationship Id="rId1806" Type="http://schemas.openxmlformats.org/officeDocument/2006/relationships/hyperlink" Target="https://twitter.com/" TargetMode="External"/><Relationship Id="rId387" Type="http://schemas.openxmlformats.org/officeDocument/2006/relationships/hyperlink" Target="https://api.twitter.com/1.1/geo/id/317fcc4b21a604d5.json" TargetMode="External"/><Relationship Id="rId594" Type="http://schemas.openxmlformats.org/officeDocument/2006/relationships/hyperlink" Target="https://twitter.com/" TargetMode="External"/><Relationship Id="rId247" Type="http://schemas.openxmlformats.org/officeDocument/2006/relationships/hyperlink" Target="https://twitter.com/" TargetMode="External"/><Relationship Id="rId899" Type="http://schemas.openxmlformats.org/officeDocument/2006/relationships/hyperlink" Target="http://pbs.twimg.com/profile_images/1126093934/bbc6aa6e-1853-4ccb-9b38-a041d27f1e38_normal.png" TargetMode="External"/><Relationship Id="rId1084" Type="http://schemas.openxmlformats.org/officeDocument/2006/relationships/hyperlink" Target="https://twitter.com/" TargetMode="External"/><Relationship Id="rId107" Type="http://schemas.openxmlformats.org/officeDocument/2006/relationships/hyperlink" Target="https://twitter.com/" TargetMode="External"/><Relationship Id="rId454" Type="http://schemas.openxmlformats.org/officeDocument/2006/relationships/hyperlink" Target="https://twitter.com/" TargetMode="External"/><Relationship Id="rId661" Type="http://schemas.openxmlformats.org/officeDocument/2006/relationships/hyperlink" Target="https://twitter.com/i/web/status/841712111852146689"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pbs.twimg.com/profile_images/742687946365665280/np3nAkYX_normal.jpg" TargetMode="External"/><Relationship Id="rId1389" Type="http://schemas.openxmlformats.org/officeDocument/2006/relationships/hyperlink" Target="http://pbs.twimg.com/profile_images/631749362838716416/0aOtnHaY_normal.jpg" TargetMode="External"/><Relationship Id="rId1596" Type="http://schemas.openxmlformats.org/officeDocument/2006/relationships/hyperlink" Target="https://twitter.com/" TargetMode="External"/><Relationship Id="rId314" Type="http://schemas.openxmlformats.org/officeDocument/2006/relationships/hyperlink" Target="http://pbs.twimg.com/profile_images/505398936723390464/Otcy48HU_normal.png" TargetMode="External"/><Relationship Id="rId521" Type="http://schemas.openxmlformats.org/officeDocument/2006/relationships/hyperlink" Target="https://twitter.com/" TargetMode="External"/><Relationship Id="rId619" Type="http://schemas.openxmlformats.org/officeDocument/2006/relationships/hyperlink" Target="http://pbs.twimg.com/profile_images/523948803292815361/UqkvP7pD_normal.jpeg" TargetMode="External"/><Relationship Id="rId1151" Type="http://schemas.openxmlformats.org/officeDocument/2006/relationships/hyperlink" Target="https://twitter.com/" TargetMode="External"/><Relationship Id="rId1249" Type="http://schemas.openxmlformats.org/officeDocument/2006/relationships/hyperlink" Target="http://pbs.twimg.com/profile_images/3159734363/094e22269170e497879b99941ce61783_normal.jpeg" TargetMode="External"/><Relationship Id="rId95" Type="http://schemas.openxmlformats.org/officeDocument/2006/relationships/hyperlink" Target="https://twitter.com/"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pbs.twimg.com/profile_images/546947944188887040/_GB35T1k_normal.jpeg" TargetMode="External"/><Relationship Id="rId1663" Type="http://schemas.openxmlformats.org/officeDocument/2006/relationships/hyperlink" Target="http://pbs.twimg.com/profile_images/830780075284930561/05wBcG43_normal.jpg" TargetMode="External"/><Relationship Id="rId1316" Type="http://schemas.openxmlformats.org/officeDocument/2006/relationships/hyperlink" Target="http://pbs.twimg.com/profile_images/826478141593956356/w0ljEqD2_normal.jpg" TargetMode="External"/><Relationship Id="rId1523" Type="http://schemas.openxmlformats.org/officeDocument/2006/relationships/hyperlink" Target="https://twitter.com/" TargetMode="External"/><Relationship Id="rId1730" Type="http://schemas.openxmlformats.org/officeDocument/2006/relationships/hyperlink" Target="http://pbs.twimg.com/profile_images/842575669850783744/P6jeD9A9_normal.jpg" TargetMode="External"/><Relationship Id="rId22" Type="http://schemas.openxmlformats.org/officeDocument/2006/relationships/hyperlink" Target="http://pbs.twimg.com/profile_images/774084874265210882/xgP60ubS_normal.jpg" TargetMode="External"/><Relationship Id="rId1828" Type="http://schemas.openxmlformats.org/officeDocument/2006/relationships/hyperlink" Target="https://pbs.twimg.com/media/C7TE2BQV0AAk82b.jpg" TargetMode="External"/><Relationship Id="rId171" Type="http://schemas.openxmlformats.org/officeDocument/2006/relationships/hyperlink" Target="https://api.twitter.com/1.1/geo/id/225060eaa5fe8c49.json" TargetMode="External"/><Relationship Id="rId269" Type="http://schemas.openxmlformats.org/officeDocument/2006/relationships/hyperlink" Target="http://pbs.twimg.com/profile_images/505398936723390464/Otcy48HU_normal.png" TargetMode="External"/><Relationship Id="rId476" Type="http://schemas.openxmlformats.org/officeDocument/2006/relationships/hyperlink" Target="http://techcase.in/mobile/bsnl-339-offer-giving-a-tough-time-to-jio/" TargetMode="External"/><Relationship Id="rId683" Type="http://schemas.openxmlformats.org/officeDocument/2006/relationships/hyperlink" Target="http://pbs.twimg.com/profile_images/581162414948806656/0chXs1pr_normal.jpg" TargetMode="External"/><Relationship Id="rId890" Type="http://schemas.openxmlformats.org/officeDocument/2006/relationships/hyperlink" Target="https://twitter.com/i/web/status/841715805393997825" TargetMode="External"/><Relationship Id="rId129" Type="http://schemas.openxmlformats.org/officeDocument/2006/relationships/hyperlink" Target="https://twitter.com/" TargetMode="External"/><Relationship Id="rId336" Type="http://schemas.openxmlformats.org/officeDocument/2006/relationships/hyperlink" Target="https://twitter.com/" TargetMode="External"/><Relationship Id="rId543" Type="http://schemas.openxmlformats.org/officeDocument/2006/relationships/hyperlink" Target="http://pbs.twimg.com/profile_images/832810074443636743/J0Ufu9Tz_normal.jpg" TargetMode="External"/><Relationship Id="rId988" Type="http://schemas.openxmlformats.org/officeDocument/2006/relationships/hyperlink" Target="https://twitter.com/" TargetMode="External"/><Relationship Id="rId1173" Type="http://schemas.openxmlformats.org/officeDocument/2006/relationships/hyperlink" Target="http://pbs.twimg.com/profile_images/829401460484034600/iUv9HDYW_normal.jpg" TargetMode="External"/><Relationship Id="rId1380"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pbs.twimg.com/profile_images/823219413448937473/kxRaGMm2_normal.jpg" TargetMode="External"/><Relationship Id="rId170" Type="http://schemas.openxmlformats.org/officeDocument/2006/relationships/hyperlink" Target="https://pbs.twimg.com/profile_banners/103323813/1487957009" TargetMode="External"/><Relationship Id="rId268" Type="http://schemas.openxmlformats.org/officeDocument/2006/relationships/hyperlink" Target="http://abs.twimg.com/images/themes/theme1/bg.png" TargetMode="External"/><Relationship Id="rId475" Type="http://schemas.openxmlformats.org/officeDocument/2006/relationships/hyperlink" Target="http://pbs.twimg.com/profile_images/764268240172380160/LKhT6D_a_normal.jpg" TargetMode="External"/><Relationship Id="rId682" Type="http://schemas.openxmlformats.org/officeDocument/2006/relationships/hyperlink" Target="http://abs.twimg.com/images/themes/theme1/bg.png" TargetMode="External"/><Relationship Id="rId128" Type="http://schemas.openxmlformats.org/officeDocument/2006/relationships/hyperlink" Target="http://pbs.twimg.com/profile_background_images/458933422845476864/xxAkWs-r.jpeg" TargetMode="External"/><Relationship Id="rId335" Type="http://schemas.openxmlformats.org/officeDocument/2006/relationships/hyperlink" Target="https://t.co/GIh5Z2AjZQ" TargetMode="External"/><Relationship Id="rId542" Type="http://schemas.openxmlformats.org/officeDocument/2006/relationships/hyperlink" Target="https://twitter.com/maheshmodani" TargetMode="External"/><Relationship Id="rId987" Type="http://schemas.openxmlformats.org/officeDocument/2006/relationships/hyperlink" Target="https://pbs.twimg.com/profile_banners/745580506406862848/1471088307" TargetMode="External"/><Relationship Id="rId1172" Type="http://schemas.openxmlformats.org/officeDocument/2006/relationships/hyperlink" Target="https://pbs.twimg.com/profile_banners/283971676/1461291013" TargetMode="External"/><Relationship Id="rId402" Type="http://schemas.openxmlformats.org/officeDocument/2006/relationships/hyperlink" Target="https://pbs.twimg.com/profile_banners/1914750007/1481208726" TargetMode="External"/><Relationship Id="rId847" Type="http://schemas.openxmlformats.org/officeDocument/2006/relationships/hyperlink" Target="http://pbs.twimg.com/profile_images/842996614214172674/Zqk-SOSV_normal.jpg" TargetMode="External"/><Relationship Id="rId1032" Type="http://schemas.openxmlformats.org/officeDocument/2006/relationships/hyperlink" Target="https://pbs.twimg.com/profile_banners/350079343/1479413128" TargetMode="External"/><Relationship Id="rId707" Type="http://schemas.openxmlformats.org/officeDocument/2006/relationships/hyperlink" Target="http://pbs.twimg.com/profile_images/476292375912804352/LDGHTcJh_normal.jpeg" TargetMode="External"/><Relationship Id="rId914" Type="http://schemas.openxmlformats.org/officeDocument/2006/relationships/hyperlink" Target="http://abs.twimg.com/images/themes/theme1/bg.png" TargetMode="External"/><Relationship Id="rId1337" Type="http://schemas.openxmlformats.org/officeDocument/2006/relationships/hyperlink" Target="http://pbs.twimg.com/profile_images/715874634969669632/AgTlvehu_normal.jpg" TargetMode="External"/><Relationship Id="rId43" Type="http://schemas.openxmlformats.org/officeDocument/2006/relationships/hyperlink" Target="https://pbs.twimg.com/profile_banners/70048368/1419927587" TargetMode="External"/><Relationship Id="rId192" Type="http://schemas.openxmlformats.org/officeDocument/2006/relationships/hyperlink" Target="https://pbs.twimg.com/profile_banners/508933005/1471533606" TargetMode="External"/><Relationship Id="rId497" Type="http://schemas.openxmlformats.org/officeDocument/2006/relationships/hyperlink" Target="http://t.co/ZMe8QkCY3G" TargetMode="External"/><Relationship Id="rId357" Type="http://schemas.openxmlformats.org/officeDocument/2006/relationships/hyperlink" Target="https://pbs.twimg.com/profile_banners/606205702/1489749324" TargetMode="External"/><Relationship Id="rId1194" Type="http://schemas.openxmlformats.org/officeDocument/2006/relationships/hyperlink" Target="http://pbs.twimg.com/profile_images/843762898161844224/yuMdZFQT_normal.jpg" TargetMode="External"/><Relationship Id="rId217" Type="http://schemas.openxmlformats.org/officeDocument/2006/relationships/hyperlink" Target="http://pbs.twimg.com/profile_images/1628512271/2008_kung_fu_panda_002_normal.jpg" TargetMode="External"/><Relationship Id="rId564" Type="http://schemas.openxmlformats.org/officeDocument/2006/relationships/hyperlink" Target="http://pbs.twimg.com/profile_images/801114911715848193/77l5x8DM_normal.jpg" TargetMode="External"/><Relationship Id="rId771" Type="http://schemas.openxmlformats.org/officeDocument/2006/relationships/hyperlink" Target="https://twitter.com/jolly_virendra" TargetMode="External"/><Relationship Id="rId869" Type="http://schemas.openxmlformats.org/officeDocument/2006/relationships/hyperlink" Target="https://twitter.com/pqjiggy" TargetMode="External"/><Relationship Id="rId424" Type="http://schemas.openxmlformats.org/officeDocument/2006/relationships/hyperlink" Target="http://abs.twimg.com/images/themes/theme1/bg.png" TargetMode="External"/><Relationship Id="rId631" Type="http://schemas.openxmlformats.org/officeDocument/2006/relationships/hyperlink" Target="https://t.co/slWXUVtwhX" TargetMode="External"/><Relationship Id="rId729" Type="http://schemas.openxmlformats.org/officeDocument/2006/relationships/hyperlink" Target="http://pbs.twimg.com/profile_images/779232350576123905/xI1qMXGW_normal.jpg" TargetMode="External"/><Relationship Id="rId1054" Type="http://schemas.openxmlformats.org/officeDocument/2006/relationships/hyperlink" Target="https://twitter.com/mahihsn" TargetMode="External"/><Relationship Id="rId1261" Type="http://schemas.openxmlformats.org/officeDocument/2006/relationships/hyperlink" Target="https://pbs.twimg.com/profile_banners/3061722912/1430069820" TargetMode="External"/><Relationship Id="rId1359" Type="http://schemas.openxmlformats.org/officeDocument/2006/relationships/hyperlink" Target="https://twitter.com/googleindia" TargetMode="External"/><Relationship Id="rId936" Type="http://schemas.openxmlformats.org/officeDocument/2006/relationships/hyperlink" Target="http://pbs.twimg.com/profile_images/827941370841165826/6gaFq1XO_normal.jpg" TargetMode="External"/><Relationship Id="rId1121" Type="http://schemas.openxmlformats.org/officeDocument/2006/relationships/hyperlink" Target="http://abs.twimg.com/images/themes/theme1/bg.png" TargetMode="External"/><Relationship Id="rId1219" Type="http://schemas.openxmlformats.org/officeDocument/2006/relationships/hyperlink" Target="https://twitter.com/khushsundar" TargetMode="External"/><Relationship Id="rId65" Type="http://schemas.openxmlformats.org/officeDocument/2006/relationships/hyperlink" Target="https://twitter.com/sudheerkumr" TargetMode="External"/><Relationship Id="rId281" Type="http://schemas.openxmlformats.org/officeDocument/2006/relationships/hyperlink" Target="https://twitter.com/ideacellu" TargetMode="External"/><Relationship Id="rId141" Type="http://schemas.openxmlformats.org/officeDocument/2006/relationships/hyperlink" Target="http://pbs.twimg.com/profile_images/687143380258705408/RU41lmft_normal.png" TargetMode="External"/><Relationship Id="rId379" Type="http://schemas.openxmlformats.org/officeDocument/2006/relationships/hyperlink" Target="https://pbs.twimg.com/profile_banners/264550973/1411901444" TargetMode="External"/><Relationship Id="rId586" Type="http://schemas.openxmlformats.org/officeDocument/2006/relationships/hyperlink" Target="http://pbs.twimg.com/profile_background_images/864947079/9fa220143ddf307eb50b75cd9c2969c0.jpeg" TargetMode="External"/><Relationship Id="rId793" Type="http://schemas.openxmlformats.org/officeDocument/2006/relationships/hyperlink" Target="http://pbs.twimg.com/profile_background_images/419567379/Colorful_Wallpapers.jpg" TargetMode="External"/><Relationship Id="rId7" Type="http://schemas.openxmlformats.org/officeDocument/2006/relationships/hyperlink" Target="https://pbs.twimg.com/profile_banners/151762886/1485267556" TargetMode="External"/><Relationship Id="rId239" Type="http://schemas.openxmlformats.org/officeDocument/2006/relationships/hyperlink" Target="http://abs.twimg.com/sticky/default_profile_images/default_profile_0_normal.png" TargetMode="External"/><Relationship Id="rId446" Type="http://schemas.openxmlformats.org/officeDocument/2006/relationships/hyperlink" Target="https://twitter.com/reliancejiocare" TargetMode="External"/><Relationship Id="rId653" Type="http://schemas.openxmlformats.org/officeDocument/2006/relationships/hyperlink" Target="https://pbs.twimg.com/profile_banners/83318104/1459225277" TargetMode="External"/><Relationship Id="rId1076" Type="http://schemas.openxmlformats.org/officeDocument/2006/relationships/hyperlink" Target="http://pbs.twimg.com/profile_images/834412943462772737/AWWJlzpz_normal.jpg" TargetMode="External"/><Relationship Id="rId1283" Type="http://schemas.openxmlformats.org/officeDocument/2006/relationships/hyperlink" Target="http://abs.twimg.com/images/themes/theme1/bg.png" TargetMode="External"/><Relationship Id="rId306" Type="http://schemas.openxmlformats.org/officeDocument/2006/relationships/hyperlink" Target="http://abs.twimg.com/images/themes/theme1/bg.png" TargetMode="External"/><Relationship Id="rId860" Type="http://schemas.openxmlformats.org/officeDocument/2006/relationships/hyperlink" Target="https://twitter.com/kitnakuch" TargetMode="External"/><Relationship Id="rId958" Type="http://schemas.openxmlformats.org/officeDocument/2006/relationships/hyperlink" Target="https://t.co/j5C1zjLhWa" TargetMode="External"/><Relationship Id="rId1143" Type="http://schemas.openxmlformats.org/officeDocument/2006/relationships/hyperlink" Target="https://pbs.twimg.com/profile_banners/4694804796/1486618281" TargetMode="External"/><Relationship Id="rId87" Type="http://schemas.openxmlformats.org/officeDocument/2006/relationships/hyperlink" Target="https://pbs.twimg.com/profile_banners/19897138/1490000809" TargetMode="External"/><Relationship Id="rId513" Type="http://schemas.openxmlformats.org/officeDocument/2006/relationships/hyperlink" Target="http://abs.twimg.com/images/themes/theme1/bg.png" TargetMode="External"/><Relationship Id="rId720" Type="http://schemas.openxmlformats.org/officeDocument/2006/relationships/hyperlink" Target="http://abs.twimg.com/sticky/default_profile_images/default_profile_5_normal.png" TargetMode="External"/><Relationship Id="rId818" Type="http://schemas.openxmlformats.org/officeDocument/2006/relationships/hyperlink" Target="https://pbs.twimg.com/profile_banners/18267985/1398681459" TargetMode="External"/><Relationship Id="rId1350" Type="http://schemas.openxmlformats.org/officeDocument/2006/relationships/hyperlink" Target="https://twitter.com/dineshg66756205" TargetMode="External"/><Relationship Id="rId1003" Type="http://schemas.openxmlformats.org/officeDocument/2006/relationships/hyperlink" Target="http://pbs.twimg.com/profile_images/678403335884525569/xgVk7kqo_normal.jpg" TargetMode="External"/><Relationship Id="rId1210" Type="http://schemas.openxmlformats.org/officeDocument/2006/relationships/hyperlink" Target="http://pbs.twimg.com/profile_images/843029231219171328/3jWxi9Pf_normal.jpg" TargetMode="External"/><Relationship Id="rId1308" Type="http://schemas.openxmlformats.org/officeDocument/2006/relationships/hyperlink" Target="http://abs.twimg.com/images/themes/theme1/bg.png" TargetMode="External"/><Relationship Id="rId14" Type="http://schemas.openxmlformats.org/officeDocument/2006/relationships/hyperlink" Target="http://abs.twimg.com/images/themes/theme1/bg.png" TargetMode="External"/><Relationship Id="rId163" Type="http://schemas.openxmlformats.org/officeDocument/2006/relationships/hyperlink" Target="https://twitter.com/unexploreda" TargetMode="External"/><Relationship Id="rId370" Type="http://schemas.openxmlformats.org/officeDocument/2006/relationships/hyperlink" Target="https://twitter.com/vipul_rustgi" TargetMode="External"/><Relationship Id="rId230" Type="http://schemas.openxmlformats.org/officeDocument/2006/relationships/hyperlink" Target="https://twitter.com/vpo" TargetMode="External"/><Relationship Id="rId468" Type="http://schemas.openxmlformats.org/officeDocument/2006/relationships/hyperlink" Target="http://pbs.twimg.com/profile_background_images/444787241395564545/17dQCr4l.jpeg" TargetMode="External"/><Relationship Id="rId675" Type="http://schemas.openxmlformats.org/officeDocument/2006/relationships/hyperlink" Target="http://pbs.twimg.com/profile_background_images/30407351/background_for_twitter_account.jpg" TargetMode="External"/><Relationship Id="rId882" Type="http://schemas.openxmlformats.org/officeDocument/2006/relationships/hyperlink" Target="https://pbs.twimg.com/profile_banners/123479661/1393591724" TargetMode="External"/><Relationship Id="rId1098" Type="http://schemas.openxmlformats.org/officeDocument/2006/relationships/hyperlink" Target="http://pbs.twimg.com/profile_background_images/862307918/e56bc28db8333e376ffa86d723820722.jpeg" TargetMode="External"/><Relationship Id="rId328" Type="http://schemas.openxmlformats.org/officeDocument/2006/relationships/hyperlink" Target="https://twitter.com/narendramodi" TargetMode="External"/><Relationship Id="rId535" Type="http://schemas.openxmlformats.org/officeDocument/2006/relationships/hyperlink" Target="http://pbs.twimg.com/profile_images/489099744203923457/imccYQ1U_normal.jpeg" TargetMode="External"/><Relationship Id="rId742" Type="http://schemas.openxmlformats.org/officeDocument/2006/relationships/hyperlink" Target="http://pbs.twimg.com/profile_images/824505058108833792/wo1BSn37_normal.jpg" TargetMode="External"/><Relationship Id="rId1165" Type="http://schemas.openxmlformats.org/officeDocument/2006/relationships/hyperlink" Target="https://twitter.com/srinetprakhar" TargetMode="External"/><Relationship Id="rId1372" Type="http://schemas.openxmlformats.org/officeDocument/2006/relationships/hyperlink" Target="https://twitter.com/pandey_bachchan" TargetMode="External"/><Relationship Id="rId602" Type="http://schemas.openxmlformats.org/officeDocument/2006/relationships/hyperlink" Target="https://twitter.com/abhisday" TargetMode="External"/><Relationship Id="rId1025" Type="http://schemas.openxmlformats.org/officeDocument/2006/relationships/hyperlink" Target="http://abs.twimg.com/sticky/default_profile_images/default_profile_1_normal.png" TargetMode="External"/><Relationship Id="rId1232" Type="http://schemas.openxmlformats.org/officeDocument/2006/relationships/hyperlink" Target="http://pbs.twimg.com/profile_images/765135203534671872/6t58KZlr_normal.jpg" TargetMode="External"/><Relationship Id="rId907" Type="http://schemas.openxmlformats.org/officeDocument/2006/relationships/hyperlink" Target="https://pbs.twimg.com/profile_banners/770939736819175424/1487693080" TargetMode="External"/><Relationship Id="rId36" Type="http://schemas.openxmlformats.org/officeDocument/2006/relationships/hyperlink" Target="https://t.co/AVysrhYceS" TargetMode="External"/><Relationship Id="rId185" Type="http://schemas.openxmlformats.org/officeDocument/2006/relationships/hyperlink" Target="https://twitter.com/voiceofaxom" TargetMode="External"/><Relationship Id="rId392" Type="http://schemas.openxmlformats.org/officeDocument/2006/relationships/hyperlink" Target="https://twitter.com/reljio4g" TargetMode="External"/><Relationship Id="rId697" Type="http://schemas.openxmlformats.org/officeDocument/2006/relationships/hyperlink" Target="http://abs.twimg.com/images/themes/theme18/bg.gif" TargetMode="External"/><Relationship Id="rId252" Type="http://schemas.openxmlformats.org/officeDocument/2006/relationships/hyperlink" Target="https://twitter.com/saurabhgkapoor" TargetMode="External"/><Relationship Id="rId1187" Type="http://schemas.openxmlformats.org/officeDocument/2006/relationships/hyperlink" Target="https://pbs.twimg.com/profile_banners/3151247719/1478499157" TargetMode="External"/><Relationship Id="rId112" Type="http://schemas.openxmlformats.org/officeDocument/2006/relationships/hyperlink" Target="https://pbs.twimg.com/profile_banners/61180382/1489739870" TargetMode="External"/><Relationship Id="rId557" Type="http://schemas.openxmlformats.org/officeDocument/2006/relationships/hyperlink" Target="https://twitter.com/bkolleri" TargetMode="External"/><Relationship Id="rId764" Type="http://schemas.openxmlformats.org/officeDocument/2006/relationships/hyperlink" Target="https://twitter.com/vivekdshah" TargetMode="External"/><Relationship Id="rId971" Type="http://schemas.openxmlformats.org/officeDocument/2006/relationships/hyperlink" Target="http://abs.twimg.com/images/themes/theme1/bg.png" TargetMode="External"/><Relationship Id="rId417" Type="http://schemas.openxmlformats.org/officeDocument/2006/relationships/hyperlink" Target="http://pbs.twimg.com/profile_images/843560116226064384/H_QDrYpV_normal.jpg" TargetMode="External"/><Relationship Id="rId624" Type="http://schemas.openxmlformats.org/officeDocument/2006/relationships/hyperlink" Target="https://t.co/Y00GzK195Q" TargetMode="External"/><Relationship Id="rId831" Type="http://schemas.openxmlformats.org/officeDocument/2006/relationships/hyperlink" Target="http://abs.twimg.com/images/themes/theme9/bg.gif" TargetMode="External"/><Relationship Id="rId1047" Type="http://schemas.openxmlformats.org/officeDocument/2006/relationships/hyperlink" Target="https://t.co/KW6y6PtslQ" TargetMode="External"/><Relationship Id="rId1254" Type="http://schemas.openxmlformats.org/officeDocument/2006/relationships/hyperlink" Target="http://t.co/dCFWh1CEzO" TargetMode="External"/><Relationship Id="rId929" Type="http://schemas.openxmlformats.org/officeDocument/2006/relationships/hyperlink" Target="https://twitter.com/koolidle" TargetMode="External"/><Relationship Id="rId1114" Type="http://schemas.openxmlformats.org/officeDocument/2006/relationships/hyperlink" Target="https://t.co/uONwUVbjrp" TargetMode="External"/><Relationship Id="rId1321" Type="http://schemas.openxmlformats.org/officeDocument/2006/relationships/hyperlink" Target="http://pbs.twimg.com/profile_images/734628377001402368/lxbiL56R_normal.jpg" TargetMode="External"/><Relationship Id="rId58" Type="http://schemas.openxmlformats.org/officeDocument/2006/relationships/hyperlink" Target="http://pbs.twimg.com/profile_images/809362099918884865/FjsHUGsX_normal.jpg" TargetMode="External"/><Relationship Id="rId274" Type="http://schemas.openxmlformats.org/officeDocument/2006/relationships/hyperlink" Target="http://pbs.twimg.com/profile_images/597323495664582656/HJmiMzoa_normal.jpg" TargetMode="External"/><Relationship Id="rId481" Type="http://schemas.openxmlformats.org/officeDocument/2006/relationships/hyperlink" Target="http://pbs.twimg.com/profile_images/710162882307039232/k8mZyNRU_normal.jpg" TargetMode="External"/><Relationship Id="rId134" Type="http://schemas.openxmlformats.org/officeDocument/2006/relationships/hyperlink" Target="http://pbs.twimg.com/profile_images/840618125527724033/eBj7HvKa_normal.jpg" TargetMode="External"/><Relationship Id="rId579" Type="http://schemas.openxmlformats.org/officeDocument/2006/relationships/hyperlink" Target="https://pbs.twimg.com/profile_banners/792369737284091904/1481602067" TargetMode="External"/><Relationship Id="rId786" Type="http://schemas.openxmlformats.org/officeDocument/2006/relationships/hyperlink" Target="https://twitter.com/regalstreak" TargetMode="External"/><Relationship Id="rId993" Type="http://schemas.openxmlformats.org/officeDocument/2006/relationships/hyperlink" Target="http://abs.twimg.com/images/themes/theme1/bg.png" TargetMode="External"/><Relationship Id="rId341" Type="http://schemas.openxmlformats.org/officeDocument/2006/relationships/hyperlink" Target="http://pbs.twimg.com/profile_images/776339327668350983/shRIybLf_normal.jpg" TargetMode="External"/><Relationship Id="rId439" Type="http://schemas.openxmlformats.org/officeDocument/2006/relationships/hyperlink" Target="http://pbs.twimg.com/profile_images/766583897203339264/0aruDo_e_normal.jpg" TargetMode="External"/><Relationship Id="rId646" Type="http://schemas.openxmlformats.org/officeDocument/2006/relationships/hyperlink" Target="https://pbs.twimg.com/profile_banners/75748530/1356434881" TargetMode="External"/><Relationship Id="rId1069" Type="http://schemas.openxmlformats.org/officeDocument/2006/relationships/hyperlink" Target="http://abs.twimg.com/images/themes/theme5/bg.gif" TargetMode="External"/><Relationship Id="rId1276" Type="http://schemas.openxmlformats.org/officeDocument/2006/relationships/hyperlink" Target="https://pbs.twimg.com/profile_banners/836898076983963648/1488466523" TargetMode="External"/><Relationship Id="rId201" Type="http://schemas.openxmlformats.org/officeDocument/2006/relationships/hyperlink" Target="http://abs.twimg.com/images/themes/theme1/bg.png" TargetMode="External"/><Relationship Id="rId506" Type="http://schemas.openxmlformats.org/officeDocument/2006/relationships/hyperlink" Target="https://pbs.twimg.com/profile_banners/812561785433620480/1483469397" TargetMode="External"/><Relationship Id="rId853" Type="http://schemas.openxmlformats.org/officeDocument/2006/relationships/hyperlink" Target="http://pbs.twimg.com/profile_images/841316406318792706/tD5F58sT_normal.jpg" TargetMode="External"/><Relationship Id="rId1136" Type="http://schemas.openxmlformats.org/officeDocument/2006/relationships/hyperlink" Target="http://abs.twimg.com/images/themes/theme1/bg.png" TargetMode="External"/><Relationship Id="rId713" Type="http://schemas.openxmlformats.org/officeDocument/2006/relationships/hyperlink" Target="http://abs.twimg.com/sticky/default_profile_images/default_profile_1_normal.png" TargetMode="External"/><Relationship Id="rId920" Type="http://schemas.openxmlformats.org/officeDocument/2006/relationships/hyperlink" Target="http://pbs.twimg.com/profile_images/484394706399289344/X-zcepxj_normal.jpeg" TargetMode="External"/><Relationship Id="rId1343" Type="http://schemas.openxmlformats.org/officeDocument/2006/relationships/hyperlink" Target="http://pbs.twimg.com/profile_images/804573575378124800/xO2xfCyQ_normal.jpg" TargetMode="External"/><Relationship Id="rId1203" Type="http://schemas.openxmlformats.org/officeDocument/2006/relationships/hyperlink" Target="https://pbs.twimg.com/profile_banners/815106921166438400/1483851847" TargetMode="External"/><Relationship Id="rId296" Type="http://schemas.openxmlformats.org/officeDocument/2006/relationships/hyperlink" Target="https://pbs.twimg.com/profile_banners/582770845/1455883158" TargetMode="External"/><Relationship Id="rId156" Type="http://schemas.openxmlformats.org/officeDocument/2006/relationships/hyperlink" Target="https://twitter.com/faruque_m" TargetMode="External"/><Relationship Id="rId363" Type="http://schemas.openxmlformats.org/officeDocument/2006/relationships/hyperlink" Target="http://pbs.twimg.com/profile_images/775736098005786628/eLuCtYe0_normal.jpg" TargetMode="External"/><Relationship Id="rId570" Type="http://schemas.openxmlformats.org/officeDocument/2006/relationships/hyperlink" Target="http://abs.twimg.com/images/themes/theme1/bg.png" TargetMode="External"/><Relationship Id="rId223" Type="http://schemas.openxmlformats.org/officeDocument/2006/relationships/hyperlink" Target="https://twitter.com/kumar_santosh08" TargetMode="External"/><Relationship Id="rId430" Type="http://schemas.openxmlformats.org/officeDocument/2006/relationships/hyperlink" Target="https://t.co/QzTchGIlue" TargetMode="External"/><Relationship Id="rId668" Type="http://schemas.openxmlformats.org/officeDocument/2006/relationships/hyperlink" Target="http://abs.twimg.com/images/themes/theme1/bg.png" TargetMode="External"/><Relationship Id="rId875" Type="http://schemas.openxmlformats.org/officeDocument/2006/relationships/hyperlink" Target="https://twitter.com/srkfc_pune" TargetMode="External"/><Relationship Id="rId1060" Type="http://schemas.openxmlformats.org/officeDocument/2006/relationships/hyperlink" Target="https://pbs.twimg.com/profile_banners/2158365721/1441186012" TargetMode="External"/><Relationship Id="rId1298" Type="http://schemas.openxmlformats.org/officeDocument/2006/relationships/hyperlink" Target="http://abs.twimg.com/images/themes/theme1/bg.png" TargetMode="External"/><Relationship Id="rId528" Type="http://schemas.openxmlformats.org/officeDocument/2006/relationships/hyperlink" Target="http://pbs.twimg.com/profile_images/486802111833731073/VrurA8l2_normal.jpeg" TargetMode="External"/><Relationship Id="rId735" Type="http://schemas.openxmlformats.org/officeDocument/2006/relationships/hyperlink" Target="http://pbs.twimg.com/profile_images/840950390606696449/098UqL4n_normal.jpg" TargetMode="External"/><Relationship Id="rId942" Type="http://schemas.openxmlformats.org/officeDocument/2006/relationships/hyperlink" Target="https://pbs.twimg.com/profile_banners/294227931/1486490276" TargetMode="External"/><Relationship Id="rId1158" Type="http://schemas.openxmlformats.org/officeDocument/2006/relationships/hyperlink" Target="http://pbs.twimg.com/profile_images/794520225861357568/JSLkxpO2_normal.jpg" TargetMode="External"/><Relationship Id="rId1365" Type="http://schemas.openxmlformats.org/officeDocument/2006/relationships/hyperlink" Target="https://twitter.com/pprasad92" TargetMode="External"/><Relationship Id="rId1018" Type="http://schemas.openxmlformats.org/officeDocument/2006/relationships/hyperlink" Target="http://abs.twimg.com/images/themes/theme1/bg.png" TargetMode="External"/><Relationship Id="rId1225" Type="http://schemas.openxmlformats.org/officeDocument/2006/relationships/hyperlink" Target="https://pbs.twimg.com/profile_banners/536046772/1451830728" TargetMode="External"/><Relationship Id="rId71" Type="http://schemas.openxmlformats.org/officeDocument/2006/relationships/hyperlink" Target="http://abs.twimg.com/images/themes/theme1/bg.png" TargetMode="External"/><Relationship Id="rId802" Type="http://schemas.openxmlformats.org/officeDocument/2006/relationships/hyperlink" Target="https://twitter.com/iamsrk" TargetMode="External"/><Relationship Id="rId29" Type="http://schemas.openxmlformats.org/officeDocument/2006/relationships/hyperlink" Target="https://twitter.com/zakariaahmed3" TargetMode="External"/><Relationship Id="rId178" Type="http://schemas.openxmlformats.org/officeDocument/2006/relationships/hyperlink" Target="http://pbs.twimg.com/profile_images/841162958671626241/shiVEZgg_normal.jpg" TargetMode="External"/><Relationship Id="rId385" Type="http://schemas.openxmlformats.org/officeDocument/2006/relationships/hyperlink" Target="http://pbs.twimg.com/profile_images/813351471307599878/yDwJOjLM_normal.jpg" TargetMode="External"/><Relationship Id="rId592" Type="http://schemas.openxmlformats.org/officeDocument/2006/relationships/hyperlink" Target="http://pbs.twimg.com/profile_images/818034418229145600/klHKuiJz_normal.jpg" TargetMode="External"/><Relationship Id="rId245" Type="http://schemas.openxmlformats.org/officeDocument/2006/relationships/hyperlink" Target="https://pbs.twimg.com/profile_banners/2251461926/1452680989" TargetMode="External"/><Relationship Id="rId452" Type="http://schemas.openxmlformats.org/officeDocument/2006/relationships/hyperlink" Target="http://pbs.twimg.com/profile_images/825643701447823362/8bqee2PN_normal.jpg" TargetMode="External"/><Relationship Id="rId897" Type="http://schemas.openxmlformats.org/officeDocument/2006/relationships/hyperlink" Target="https://twitter.com/mona1961talks" TargetMode="External"/><Relationship Id="rId1082" Type="http://schemas.openxmlformats.org/officeDocument/2006/relationships/hyperlink" Target="http://pbs.twimg.com/profile_images/723432229070753798/ec3Vsle8_normal.jpg" TargetMode="External"/><Relationship Id="rId105" Type="http://schemas.openxmlformats.org/officeDocument/2006/relationships/hyperlink" Target="https://t.co/QkY7C47qJc" TargetMode="External"/><Relationship Id="rId312" Type="http://schemas.openxmlformats.org/officeDocument/2006/relationships/hyperlink" Target="http://pbs.twimg.com/profile_images/650268979303288832/-WHmPmN6_normal.jpg" TargetMode="External"/><Relationship Id="rId757" Type="http://schemas.openxmlformats.org/officeDocument/2006/relationships/hyperlink" Target="https://twitter.com/greatermumbai" TargetMode="External"/><Relationship Id="rId964" Type="http://schemas.openxmlformats.org/officeDocument/2006/relationships/hyperlink" Target="https://pbs.twimg.com/profile_banners/35695228/1360667896" TargetMode="External"/><Relationship Id="rId1387" Type="http://schemas.openxmlformats.org/officeDocument/2006/relationships/drawing" Target="../drawings/drawing1.xml"/><Relationship Id="rId93" Type="http://schemas.openxmlformats.org/officeDocument/2006/relationships/hyperlink" Target="http://pbs.twimg.com/profile_images/3271633610/3dce6613c7ec66f27662f822950f3590_normal.jpeg" TargetMode="External"/><Relationship Id="rId617" Type="http://schemas.openxmlformats.org/officeDocument/2006/relationships/hyperlink" Target="https://twitter.com/sush_twits" TargetMode="External"/><Relationship Id="rId824" Type="http://schemas.openxmlformats.org/officeDocument/2006/relationships/hyperlink" Target="https://pbs.twimg.com/profile_banners/73617811/1427998698" TargetMode="External"/><Relationship Id="rId1247" Type="http://schemas.openxmlformats.org/officeDocument/2006/relationships/hyperlink" Target="http://pbs.twimg.com/profile_images/830780075284930561/05wBcG43_normal.jpg" TargetMode="External"/><Relationship Id="rId1107" Type="http://schemas.openxmlformats.org/officeDocument/2006/relationships/hyperlink" Target="http://pbs.twimg.com/profile_images/2482439705/jp8sii86dvflrjfypdud_normal.jpeg" TargetMode="External"/><Relationship Id="rId1314" Type="http://schemas.openxmlformats.org/officeDocument/2006/relationships/hyperlink" Target="http://pbs.twimg.com/profile_images/761452926464323584/AcntcuZJ_normal.jpg" TargetMode="External"/><Relationship Id="rId20" Type="http://schemas.openxmlformats.org/officeDocument/2006/relationships/hyperlink" Target="http://pbs.twimg.com/profile_images/3471134604/254116a7dae8f7bf3bf05618084b03d7_normal.jpeg" TargetMode="External"/><Relationship Id="rId267" Type="http://schemas.openxmlformats.org/officeDocument/2006/relationships/hyperlink" Target="http://abs.twimg.com/images/themes/theme12/bg.gif" TargetMode="External"/><Relationship Id="rId474" Type="http://schemas.openxmlformats.org/officeDocument/2006/relationships/hyperlink" Target="http://pbs.twimg.com/profile_images/818024387601383424/CIuPBR0z_normal.jpg" TargetMode="External"/><Relationship Id="rId127" Type="http://schemas.openxmlformats.org/officeDocument/2006/relationships/hyperlink" Target="http://abs.twimg.com/images/themes/theme14/bg.gif" TargetMode="External"/><Relationship Id="rId681" Type="http://schemas.openxmlformats.org/officeDocument/2006/relationships/hyperlink" Target="http://abs.twimg.com/images/themes/theme1/bg.png" TargetMode="External"/><Relationship Id="rId779" Type="http://schemas.openxmlformats.org/officeDocument/2006/relationships/hyperlink" Target="https://twitter.com/bewdasailor" TargetMode="External"/><Relationship Id="rId986" Type="http://schemas.openxmlformats.org/officeDocument/2006/relationships/hyperlink" Target="https://twitter.com/theishaambani" TargetMode="External"/><Relationship Id="rId334" Type="http://schemas.openxmlformats.org/officeDocument/2006/relationships/hyperlink" Target="https://twitter.com/patelv847" TargetMode="External"/><Relationship Id="rId541" Type="http://schemas.openxmlformats.org/officeDocument/2006/relationships/hyperlink" Target="https://twitter.com/rishabh1302" TargetMode="External"/><Relationship Id="rId639" Type="http://schemas.openxmlformats.org/officeDocument/2006/relationships/hyperlink" Target="https://pbs.twimg.com/profile_banners/215940530/1400265773" TargetMode="External"/><Relationship Id="rId1171" Type="http://schemas.openxmlformats.org/officeDocument/2006/relationships/hyperlink" Target="https://pbs.twimg.com/profile_banners/289185129/1471212595" TargetMode="External"/><Relationship Id="rId1269" Type="http://schemas.openxmlformats.org/officeDocument/2006/relationships/hyperlink" Target="https://pbs.twimg.com/profile_banners/36327407/1489926131" TargetMode="External"/><Relationship Id="rId401" Type="http://schemas.openxmlformats.org/officeDocument/2006/relationships/hyperlink" Target="https://t.co/YL1jQSCTOd" TargetMode="External"/><Relationship Id="rId846" Type="http://schemas.openxmlformats.org/officeDocument/2006/relationships/hyperlink" Target="http://pbs.twimg.com/profile_images/1193864080/DSC00245_normal.JPG" TargetMode="External"/><Relationship Id="rId1031" Type="http://schemas.openxmlformats.org/officeDocument/2006/relationships/hyperlink" Target="https://t.co/oyFNcyOFqT" TargetMode="External"/><Relationship Id="rId1129" Type="http://schemas.openxmlformats.org/officeDocument/2006/relationships/hyperlink" Target="https://twitter.com/amitpeehu" TargetMode="External"/><Relationship Id="rId706" Type="http://schemas.openxmlformats.org/officeDocument/2006/relationships/hyperlink" Target="http://abs.twimg.com/sticky/default_profile_images/default_profile_6_normal.png" TargetMode="External"/><Relationship Id="rId913" Type="http://schemas.openxmlformats.org/officeDocument/2006/relationships/hyperlink" Target="http://pbs.twimg.com/profile_background_images/567198395/rjxvyqrxln0au7edj62d.jpeg" TargetMode="External"/><Relationship Id="rId1336" Type="http://schemas.openxmlformats.org/officeDocument/2006/relationships/hyperlink" Target="http://pbs.twimg.com/profile_images/836976783983534080/yd6WXfej_normal.jpg" TargetMode="External"/><Relationship Id="rId42" Type="http://schemas.openxmlformats.org/officeDocument/2006/relationships/hyperlink" Target="https://pbs.twimg.com/profile_banners/1621869758/1469550386" TargetMode="External"/><Relationship Id="rId191" Type="http://schemas.openxmlformats.org/officeDocument/2006/relationships/hyperlink" Target="https://pbs.twimg.com/profile_banners/4830616710/1454081026" TargetMode="External"/><Relationship Id="rId289" Type="http://schemas.openxmlformats.org/officeDocument/2006/relationships/hyperlink" Target="https://pbs.twimg.com/profile_banners/356309202/1477586372" TargetMode="External"/><Relationship Id="rId496" Type="http://schemas.openxmlformats.org/officeDocument/2006/relationships/hyperlink" Target="https://t.co/h4tVTcBpzt" TargetMode="External"/><Relationship Id="rId149" Type="http://schemas.openxmlformats.org/officeDocument/2006/relationships/hyperlink" Target="http://pbs.twimg.com/profile_images/977031921/logo_normal.jpg" TargetMode="External"/><Relationship Id="rId356" Type="http://schemas.openxmlformats.org/officeDocument/2006/relationships/hyperlink" Target="https://pbs.twimg.com/profile_banners/775723791901044736/1473784907" TargetMode="External"/><Relationship Id="rId563" Type="http://schemas.openxmlformats.org/officeDocument/2006/relationships/hyperlink" Target="http://pbs.twimg.com/profile_images/841730903890153472/jW22dffl_normal.jpg" TargetMode="External"/><Relationship Id="rId770" Type="http://schemas.openxmlformats.org/officeDocument/2006/relationships/hyperlink" Target="https://twitter.com/airtel" TargetMode="External"/><Relationship Id="rId1193" Type="http://schemas.openxmlformats.org/officeDocument/2006/relationships/hyperlink" Target="http://pbs.twimg.com/profile_images/726343856829112320/icA7XOO5_normal.jpg" TargetMode="External"/><Relationship Id="rId216" Type="http://schemas.openxmlformats.org/officeDocument/2006/relationships/hyperlink" Target="http://pbs.twimg.com/profile_images/700113152407527424/W5RfUHrJ_normal.jpg" TargetMode="External"/><Relationship Id="rId423" Type="http://schemas.openxmlformats.org/officeDocument/2006/relationships/hyperlink" Target="https://twitter.com/reliancedigital" TargetMode="External"/><Relationship Id="rId868" Type="http://schemas.openxmlformats.org/officeDocument/2006/relationships/hyperlink" Target="https://twitter.com/yonibcherry" TargetMode="External"/><Relationship Id="rId1053" Type="http://schemas.openxmlformats.org/officeDocument/2006/relationships/hyperlink" Target="http://abs.twimg.com/sticky/default_profile_images/default_profile_1_normal.png" TargetMode="External"/><Relationship Id="rId1260" Type="http://schemas.openxmlformats.org/officeDocument/2006/relationships/hyperlink" Target="https://pbs.twimg.com/profile_banners/1498690272/1489733913" TargetMode="External"/><Relationship Id="rId630" Type="http://schemas.openxmlformats.org/officeDocument/2006/relationships/hyperlink" Target="https://t.co/gPNXPcSR2i" TargetMode="External"/><Relationship Id="rId728" Type="http://schemas.openxmlformats.org/officeDocument/2006/relationships/hyperlink" Target="http://pbs.twimg.com/profile_images/776657424916766720/r9MLY6uR_normal.jpg" TargetMode="External"/><Relationship Id="rId935" Type="http://schemas.openxmlformats.org/officeDocument/2006/relationships/hyperlink" Target="http://pbs.twimg.com/profile_images/569508806015471616/Vn5imIdL_normal.jpeg" TargetMode="External"/><Relationship Id="rId1358" Type="http://schemas.openxmlformats.org/officeDocument/2006/relationships/hyperlink" Target="https://twitter.com/sundarpichai" TargetMode="External"/><Relationship Id="rId64" Type="http://schemas.openxmlformats.org/officeDocument/2006/relationships/hyperlink" Target="https://twitter.com/rpawankumar12" TargetMode="External"/><Relationship Id="rId1120" Type="http://schemas.openxmlformats.org/officeDocument/2006/relationships/hyperlink" Target="http://pbs.twimg.com/profile_background_images/179031272/kat101a.jpg" TargetMode="External"/><Relationship Id="rId1218" Type="http://schemas.openxmlformats.org/officeDocument/2006/relationships/hyperlink" Target="https://twitter.com/apurbad94889995" TargetMode="External"/><Relationship Id="rId280" Type="http://schemas.openxmlformats.org/officeDocument/2006/relationships/hyperlink" Target="https://twitter.com/kunalone" TargetMode="External"/><Relationship Id="rId140" Type="http://schemas.openxmlformats.org/officeDocument/2006/relationships/hyperlink" Target="http://pbs.twimg.com/profile_images/378800000506032531/836200b6a538c4cc5082d1ccd85ca2a2_normal.jpeg" TargetMode="External"/><Relationship Id="rId378" Type="http://schemas.openxmlformats.org/officeDocument/2006/relationships/hyperlink" Target="https://pbs.twimg.com/profile_banners/730416295603134464/1462980003" TargetMode="External"/><Relationship Id="rId585" Type="http://schemas.openxmlformats.org/officeDocument/2006/relationships/hyperlink" Target="http://abs.twimg.com/images/themes/theme1/bg.png" TargetMode="External"/><Relationship Id="rId792" Type="http://schemas.openxmlformats.org/officeDocument/2006/relationships/hyperlink" Target="https://pbs.twimg.com/profile_banners/2750445959/1483478928" TargetMode="External"/><Relationship Id="rId6" Type="http://schemas.openxmlformats.org/officeDocument/2006/relationships/hyperlink" Target="https://pbs.twimg.com/profile_banners/974714204/1354050546" TargetMode="External"/><Relationship Id="rId238" Type="http://schemas.openxmlformats.org/officeDocument/2006/relationships/hyperlink" Target="http://pbs.twimg.com/profile_images/790127725642027008/L0GIPP81_normal.jpg" TargetMode="External"/><Relationship Id="rId445" Type="http://schemas.openxmlformats.org/officeDocument/2006/relationships/hyperlink" Target="https://twitter.com/jhil1992" TargetMode="External"/><Relationship Id="rId652" Type="http://schemas.openxmlformats.org/officeDocument/2006/relationships/hyperlink" Target="https://pbs.twimg.com/profile_banners/4011692416/1474618443" TargetMode="External"/><Relationship Id="rId1075" Type="http://schemas.openxmlformats.org/officeDocument/2006/relationships/hyperlink" Target="http://pbs.twimg.com/profile_images/815467673370836992/kEmnP6aF_normal.jpg" TargetMode="External"/><Relationship Id="rId1282" Type="http://schemas.openxmlformats.org/officeDocument/2006/relationships/hyperlink" Target="https://pbs.twimg.com/profile_banners/884786106/1459356820" TargetMode="External"/><Relationship Id="rId305" Type="http://schemas.openxmlformats.org/officeDocument/2006/relationships/hyperlink" Target="http://abs.twimg.com/images/themes/theme9/bg.gif" TargetMode="External"/><Relationship Id="rId512" Type="http://schemas.openxmlformats.org/officeDocument/2006/relationships/hyperlink" Target="http://abs.twimg.com/images/themes/theme1/bg.png" TargetMode="External"/><Relationship Id="rId957" Type="http://schemas.openxmlformats.org/officeDocument/2006/relationships/hyperlink" Target="https://t.co/TTgLpp5iTf" TargetMode="External"/><Relationship Id="rId1142" Type="http://schemas.openxmlformats.org/officeDocument/2006/relationships/hyperlink" Target="https://pbs.twimg.com/profile_banners/1515859416/1428834320" TargetMode="External"/><Relationship Id="rId86" Type="http://schemas.openxmlformats.org/officeDocument/2006/relationships/hyperlink" Target="http://t.co/sfSJXU7kG7" TargetMode="External"/><Relationship Id="rId817" Type="http://schemas.openxmlformats.org/officeDocument/2006/relationships/hyperlink" Target="https://t.co/fapM2oPATy" TargetMode="External"/><Relationship Id="rId1002" Type="http://schemas.openxmlformats.org/officeDocument/2006/relationships/hyperlink" Target="http://abs.twimg.com/sticky/default_profile_images/default_profile_3_normal.png" TargetMode="External"/><Relationship Id="rId1307" Type="http://schemas.openxmlformats.org/officeDocument/2006/relationships/hyperlink" Target="http://abs.twimg.com/images/themes/theme1/bg.png" TargetMode="External"/><Relationship Id="rId13" Type="http://schemas.openxmlformats.org/officeDocument/2006/relationships/hyperlink" Target="http://pbs.twimg.com/profile_background_images/832722377/50ad8e160856e05e133402560c345066.jpeg" TargetMode="External"/><Relationship Id="rId162" Type="http://schemas.openxmlformats.org/officeDocument/2006/relationships/hyperlink" Target="https://twitter.com/assam_news" TargetMode="External"/><Relationship Id="rId467" Type="http://schemas.openxmlformats.org/officeDocument/2006/relationships/hyperlink" Target="http://abs.twimg.com/images/themes/theme1/bg.png" TargetMode="External"/><Relationship Id="rId1097" Type="http://schemas.openxmlformats.org/officeDocument/2006/relationships/hyperlink" Target="https://pbs.twimg.com/profile_banners/15766824/1425557186" TargetMode="External"/><Relationship Id="rId674" Type="http://schemas.openxmlformats.org/officeDocument/2006/relationships/hyperlink" Target="http://abs.twimg.com/images/themes/theme1/bg.png" TargetMode="External"/><Relationship Id="rId881" Type="http://schemas.openxmlformats.org/officeDocument/2006/relationships/hyperlink" Target="https://pbs.twimg.com/profile_banners/96807878/1439469937" TargetMode="External"/><Relationship Id="rId979" Type="http://schemas.openxmlformats.org/officeDocument/2006/relationships/hyperlink" Target="http://pbs.twimg.com/profile_images/842967247157104640/ssQmBtjB_normal.jpg" TargetMode="External"/><Relationship Id="rId327" Type="http://schemas.openxmlformats.org/officeDocument/2006/relationships/hyperlink" Target="https://twitter.com/drnilaymodi" TargetMode="External"/><Relationship Id="rId534" Type="http://schemas.openxmlformats.org/officeDocument/2006/relationships/hyperlink" Target="http://pbs.twimg.com/profile_images/684088406599548928/5fHcukpA_normal.jpg" TargetMode="External"/><Relationship Id="rId741" Type="http://schemas.openxmlformats.org/officeDocument/2006/relationships/hyperlink" Target="http://pbs.twimg.com/profile_images/702431190549139456/wE3BoT6f_normal.jpg" TargetMode="External"/><Relationship Id="rId839" Type="http://schemas.openxmlformats.org/officeDocument/2006/relationships/hyperlink" Target="http://abs.twimg.com/images/themes/theme8/bg.gif" TargetMode="External"/><Relationship Id="rId1164" Type="http://schemas.openxmlformats.org/officeDocument/2006/relationships/hyperlink" Target="https://twitter.com/manishsmooth" TargetMode="External"/><Relationship Id="rId1371" Type="http://schemas.openxmlformats.org/officeDocument/2006/relationships/hyperlink" Target="https://twitter.com/neeeraj_tiwari" TargetMode="External"/><Relationship Id="rId601" Type="http://schemas.openxmlformats.org/officeDocument/2006/relationships/hyperlink" Target="https://twitter.com/rspras" TargetMode="External"/><Relationship Id="rId1024" Type="http://schemas.openxmlformats.org/officeDocument/2006/relationships/hyperlink" Target="http://abs.twimg.com/sticky/default_profile_images/default_profile_1_normal.png" TargetMode="External"/><Relationship Id="rId1231" Type="http://schemas.openxmlformats.org/officeDocument/2006/relationships/hyperlink" Target="http://pbs.twimg.com/profile_images/464735683681071104/LX1psx7y_normal.jpeg" TargetMode="External"/><Relationship Id="rId906" Type="http://schemas.openxmlformats.org/officeDocument/2006/relationships/hyperlink" Target="https://pbs.twimg.com/profile_banners/134052418/1448987529" TargetMode="External"/><Relationship Id="rId1329" Type="http://schemas.openxmlformats.org/officeDocument/2006/relationships/hyperlink" Target="http://pbs.twimg.com/profile_images/828179179363500032/3-tw9Y1b_normal.jpg" TargetMode="External"/><Relationship Id="rId35" Type="http://schemas.openxmlformats.org/officeDocument/2006/relationships/hyperlink" Target="https://t.co/m5ZxHTJqhj" TargetMode="External"/><Relationship Id="rId184" Type="http://schemas.openxmlformats.org/officeDocument/2006/relationships/hyperlink" Target="https://twitter.com/airtel_presence" TargetMode="External"/><Relationship Id="rId391" Type="http://schemas.openxmlformats.org/officeDocument/2006/relationships/hyperlink" Target="https://twitter.com/neerajnarwal4" TargetMode="External"/><Relationship Id="rId251" Type="http://schemas.openxmlformats.org/officeDocument/2006/relationships/hyperlink" Target="http://pbs.twimg.com/profile_images/776682081560633344/N5wMm4XO_normal.jpg" TargetMode="External"/><Relationship Id="rId489" Type="http://schemas.openxmlformats.org/officeDocument/2006/relationships/hyperlink" Target="https://twitter.com/irahulbadgandi" TargetMode="External"/><Relationship Id="rId696" Type="http://schemas.openxmlformats.org/officeDocument/2006/relationships/hyperlink" Target="http://abs.twimg.com/images/themes/theme1/bg.png" TargetMode="External"/><Relationship Id="rId349" Type="http://schemas.openxmlformats.org/officeDocument/2006/relationships/hyperlink" Target="http://abs.twimg.com/sticky/default_profile_images/default_profile_0_normal.png" TargetMode="External"/><Relationship Id="rId556" Type="http://schemas.openxmlformats.org/officeDocument/2006/relationships/hyperlink" Target="https://twitter.com/gtvijay1995" TargetMode="External"/><Relationship Id="rId763" Type="http://schemas.openxmlformats.org/officeDocument/2006/relationships/hyperlink" Target="https://twitter.com/anubandhan2" TargetMode="External"/><Relationship Id="rId1186" Type="http://schemas.openxmlformats.org/officeDocument/2006/relationships/hyperlink" Target="https://t.co/hYv2nMHTlU" TargetMode="External"/><Relationship Id="rId111" Type="http://schemas.openxmlformats.org/officeDocument/2006/relationships/hyperlink" Target="https://pbs.twimg.com/profile_banners/3561615199/1443713232" TargetMode="External"/><Relationship Id="rId209" Type="http://schemas.openxmlformats.org/officeDocument/2006/relationships/hyperlink" Target="http://pbs.twimg.com/profile_background_images/677591505/47f815d39576a80c1855aa81adf2d220.jpeg" TargetMode="External"/><Relationship Id="rId416" Type="http://schemas.openxmlformats.org/officeDocument/2006/relationships/hyperlink" Target="http://pbs.twimg.com/profile_images/770947177556406272/nJ3q2hRo_normal.jpg" TargetMode="External"/><Relationship Id="rId970" Type="http://schemas.openxmlformats.org/officeDocument/2006/relationships/hyperlink" Target="http://pbs.twimg.com/profile_background_images/727027406251368449/4qMdk9__.jpg" TargetMode="External"/><Relationship Id="rId1046" Type="http://schemas.openxmlformats.org/officeDocument/2006/relationships/hyperlink" Target="https://twitter.com/subhash_kota" TargetMode="External"/><Relationship Id="rId1253" Type="http://schemas.openxmlformats.org/officeDocument/2006/relationships/hyperlink" Target="http://t.co/Llie8iFcKU" TargetMode="External"/><Relationship Id="rId623" Type="http://schemas.openxmlformats.org/officeDocument/2006/relationships/hyperlink" Target="https://t.co/A9eoJjUgme" TargetMode="External"/><Relationship Id="rId830" Type="http://schemas.openxmlformats.org/officeDocument/2006/relationships/hyperlink" Target="http://abs.twimg.com/images/themes/theme1/bg.png" TargetMode="External"/><Relationship Id="rId928" Type="http://schemas.openxmlformats.org/officeDocument/2006/relationships/hyperlink" Target="https://twitter.com/nayak_nehu" TargetMode="External"/><Relationship Id="rId57" Type="http://schemas.openxmlformats.org/officeDocument/2006/relationships/hyperlink" Target="http://pbs.twimg.com/profile_images/757975226663645184/u_7456tp_normal.jpg" TargetMode="External"/><Relationship Id="rId262" Type="http://schemas.openxmlformats.org/officeDocument/2006/relationships/hyperlink" Target="https://pbs.twimg.com/profile_banners/840318300059926528/1489187870" TargetMode="External"/><Relationship Id="rId567" Type="http://schemas.openxmlformats.org/officeDocument/2006/relationships/hyperlink" Target="http://pbs.twimg.com/profile_images/722659220995383299/-LnpJlIw_normal.jpg" TargetMode="External"/><Relationship Id="rId1113" Type="http://schemas.openxmlformats.org/officeDocument/2006/relationships/hyperlink" Target="https://t.co/wpYsw0UOIA" TargetMode="External"/><Relationship Id="rId1197" Type="http://schemas.openxmlformats.org/officeDocument/2006/relationships/hyperlink" Target="https://twitter.com/mohit1805" TargetMode="External"/><Relationship Id="rId1320" Type="http://schemas.openxmlformats.org/officeDocument/2006/relationships/hyperlink" Target="http://abs.twimg.com/sticky/default_profile_images/default_profile_1_normal.png" TargetMode="External"/><Relationship Id="rId122" Type="http://schemas.openxmlformats.org/officeDocument/2006/relationships/hyperlink" Target="http://abs.twimg.com/images/themes/theme1/bg.png" TargetMode="External"/><Relationship Id="rId774" Type="http://schemas.openxmlformats.org/officeDocument/2006/relationships/hyperlink" Target="https://twitter.com/rahulc03" TargetMode="External"/><Relationship Id="rId981" Type="http://schemas.openxmlformats.org/officeDocument/2006/relationships/hyperlink" Target="https://twitter.com/jimmysheirgill" TargetMode="External"/><Relationship Id="rId1057" Type="http://schemas.openxmlformats.org/officeDocument/2006/relationships/hyperlink" Target="https://pbs.twimg.com/profile_banners/295288832/1481000666" TargetMode="External"/><Relationship Id="rId427" Type="http://schemas.openxmlformats.org/officeDocument/2006/relationships/hyperlink" Target="http://pbs.twimg.com/profile_images/528794691844599808/JJLg4Za0_normal.jpeg" TargetMode="External"/><Relationship Id="rId634" Type="http://schemas.openxmlformats.org/officeDocument/2006/relationships/hyperlink" Target="https://t.co/6wkVqBe5RR" TargetMode="External"/><Relationship Id="rId841" Type="http://schemas.openxmlformats.org/officeDocument/2006/relationships/hyperlink" Target="http://pbs.twimg.com/profile_images/1126093934/bbc6aa6e-1853-4ccb-9b38-a041d27f1e38_normal.png" TargetMode="External"/><Relationship Id="rId1264" Type="http://schemas.openxmlformats.org/officeDocument/2006/relationships/hyperlink" Target="https://pbs.twimg.com/profile_banners/133722942/1481600346" TargetMode="External"/><Relationship Id="rId273" Type="http://schemas.openxmlformats.org/officeDocument/2006/relationships/hyperlink" Target="http://pbs.twimg.com/profile_images/844016196148125696/v8-8_Gbw_normal.jpg" TargetMode="External"/><Relationship Id="rId480" Type="http://schemas.openxmlformats.org/officeDocument/2006/relationships/hyperlink" Target="http://pbs.twimg.com/profile_images/422977129010040834/jS3857J5_normal.jpeg" TargetMode="External"/><Relationship Id="rId701" Type="http://schemas.openxmlformats.org/officeDocument/2006/relationships/hyperlink" Target="http://pbs.twimg.com/profile_images/771242386882113537/yCiJig5z_normal.jpg" TargetMode="External"/><Relationship Id="rId939" Type="http://schemas.openxmlformats.org/officeDocument/2006/relationships/hyperlink" Target="https://t.co/Z1iiTVKv7J" TargetMode="External"/><Relationship Id="rId1124" Type="http://schemas.openxmlformats.org/officeDocument/2006/relationships/hyperlink" Target="http://pbs.twimg.com/profile_images/821241952087801857/YQVxip7i_normal.jpg" TargetMode="External"/><Relationship Id="rId1331" Type="http://schemas.openxmlformats.org/officeDocument/2006/relationships/hyperlink" Target="http://pbs.twimg.com/profile_images/676843638710751233/VOY5Kqtr_normal.jpg" TargetMode="External"/><Relationship Id="rId68" Type="http://schemas.openxmlformats.org/officeDocument/2006/relationships/hyperlink" Target="http://t.co/UpmgtypKCP" TargetMode="External"/><Relationship Id="rId133" Type="http://schemas.openxmlformats.org/officeDocument/2006/relationships/hyperlink" Target="http://abs.twimg.com/images/themes/theme1/bg.png" TargetMode="External"/><Relationship Id="rId340" Type="http://schemas.openxmlformats.org/officeDocument/2006/relationships/hyperlink" Target="http://pbs.twimg.com/profile_images/837591364086956032/fYSMt3DI_normal.jpg" TargetMode="External"/><Relationship Id="rId578" Type="http://schemas.openxmlformats.org/officeDocument/2006/relationships/hyperlink" Target="https://pbs.twimg.com/profile_banners/554935190/1407921070" TargetMode="External"/><Relationship Id="rId785" Type="http://schemas.openxmlformats.org/officeDocument/2006/relationships/hyperlink" Target="https://twitter.com/rahulmalik3091" TargetMode="External"/><Relationship Id="rId992" Type="http://schemas.openxmlformats.org/officeDocument/2006/relationships/hyperlink" Target="http://abs.twimg.com/images/themes/theme1/bg.png" TargetMode="External"/><Relationship Id="rId200" Type="http://schemas.openxmlformats.org/officeDocument/2006/relationships/hyperlink" Target="http://abs.twimg.com/images/themes/theme1/bg.png" TargetMode="External"/><Relationship Id="rId438" Type="http://schemas.openxmlformats.org/officeDocument/2006/relationships/hyperlink" Target="http://pbs.twimg.com/profile_images/803723943391752192/KVzQcmdT_normal.jpg" TargetMode="External"/><Relationship Id="rId645" Type="http://schemas.openxmlformats.org/officeDocument/2006/relationships/hyperlink" Target="https://pbs.twimg.com/profile_banners/121291606/1489595573" TargetMode="External"/><Relationship Id="rId852" Type="http://schemas.openxmlformats.org/officeDocument/2006/relationships/hyperlink" Target="http://abs.twimg.com/sticky/default_profile_images/default_profile_0_normal.png" TargetMode="External"/><Relationship Id="rId1068" Type="http://schemas.openxmlformats.org/officeDocument/2006/relationships/hyperlink" Target="http://abs.twimg.com/images/themes/theme1/bg.png" TargetMode="External"/><Relationship Id="rId1275" Type="http://schemas.openxmlformats.org/officeDocument/2006/relationships/hyperlink" Target="https://pbs.twimg.com/profile_banners/3236778170/1487014525" TargetMode="External"/><Relationship Id="rId284" Type="http://schemas.openxmlformats.org/officeDocument/2006/relationships/hyperlink" Target="https://twitter.com/abhigattya" TargetMode="External"/><Relationship Id="rId491" Type="http://schemas.openxmlformats.org/officeDocument/2006/relationships/hyperlink" Target="https://twitter.com/bsnl_karnataka" TargetMode="External"/><Relationship Id="rId505" Type="http://schemas.openxmlformats.org/officeDocument/2006/relationships/hyperlink" Target="https://pbs.twimg.com/profile_banners/1067579064/1486280196" TargetMode="External"/><Relationship Id="rId712" Type="http://schemas.openxmlformats.org/officeDocument/2006/relationships/hyperlink" Target="http://pbs.twimg.com/profile_images/739441700662218752/uwfR83ay_normal.jpg" TargetMode="External"/><Relationship Id="rId1135" Type="http://schemas.openxmlformats.org/officeDocument/2006/relationships/hyperlink" Target="https://twitter.com/drsandeepsngh" TargetMode="External"/><Relationship Id="rId1342" Type="http://schemas.openxmlformats.org/officeDocument/2006/relationships/hyperlink" Target="http://abs.twimg.com/sticky/default_profile_images/default_profile_5_normal.png" TargetMode="External"/><Relationship Id="rId79" Type="http://schemas.openxmlformats.org/officeDocument/2006/relationships/hyperlink" Target="https://pbs.twimg.com/profile_banners/4635961694/1450876339" TargetMode="External"/><Relationship Id="rId144" Type="http://schemas.openxmlformats.org/officeDocument/2006/relationships/hyperlink" Target="http://pbs.twimg.com/profile_images/766911779267936256/2W7v-1qs_normal.jpg" TargetMode="External"/><Relationship Id="rId589" Type="http://schemas.openxmlformats.org/officeDocument/2006/relationships/hyperlink" Target="http://pbs.twimg.com/profile_images/833701146493595648/u8Pui-6H_normal.jpg" TargetMode="External"/><Relationship Id="rId796" Type="http://schemas.openxmlformats.org/officeDocument/2006/relationships/hyperlink" Target="http://pbs.twimg.com/profile_images/658223858110087168/xLPV38uE_normal.jpg" TargetMode="External"/><Relationship Id="rId1202" Type="http://schemas.openxmlformats.org/officeDocument/2006/relationships/hyperlink" Target="https://pbs.twimg.com/profile_banners/1662429074/1489828804" TargetMode="External"/><Relationship Id="rId351" Type="http://schemas.openxmlformats.org/officeDocument/2006/relationships/hyperlink" Target="https://twitter.com/jay005us" TargetMode="External"/><Relationship Id="rId449" Type="http://schemas.openxmlformats.org/officeDocument/2006/relationships/hyperlink" Target="http://pbs.twimg.com/profile_images/750687823964082177/4CfCnXv1_normal.jpg" TargetMode="External"/><Relationship Id="rId656" Type="http://schemas.openxmlformats.org/officeDocument/2006/relationships/hyperlink" Target="https://pbs.twimg.com/profile_banners/17806172/1488266021" TargetMode="External"/><Relationship Id="rId863" Type="http://schemas.openxmlformats.org/officeDocument/2006/relationships/hyperlink" Target="https://twitter.com/atulboss" TargetMode="External"/><Relationship Id="rId1079" Type="http://schemas.openxmlformats.org/officeDocument/2006/relationships/hyperlink" Target="http://pbs.twimg.com/profile_images/826478141593956356/w0ljEqD2_normal.jpg" TargetMode="External"/><Relationship Id="rId1286" Type="http://schemas.openxmlformats.org/officeDocument/2006/relationships/hyperlink" Target="http://abs.twimg.com/images/themes/theme1/bg.png" TargetMode="External"/><Relationship Id="rId211" Type="http://schemas.openxmlformats.org/officeDocument/2006/relationships/hyperlink" Target="http://abs.twimg.com/sticky/default_profile_images/default_profile_1_normal.png" TargetMode="External"/><Relationship Id="rId295" Type="http://schemas.openxmlformats.org/officeDocument/2006/relationships/hyperlink" Target="https://pbs.twimg.com/profile_banners/1612388714/1402667559" TargetMode="External"/><Relationship Id="rId309" Type="http://schemas.openxmlformats.org/officeDocument/2006/relationships/hyperlink" Target="http://pbs.twimg.com/profile_images/829227776624427013/AhoZEPr3_normal.jpg" TargetMode="External"/><Relationship Id="rId516" Type="http://schemas.openxmlformats.org/officeDocument/2006/relationships/hyperlink" Target="http://abs.twimg.com/images/themes/theme1/bg.png" TargetMode="External"/><Relationship Id="rId1146" Type="http://schemas.openxmlformats.org/officeDocument/2006/relationships/hyperlink" Target="http://abs.twimg.com/images/themes/theme1/bg.png" TargetMode="External"/><Relationship Id="rId723" Type="http://schemas.openxmlformats.org/officeDocument/2006/relationships/hyperlink" Target="http://pbs.twimg.com/profile_images/765864691822370816/8FxpFt2F_normal.jpg" TargetMode="External"/><Relationship Id="rId930" Type="http://schemas.openxmlformats.org/officeDocument/2006/relationships/hyperlink" Target="https://twitter.com/prime_odisha" TargetMode="External"/><Relationship Id="rId1006" Type="http://schemas.openxmlformats.org/officeDocument/2006/relationships/hyperlink" Target="http://pbs.twimg.com/profile_images/648869117458444289/yj1TN943_normal.jpg" TargetMode="External"/><Relationship Id="rId1353" Type="http://schemas.openxmlformats.org/officeDocument/2006/relationships/hyperlink" Target="https://twitter.com/subhashhahujaa" TargetMode="External"/><Relationship Id="rId155" Type="http://schemas.openxmlformats.org/officeDocument/2006/relationships/hyperlink" Target="https://twitter.com/axom_putro" TargetMode="External"/><Relationship Id="rId362" Type="http://schemas.openxmlformats.org/officeDocument/2006/relationships/hyperlink" Target="http://pbs.twimg.com/profile_images/838733188847501312/wPCFSKT__normal.jpg" TargetMode="External"/><Relationship Id="rId1213" Type="http://schemas.openxmlformats.org/officeDocument/2006/relationships/hyperlink" Target="http://pbs.twimg.com/profile_images/843069999505788928/imUbiIXT_normal.jpg" TargetMode="External"/><Relationship Id="rId1297" Type="http://schemas.openxmlformats.org/officeDocument/2006/relationships/hyperlink" Target="http://abs.twimg.com/images/themes/theme15/bg.png" TargetMode="External"/><Relationship Id="rId222" Type="http://schemas.openxmlformats.org/officeDocument/2006/relationships/hyperlink" Target="http://pbs.twimg.com/profile_images/841647390738305025/jkJfjAd9_normal.jpg" TargetMode="External"/><Relationship Id="rId667" Type="http://schemas.openxmlformats.org/officeDocument/2006/relationships/hyperlink" Target="http://abs.twimg.com/images/themes/theme1/bg.png" TargetMode="External"/><Relationship Id="rId874" Type="http://schemas.openxmlformats.org/officeDocument/2006/relationships/hyperlink" Target="https://twitter.com/vikramwkarve" TargetMode="External"/><Relationship Id="rId17" Type="http://schemas.openxmlformats.org/officeDocument/2006/relationships/hyperlink" Target="http://abs.twimg.com/images/themes/theme1/bg.png" TargetMode="External"/><Relationship Id="rId527" Type="http://schemas.openxmlformats.org/officeDocument/2006/relationships/hyperlink" Target="http://abs.twimg.com/sticky/default_profile_images/default_profile_4_normal.png" TargetMode="External"/><Relationship Id="rId734" Type="http://schemas.openxmlformats.org/officeDocument/2006/relationships/hyperlink" Target="http://pbs.twimg.com/profile_images/795938117261762564/KFHxa-Ha_normal.jpg" TargetMode="External"/><Relationship Id="rId941" Type="http://schemas.openxmlformats.org/officeDocument/2006/relationships/hyperlink" Target="https://pbs.twimg.com/profile_banners/1220839788/1469018815" TargetMode="External"/><Relationship Id="rId1157" Type="http://schemas.openxmlformats.org/officeDocument/2006/relationships/hyperlink" Target="http://abs.twimg.com/sticky/default_profile_images/default_profile_4_normal.png" TargetMode="External"/><Relationship Id="rId1364" Type="http://schemas.openxmlformats.org/officeDocument/2006/relationships/hyperlink" Target="https://twitter.com/thestinger02" TargetMode="External"/><Relationship Id="rId70" Type="http://schemas.openxmlformats.org/officeDocument/2006/relationships/hyperlink" Target="https://pbs.twimg.com/profile_banners/3133013868/1487666003" TargetMode="External"/><Relationship Id="rId166" Type="http://schemas.openxmlformats.org/officeDocument/2006/relationships/hyperlink" Target="https://t.co/vvWfcdvkDd" TargetMode="External"/><Relationship Id="rId373" Type="http://schemas.openxmlformats.org/officeDocument/2006/relationships/hyperlink" Target="http://abs.twimg.com/images/themes/theme14/bg.gif" TargetMode="External"/><Relationship Id="rId580" Type="http://schemas.openxmlformats.org/officeDocument/2006/relationships/hyperlink" Target="https://pbs.twimg.com/profile_banners/15229370/1437631313" TargetMode="External"/><Relationship Id="rId801" Type="http://schemas.openxmlformats.org/officeDocument/2006/relationships/hyperlink" Target="https://twitter.com/dot_india" TargetMode="External"/><Relationship Id="rId1017" Type="http://schemas.openxmlformats.org/officeDocument/2006/relationships/hyperlink" Target="http://abs.twimg.com/images/themes/theme1/bg.png" TargetMode="External"/><Relationship Id="rId1224" Type="http://schemas.openxmlformats.org/officeDocument/2006/relationships/hyperlink" Target="https://pbs.twimg.com/profile_banners/64961117/1399636827" TargetMode="External"/><Relationship Id="rId1" Type="http://schemas.openxmlformats.org/officeDocument/2006/relationships/hyperlink" Target="https://t.co/I7PgzhaHqu" TargetMode="External"/><Relationship Id="rId233" Type="http://schemas.openxmlformats.org/officeDocument/2006/relationships/hyperlink" Target="https://twitter.com/anirban1akshay" TargetMode="External"/><Relationship Id="rId440" Type="http://schemas.openxmlformats.org/officeDocument/2006/relationships/hyperlink" Target="http://pbs.twimg.com/profile_images/842585507410321410/NKO7Poiv_normal.jpg" TargetMode="External"/><Relationship Id="rId678" Type="http://schemas.openxmlformats.org/officeDocument/2006/relationships/hyperlink" Target="http://pbs.twimg.com/profile_background_images/752476123/a6edfb7e3d68e87264874ca185a65dd1.jpeg" TargetMode="External"/><Relationship Id="rId885" Type="http://schemas.openxmlformats.org/officeDocument/2006/relationships/hyperlink" Target="http://abs.twimg.com/images/themes/theme1/bg.png" TargetMode="External"/><Relationship Id="rId1070" Type="http://schemas.openxmlformats.org/officeDocument/2006/relationships/hyperlink" Target="http://abs.twimg.com/images/themes/theme1/bg.png" TargetMode="External"/><Relationship Id="rId28" Type="http://schemas.openxmlformats.org/officeDocument/2006/relationships/hyperlink" Target="https://twitter.com/saikumar_vsms" TargetMode="External"/><Relationship Id="rId300" Type="http://schemas.openxmlformats.org/officeDocument/2006/relationships/hyperlink" Target="http://abs.twimg.com/images/themes/theme1/bg.png" TargetMode="External"/><Relationship Id="rId538" Type="http://schemas.openxmlformats.org/officeDocument/2006/relationships/hyperlink" Target="https://twitter.com/the_nj_" TargetMode="External"/><Relationship Id="rId745" Type="http://schemas.openxmlformats.org/officeDocument/2006/relationships/hyperlink" Target="https://twitter.com/tgmohandas" TargetMode="External"/><Relationship Id="rId952" Type="http://schemas.openxmlformats.org/officeDocument/2006/relationships/hyperlink" Target="https://twitter.com/piyushkapoor40" TargetMode="External"/><Relationship Id="rId1168" Type="http://schemas.openxmlformats.org/officeDocument/2006/relationships/hyperlink" Target="http://pbs.twimg.com/profile_images/843741531148378113/Ij7ZpcL8_normal.jpg" TargetMode="External"/><Relationship Id="rId1375" Type="http://schemas.openxmlformats.org/officeDocument/2006/relationships/hyperlink" Target="https://twitter.com/dataanalyzers1" TargetMode="External"/><Relationship Id="rId81" Type="http://schemas.openxmlformats.org/officeDocument/2006/relationships/hyperlink" Target="http://pbs.twimg.com/profile_images/843698746366091264/pGPMvtFl_normal.jpg" TargetMode="External"/><Relationship Id="rId177" Type="http://schemas.openxmlformats.org/officeDocument/2006/relationships/hyperlink" Target="http://abs.twimg.com/images/themes/theme7/bg.gif" TargetMode="External"/><Relationship Id="rId384" Type="http://schemas.openxmlformats.org/officeDocument/2006/relationships/hyperlink" Target="http://abs.twimg.com/images/themes/theme1/bg.png" TargetMode="External"/><Relationship Id="rId591" Type="http://schemas.openxmlformats.org/officeDocument/2006/relationships/hyperlink" Target="http://pbs.twimg.com/profile_images/807843814618501120/PmzSf-Ht_normal.jpg" TargetMode="External"/><Relationship Id="rId605" Type="http://schemas.openxmlformats.org/officeDocument/2006/relationships/hyperlink" Target="http://pbs.twimg.com/profile_images/2542114264/388883_2231859371046_1871616102_n_normal.jpg" TargetMode="External"/><Relationship Id="rId812" Type="http://schemas.openxmlformats.org/officeDocument/2006/relationships/hyperlink" Target="https://t.co/pUKift3rBo" TargetMode="External"/><Relationship Id="rId1028" Type="http://schemas.openxmlformats.org/officeDocument/2006/relationships/hyperlink" Target="https://twitter.com/prashantuv243" TargetMode="External"/><Relationship Id="rId1235" Type="http://schemas.openxmlformats.org/officeDocument/2006/relationships/hyperlink" Target="https://twitter.com/arko_singh" TargetMode="External"/><Relationship Id="rId244" Type="http://schemas.openxmlformats.org/officeDocument/2006/relationships/hyperlink" Target="https://pbs.twimg.com/profile_banners/2856981384/1436253185" TargetMode="External"/><Relationship Id="rId689" Type="http://schemas.openxmlformats.org/officeDocument/2006/relationships/hyperlink" Target="http://abs.twimg.com/images/themes/theme15/bg.png" TargetMode="External"/><Relationship Id="rId896" Type="http://schemas.openxmlformats.org/officeDocument/2006/relationships/hyperlink" Target="https://twitter.com/ajitsinghpundir" TargetMode="External"/><Relationship Id="rId1081" Type="http://schemas.openxmlformats.org/officeDocument/2006/relationships/hyperlink" Target="http://pbs.twimg.com/profile_images/838791444399796224/jrpgreDt_normal.jpg" TargetMode="External"/><Relationship Id="rId1302" Type="http://schemas.openxmlformats.org/officeDocument/2006/relationships/hyperlink" Target="http://abs.twimg.com/images/themes/theme1/bg.png" TargetMode="External"/><Relationship Id="rId39" Type="http://schemas.openxmlformats.org/officeDocument/2006/relationships/hyperlink" Target="https://pbs.twimg.com/profile_banners/37910415/1485150450" TargetMode="External"/><Relationship Id="rId451" Type="http://schemas.openxmlformats.org/officeDocument/2006/relationships/hyperlink" Target="http://abs.twimg.com/images/themes/theme13/bg.gif" TargetMode="External"/><Relationship Id="rId549" Type="http://schemas.openxmlformats.org/officeDocument/2006/relationships/hyperlink" Target="https://twitter.com/coderindian" TargetMode="External"/><Relationship Id="rId756" Type="http://schemas.openxmlformats.org/officeDocument/2006/relationships/hyperlink" Target="https://twitter.com/aarvicorgroup" TargetMode="External"/><Relationship Id="rId1179" Type="http://schemas.openxmlformats.org/officeDocument/2006/relationships/hyperlink" Target="http://pbs.twimg.com/profile_images/829100283661783041/cXiU9CcT_normal.jpg" TargetMode="External"/><Relationship Id="rId1386" Type="http://schemas.openxmlformats.org/officeDocument/2006/relationships/printerSettings" Target="../printerSettings/printerSettings2.bin"/><Relationship Id="rId104" Type="http://schemas.openxmlformats.org/officeDocument/2006/relationships/hyperlink" Target="https://t.co/gICdQq0p4a" TargetMode="External"/><Relationship Id="rId188" Type="http://schemas.openxmlformats.org/officeDocument/2006/relationships/hyperlink" Target="https://t.co/flLAbYIqmS" TargetMode="External"/><Relationship Id="rId311" Type="http://schemas.openxmlformats.org/officeDocument/2006/relationships/hyperlink" Target="http://pbs.twimg.com/profile_images/791680543867834369/Sm9TL4Xt_normal.jpg" TargetMode="External"/><Relationship Id="rId395" Type="http://schemas.openxmlformats.org/officeDocument/2006/relationships/hyperlink" Target="https://pbs.twimg.com/profile_banners/1064938795/1447870703" TargetMode="External"/><Relationship Id="rId409" Type="http://schemas.openxmlformats.org/officeDocument/2006/relationships/hyperlink" Target="https://pbs.twimg.com/profile_banners/2857986631/1451734921" TargetMode="External"/><Relationship Id="rId963" Type="http://schemas.openxmlformats.org/officeDocument/2006/relationships/hyperlink" Target="https://pbs.twimg.com/profile_banners/1190993491/1475008498" TargetMode="External"/><Relationship Id="rId1039" Type="http://schemas.openxmlformats.org/officeDocument/2006/relationships/hyperlink" Target="http://abs.twimg.com/sticky/default_profile_images/default_profile_5_normal.png" TargetMode="External"/><Relationship Id="rId1246" Type="http://schemas.openxmlformats.org/officeDocument/2006/relationships/hyperlink" Target="http://pbs.twimg.com/profile_background_images/96531662/DSC02163.JPG" TargetMode="External"/><Relationship Id="rId92" Type="http://schemas.openxmlformats.org/officeDocument/2006/relationships/hyperlink" Target="http://pbs.twimg.com/profile_images/787569535880531968/3FtQQHyA_normal.jpg" TargetMode="External"/><Relationship Id="rId616" Type="http://schemas.openxmlformats.org/officeDocument/2006/relationships/hyperlink" Target="http://pbs.twimg.com/profile_images/738590730428391424/bbo1qvxP_normal.jpg" TargetMode="External"/><Relationship Id="rId823" Type="http://schemas.openxmlformats.org/officeDocument/2006/relationships/hyperlink" Target="https://pbs.twimg.com/profile_banners/2304720642/1488401007" TargetMode="External"/><Relationship Id="rId255" Type="http://schemas.openxmlformats.org/officeDocument/2006/relationships/hyperlink" Target="http://abs.twimg.com/images/themes/theme1/bg.png" TargetMode="External"/><Relationship Id="rId462" Type="http://schemas.openxmlformats.org/officeDocument/2006/relationships/hyperlink" Target="https://pbs.twimg.com/profile_banners/490934141/1487774824" TargetMode="External"/><Relationship Id="rId1092" Type="http://schemas.openxmlformats.org/officeDocument/2006/relationships/hyperlink" Target="https://twitter.com/18diku" TargetMode="External"/><Relationship Id="rId1106" Type="http://schemas.openxmlformats.org/officeDocument/2006/relationships/hyperlink" Target="http://pbs.twimg.com/profile_background_images/378800000058381299/90972a757a68fd0274a5938876666710.jpeg" TargetMode="External"/><Relationship Id="rId1313" Type="http://schemas.openxmlformats.org/officeDocument/2006/relationships/hyperlink" Target="http://pbs.twimg.com/profile_images/842631050467586048/CEHDVq0-_normal.jpg" TargetMode="External"/><Relationship Id="rId115" Type="http://schemas.openxmlformats.org/officeDocument/2006/relationships/hyperlink" Target="https://pbs.twimg.com/profile_banners/714342951434866688/1471681026" TargetMode="External"/><Relationship Id="rId322" Type="http://schemas.openxmlformats.org/officeDocument/2006/relationships/hyperlink" Target="https://twitter.com/vipinkumar0247" TargetMode="External"/><Relationship Id="rId767" Type="http://schemas.openxmlformats.org/officeDocument/2006/relationships/hyperlink" Target="https://twitter.com/rushabh1912" TargetMode="External"/><Relationship Id="rId974" Type="http://schemas.openxmlformats.org/officeDocument/2006/relationships/hyperlink" Target="http://pbs.twimg.com/profile_images/706712794691825664/tcne6KbC_normal.jpg" TargetMode="External"/><Relationship Id="rId199" Type="http://schemas.openxmlformats.org/officeDocument/2006/relationships/hyperlink" Target="http://abs.twimg.com/images/themes/theme1/bg.png" TargetMode="External"/><Relationship Id="rId627" Type="http://schemas.openxmlformats.org/officeDocument/2006/relationships/hyperlink" Target="https://t.co/ZgUIFSvs4k" TargetMode="External"/><Relationship Id="rId834" Type="http://schemas.openxmlformats.org/officeDocument/2006/relationships/hyperlink" Target="http://pbs.twimg.com/profile_background_images/513906129424752640/MKO_IRfX.jpeg" TargetMode="External"/><Relationship Id="rId1257" Type="http://schemas.openxmlformats.org/officeDocument/2006/relationships/hyperlink" Target="https://t.co/U94R382fDt" TargetMode="External"/><Relationship Id="rId266" Type="http://schemas.openxmlformats.org/officeDocument/2006/relationships/hyperlink" Target="http://pbs.twimg.com/profile_background_images/546770682432868352/1rILr4wt.jpeg" TargetMode="External"/><Relationship Id="rId473" Type="http://schemas.openxmlformats.org/officeDocument/2006/relationships/hyperlink" Target="http://abs.twimg.com/images/themes/theme1/bg.png" TargetMode="External"/><Relationship Id="rId680" Type="http://schemas.openxmlformats.org/officeDocument/2006/relationships/hyperlink" Target="http://abs.twimg.com/images/themes/theme15/bg.png" TargetMode="External"/><Relationship Id="rId901" Type="http://schemas.openxmlformats.org/officeDocument/2006/relationships/hyperlink" Target="https://pbs.twimg.com/profile_banners/2243161368/1448946812" TargetMode="External"/><Relationship Id="rId1117" Type="http://schemas.openxmlformats.org/officeDocument/2006/relationships/hyperlink" Target="https://pbs.twimg.com/profile_banners/132836702/1455289612" TargetMode="External"/><Relationship Id="rId1324" Type="http://schemas.openxmlformats.org/officeDocument/2006/relationships/hyperlink" Target="http://pbs.twimg.com/profile_images/638747261493612544/kPZ1tw5G_normal.jpg" TargetMode="External"/><Relationship Id="rId30" Type="http://schemas.openxmlformats.org/officeDocument/2006/relationships/hyperlink" Target="https://twitter.com/urs_jessy" TargetMode="External"/><Relationship Id="rId126" Type="http://schemas.openxmlformats.org/officeDocument/2006/relationships/hyperlink" Target="http://pbs.twimg.com/profile_background_images/378800000106552225/53834643af9ed9df08712827fd452a6a.png" TargetMode="External"/><Relationship Id="rId333" Type="http://schemas.openxmlformats.org/officeDocument/2006/relationships/hyperlink" Target="https://twitter.com/priyankaadesai" TargetMode="External"/><Relationship Id="rId540" Type="http://schemas.openxmlformats.org/officeDocument/2006/relationships/hyperlink" Target="https://twitter.com/syam_bitra" TargetMode="External"/><Relationship Id="rId778" Type="http://schemas.openxmlformats.org/officeDocument/2006/relationships/hyperlink" Target="https://twitter.com/vigneshbhatt" TargetMode="External"/><Relationship Id="rId985" Type="http://schemas.openxmlformats.org/officeDocument/2006/relationships/hyperlink" Target="https://twitter.com/ak82ak85" TargetMode="External"/><Relationship Id="rId1170" Type="http://schemas.openxmlformats.org/officeDocument/2006/relationships/hyperlink" Target="http://t.co/Y8qLH0kluB" TargetMode="External"/><Relationship Id="rId638" Type="http://schemas.openxmlformats.org/officeDocument/2006/relationships/hyperlink" Target="https://pbs.twimg.com/profile_banners/771240062788829184/1472713487" TargetMode="External"/><Relationship Id="rId845" Type="http://schemas.openxmlformats.org/officeDocument/2006/relationships/hyperlink" Target="http://pbs.twimg.com/profile_images/671632098554281984/-8GvhEI5_normal.jpg" TargetMode="External"/><Relationship Id="rId1030" Type="http://schemas.openxmlformats.org/officeDocument/2006/relationships/hyperlink" Target="https://twitter.com/nrmehrotra" TargetMode="External"/><Relationship Id="rId1268" Type="http://schemas.openxmlformats.org/officeDocument/2006/relationships/hyperlink" Target="https://pbs.twimg.com/profile_banners/94530194/1489573171" TargetMode="External"/><Relationship Id="rId277" Type="http://schemas.openxmlformats.org/officeDocument/2006/relationships/hyperlink" Target="http://pbs.twimg.com/profile_images/3110881878/41b9a91e22904934e419cb30a05fb961_normal.jpeg" TargetMode="External"/><Relationship Id="rId400" Type="http://schemas.openxmlformats.org/officeDocument/2006/relationships/hyperlink" Target="https://twitter.com/chaitanya9838" TargetMode="External"/><Relationship Id="rId484" Type="http://schemas.openxmlformats.org/officeDocument/2006/relationships/hyperlink" Target="http://pbs.twimg.com/profile_images/842065274501246980/8yVGn2ya_normal.jpg" TargetMode="External"/><Relationship Id="rId705" Type="http://schemas.openxmlformats.org/officeDocument/2006/relationships/hyperlink" Target="http://abs.twimg.com/sticky/default_profile_images/default_profile_1_normal.png" TargetMode="External"/><Relationship Id="rId1128" Type="http://schemas.openxmlformats.org/officeDocument/2006/relationships/hyperlink" Target="https://twitter.com/harjotbhatia" TargetMode="External"/><Relationship Id="rId1335" Type="http://schemas.openxmlformats.org/officeDocument/2006/relationships/hyperlink" Target="http://pbs.twimg.com/profile_images/788758843073310720/C8vz2XB1_normal.jpg" TargetMode="External"/><Relationship Id="rId137" Type="http://schemas.openxmlformats.org/officeDocument/2006/relationships/hyperlink" Target="http://pbs.twimg.com/profile_images/720309628764946434/mZGyOXe6_normal.jpg" TargetMode="External"/><Relationship Id="rId344" Type="http://schemas.openxmlformats.org/officeDocument/2006/relationships/hyperlink" Target="https://twitter.com/shriraje9" TargetMode="External"/><Relationship Id="rId691" Type="http://schemas.openxmlformats.org/officeDocument/2006/relationships/hyperlink" Target="http://pbs.twimg.com/profile_background_images/433167657005617152/6fjH_0oS.jpeg" TargetMode="External"/><Relationship Id="rId789" Type="http://schemas.openxmlformats.org/officeDocument/2006/relationships/hyperlink" Target="https://pbs.twimg.com/profile_banners/334156826/1445769266" TargetMode="External"/><Relationship Id="rId912" Type="http://schemas.openxmlformats.org/officeDocument/2006/relationships/hyperlink" Target="http://abs.twimg.com/images/themes/theme1/bg.png" TargetMode="External"/><Relationship Id="rId996" Type="http://schemas.openxmlformats.org/officeDocument/2006/relationships/hyperlink" Target="http://pbs.twimg.com/profile_background_images/458477449886437377/AkYqMpIM.jpeg" TargetMode="External"/><Relationship Id="rId41" Type="http://schemas.openxmlformats.org/officeDocument/2006/relationships/hyperlink" Target="https://pbs.twimg.com/profile_banners/260275029/1377962423" TargetMode="External"/><Relationship Id="rId551" Type="http://schemas.openxmlformats.org/officeDocument/2006/relationships/hyperlink" Target="https://pbs.twimg.com/profile_banners/1886407021/1416338543" TargetMode="External"/><Relationship Id="rId649" Type="http://schemas.openxmlformats.org/officeDocument/2006/relationships/hyperlink" Target="https://pbs.twimg.com/profile_banners/795243882145517569/1478436636" TargetMode="External"/><Relationship Id="rId856" Type="http://schemas.openxmlformats.org/officeDocument/2006/relationships/hyperlink" Target="http://pbs.twimg.com/profile_images/726444187449712640/GX3uf4HA_normal.jpg" TargetMode="External"/><Relationship Id="rId1181" Type="http://schemas.openxmlformats.org/officeDocument/2006/relationships/hyperlink" Target="http://pbs.twimg.com/profile_images/722698518029340673/nU5GdCbM_normal.jpg" TargetMode="External"/><Relationship Id="rId1279" Type="http://schemas.openxmlformats.org/officeDocument/2006/relationships/hyperlink" Target="https://pbs.twimg.com/profile_banners/1015540538/1485103144" TargetMode="External"/><Relationship Id="rId190" Type="http://schemas.openxmlformats.org/officeDocument/2006/relationships/hyperlink" Target="https://pbs.twimg.com/profile_banners/425699506/1413106630" TargetMode="External"/><Relationship Id="rId204" Type="http://schemas.openxmlformats.org/officeDocument/2006/relationships/hyperlink" Target="http://abs.twimg.com/images/themes/theme11/bg.gif" TargetMode="External"/><Relationship Id="rId288" Type="http://schemas.openxmlformats.org/officeDocument/2006/relationships/hyperlink" Target="https://pbs.twimg.com/profile_banners/135629889/1481349883" TargetMode="External"/><Relationship Id="rId411" Type="http://schemas.openxmlformats.org/officeDocument/2006/relationships/hyperlink" Target="https://pbs.twimg.com/profile_banners/146371658/1489558565" TargetMode="External"/><Relationship Id="rId509" Type="http://schemas.openxmlformats.org/officeDocument/2006/relationships/hyperlink" Target="http://pbs.twimg.com/profile_background_images/378800000070343428/134f456353b9f7179b3779a1b0671cd7.jpeg" TargetMode="External"/><Relationship Id="rId1041" Type="http://schemas.openxmlformats.org/officeDocument/2006/relationships/hyperlink" Target="http://pbs.twimg.com/profile_images/802740114724155392/ZhIWyvvl_normal.jpg" TargetMode="External"/><Relationship Id="rId1139" Type="http://schemas.openxmlformats.org/officeDocument/2006/relationships/hyperlink" Target="https://pbs.twimg.com/profile_banners/1484996473/1473088607" TargetMode="External"/><Relationship Id="rId1346" Type="http://schemas.openxmlformats.org/officeDocument/2006/relationships/hyperlink" Target="https://twitter.com/durgaprao" TargetMode="External"/><Relationship Id="rId495" Type="http://schemas.openxmlformats.org/officeDocument/2006/relationships/hyperlink" Target="https://twitter.com/beingismile" TargetMode="External"/><Relationship Id="rId716" Type="http://schemas.openxmlformats.org/officeDocument/2006/relationships/hyperlink" Target="http://pbs.twimg.com/profile_images/839366491275313152/eXZJ4R1L_normal.jpg" TargetMode="External"/><Relationship Id="rId923" Type="http://schemas.openxmlformats.org/officeDocument/2006/relationships/hyperlink" Target="http://pbs.twimg.com/profile_images/713394693229322242/E0SOncOE_normal.jpg" TargetMode="External"/><Relationship Id="rId52" Type="http://schemas.openxmlformats.org/officeDocument/2006/relationships/hyperlink" Target="http://pbs.twimg.com/profile_images/771891514020626432/8kQyGBml_normal.jpg" TargetMode="External"/><Relationship Id="rId148" Type="http://schemas.openxmlformats.org/officeDocument/2006/relationships/hyperlink" Target="http://pbs.twimg.com/profile_images/813204393365557248/aRMOg0Lo_normal.jpg" TargetMode="External"/><Relationship Id="rId355" Type="http://schemas.openxmlformats.org/officeDocument/2006/relationships/hyperlink" Target="https://pbs.twimg.com/profile_banners/811235684019306496/1488804682" TargetMode="External"/><Relationship Id="rId562" Type="http://schemas.openxmlformats.org/officeDocument/2006/relationships/hyperlink" Target="http://pbs.twimg.com/profile_background_images/620502018814181377/Lg6deW-X.jpg" TargetMode="External"/><Relationship Id="rId1192" Type="http://schemas.openxmlformats.org/officeDocument/2006/relationships/hyperlink" Target="http://pbs.twimg.com/profile_images/777001164554407937/3umUvYd1_normal.jpg" TargetMode="External"/><Relationship Id="rId1206" Type="http://schemas.openxmlformats.org/officeDocument/2006/relationships/hyperlink" Target="http://abs.twimg.com/images/themes/theme1/bg.png" TargetMode="External"/><Relationship Id="rId215" Type="http://schemas.openxmlformats.org/officeDocument/2006/relationships/hyperlink" Target="http://pbs.twimg.com/profile_images/842636703311441921/In8fACP5_normal.jpg" TargetMode="External"/><Relationship Id="rId422" Type="http://schemas.openxmlformats.org/officeDocument/2006/relationships/hyperlink" Target="https://twitter.com/amaanadili" TargetMode="External"/><Relationship Id="rId867" Type="http://schemas.openxmlformats.org/officeDocument/2006/relationships/hyperlink" Target="https://twitter.com/ani_agarwal" TargetMode="External"/><Relationship Id="rId1052" Type="http://schemas.openxmlformats.org/officeDocument/2006/relationships/hyperlink" Target="http://abs.twimg.com/images/themes/theme16/bg.gif" TargetMode="External"/><Relationship Id="rId299" Type="http://schemas.openxmlformats.org/officeDocument/2006/relationships/hyperlink" Target="http://abs.twimg.com/images/themes/theme5/bg.gif" TargetMode="External"/><Relationship Id="rId727" Type="http://schemas.openxmlformats.org/officeDocument/2006/relationships/hyperlink" Target="http://pbs.twimg.com/profile_images/770253224959893504/bhmoCC9U_normal.jpg" TargetMode="External"/><Relationship Id="rId934" Type="http://schemas.openxmlformats.org/officeDocument/2006/relationships/hyperlink" Target="http://abs.twimg.com/images/themes/theme1/bg.png" TargetMode="External"/><Relationship Id="rId1357" Type="http://schemas.openxmlformats.org/officeDocument/2006/relationships/hyperlink" Target="https://twitter.com/delhi_king" TargetMode="External"/><Relationship Id="rId63" Type="http://schemas.openxmlformats.org/officeDocument/2006/relationships/hyperlink" Target="https://twitter.com/ynakg" TargetMode="External"/><Relationship Id="rId159" Type="http://schemas.openxmlformats.org/officeDocument/2006/relationships/hyperlink" Target="https://twitter.com/airtelindia" TargetMode="External"/><Relationship Id="rId366" Type="http://schemas.openxmlformats.org/officeDocument/2006/relationships/hyperlink" Target="https://twitter.com/shekhutanwar" TargetMode="External"/><Relationship Id="rId573" Type="http://schemas.openxmlformats.org/officeDocument/2006/relationships/hyperlink" Target="https://t.co/RSSIwhylt8" TargetMode="External"/><Relationship Id="rId780" Type="http://schemas.openxmlformats.org/officeDocument/2006/relationships/hyperlink" Target="https://twitter.com/kirtanchauhan" TargetMode="External"/><Relationship Id="rId1217" Type="http://schemas.openxmlformats.org/officeDocument/2006/relationships/hyperlink" Target="https://twitter.com/bikramsaha260" TargetMode="External"/><Relationship Id="rId226" Type="http://schemas.openxmlformats.org/officeDocument/2006/relationships/hyperlink" Target="https://twitter.com/adamraj30122000" TargetMode="External"/><Relationship Id="rId433" Type="http://schemas.openxmlformats.org/officeDocument/2006/relationships/hyperlink" Target="https://pbs.twimg.com/profile_banners/1956950928/1471602764" TargetMode="External"/><Relationship Id="rId878" Type="http://schemas.openxmlformats.org/officeDocument/2006/relationships/hyperlink" Target="https://twitter.com/energycoin" TargetMode="External"/><Relationship Id="rId1063" Type="http://schemas.openxmlformats.org/officeDocument/2006/relationships/hyperlink" Target="https://pbs.twimg.com/profile_banners/765060026/1476524214" TargetMode="External"/><Relationship Id="rId1270" Type="http://schemas.openxmlformats.org/officeDocument/2006/relationships/hyperlink" Target="https://pbs.twimg.com/profile_banners/260869304/1388415094" TargetMode="External"/><Relationship Id="rId640" Type="http://schemas.openxmlformats.org/officeDocument/2006/relationships/hyperlink" Target="https://pbs.twimg.com/profile_banners/446108466/1401639260" TargetMode="External"/><Relationship Id="rId738" Type="http://schemas.openxmlformats.org/officeDocument/2006/relationships/hyperlink" Target="http://pbs.twimg.com/profile_images/825902804258713604/UHcWm7Vl_normal.jpg" TargetMode="External"/><Relationship Id="rId945" Type="http://schemas.openxmlformats.org/officeDocument/2006/relationships/hyperlink" Target="http://pbs.twimg.com/profile_background_images/250436859/x172d80eb72b86b117e8e1ae5336bb2c.jpg" TargetMode="External"/><Relationship Id="rId1368" Type="http://schemas.openxmlformats.org/officeDocument/2006/relationships/hyperlink" Target="https://twitter.com/prashcknambiar" TargetMode="External"/><Relationship Id="rId74" Type="http://schemas.openxmlformats.org/officeDocument/2006/relationships/hyperlink" Target="http://pbs.twimg.com/profile_images/776007028091346945/LFvy5P9n_normal.jpg" TargetMode="External"/><Relationship Id="rId377" Type="http://schemas.openxmlformats.org/officeDocument/2006/relationships/hyperlink" Target="https://pbs.twimg.com/profile_banners/7728782/1474360518" TargetMode="External"/><Relationship Id="rId500" Type="http://schemas.openxmlformats.org/officeDocument/2006/relationships/hyperlink" Target="https://pbs.twimg.com/profile_banners/72281401/1398216671" TargetMode="External"/><Relationship Id="rId584" Type="http://schemas.openxmlformats.org/officeDocument/2006/relationships/hyperlink" Target="http://pbs.twimg.com/profile_background_images/499482095161327617/yiBFNQ1U.jpeg" TargetMode="External"/><Relationship Id="rId805" Type="http://schemas.openxmlformats.org/officeDocument/2006/relationships/hyperlink" Target="http://pbs.twimg.com/profile_background_images/378800000082157098/5b05b4ea6d3d6e4171ca74b997e1c429.jpeg" TargetMode="External"/><Relationship Id="rId1130" Type="http://schemas.openxmlformats.org/officeDocument/2006/relationships/hyperlink" Target="https://twitter.com/viveekshahi" TargetMode="External"/><Relationship Id="rId1228" Type="http://schemas.openxmlformats.org/officeDocument/2006/relationships/hyperlink" Target="http://abs.twimg.com/images/themes/theme1/bg.png" TargetMode="External"/><Relationship Id="rId5" Type="http://schemas.openxmlformats.org/officeDocument/2006/relationships/hyperlink" Target="https://pbs.twimg.com/profile_banners/929129743/1488523852" TargetMode="External"/><Relationship Id="rId237" Type="http://schemas.openxmlformats.org/officeDocument/2006/relationships/hyperlink" Target="http://abs.twimg.com/images/themes/theme1/bg.png" TargetMode="External"/><Relationship Id="rId791" Type="http://schemas.openxmlformats.org/officeDocument/2006/relationships/hyperlink" Target="https://pbs.twimg.com/profile_banners/101311381/1454256204" TargetMode="External"/><Relationship Id="rId889" Type="http://schemas.openxmlformats.org/officeDocument/2006/relationships/hyperlink" Target="http://pbs.twimg.com/profile_images/754596650606292992/kmG1f4gr_normal.jpg" TargetMode="External"/><Relationship Id="rId1074" Type="http://schemas.openxmlformats.org/officeDocument/2006/relationships/hyperlink" Target="http://pbs.twimg.com/profile_images/775688634926190592/qlyV7j7Q_normal.jpg" TargetMode="External"/><Relationship Id="rId444" Type="http://schemas.openxmlformats.org/officeDocument/2006/relationships/hyperlink" Target="https://twitter.com/toanalpaul" TargetMode="External"/><Relationship Id="rId651" Type="http://schemas.openxmlformats.org/officeDocument/2006/relationships/hyperlink" Target="https://pbs.twimg.com/profile_banners/106345557/1489131712" TargetMode="External"/><Relationship Id="rId749" Type="http://schemas.openxmlformats.org/officeDocument/2006/relationships/hyperlink" Target="https://twitter.com/devangraj_95" TargetMode="External"/><Relationship Id="rId1281" Type="http://schemas.openxmlformats.org/officeDocument/2006/relationships/hyperlink" Target="https://pbs.twimg.com/profile_banners/147992675/1473946774" TargetMode="External"/><Relationship Id="rId1379" Type="http://schemas.openxmlformats.org/officeDocument/2006/relationships/hyperlink" Target="https://twitter.com/vishal2932" TargetMode="External"/><Relationship Id="rId290" Type="http://schemas.openxmlformats.org/officeDocument/2006/relationships/hyperlink" Target="https://pbs.twimg.com/profile_banners/155488119/1413984337" TargetMode="External"/><Relationship Id="rId304" Type="http://schemas.openxmlformats.org/officeDocument/2006/relationships/hyperlink" Target="http://pbs.twimg.com/profile_background_images/618058918804099072/cvwL4thC.jpg" TargetMode="External"/><Relationship Id="rId388" Type="http://schemas.openxmlformats.org/officeDocument/2006/relationships/hyperlink" Target="http://pbs.twimg.com/profile_images/516177597584007168/MUSB__VI_normal.jpeg" TargetMode="External"/><Relationship Id="rId511" Type="http://schemas.openxmlformats.org/officeDocument/2006/relationships/hyperlink" Target="http://abs.twimg.com/images/themes/theme15/bg.png" TargetMode="External"/><Relationship Id="rId609" Type="http://schemas.openxmlformats.org/officeDocument/2006/relationships/hyperlink" Target="https://t.co/BuibxqZI7z" TargetMode="External"/><Relationship Id="rId956" Type="http://schemas.openxmlformats.org/officeDocument/2006/relationships/hyperlink" Target="https://t.co/J3iegRdnsQ" TargetMode="External"/><Relationship Id="rId1141" Type="http://schemas.openxmlformats.org/officeDocument/2006/relationships/hyperlink" Target="https://pbs.twimg.com/profile_banners/122447040/1458277162" TargetMode="External"/><Relationship Id="rId1239" Type="http://schemas.openxmlformats.org/officeDocument/2006/relationships/hyperlink" Target="https://twitter.com/anamikavinod" TargetMode="External"/><Relationship Id="rId85" Type="http://schemas.openxmlformats.org/officeDocument/2006/relationships/hyperlink" Target="http://t.co/ICyUpGKpTg" TargetMode="External"/><Relationship Id="rId150" Type="http://schemas.openxmlformats.org/officeDocument/2006/relationships/hyperlink" Target="https://twitter.com/sinhanava" TargetMode="External"/><Relationship Id="rId595" Type="http://schemas.openxmlformats.org/officeDocument/2006/relationships/hyperlink" Target="http://pbs.twimg.com/profile_images/523948803292815361/UqkvP7pD_normal.jpeg" TargetMode="External"/><Relationship Id="rId816" Type="http://schemas.openxmlformats.org/officeDocument/2006/relationships/hyperlink" Target="https://t.co/3eosLn5DJA" TargetMode="External"/><Relationship Id="rId1001" Type="http://schemas.openxmlformats.org/officeDocument/2006/relationships/hyperlink" Target="http://pbs.twimg.com/profile_images/726107749541502976/m8_Qnb-8_normal.jpg" TargetMode="External"/><Relationship Id="rId248" Type="http://schemas.openxmlformats.org/officeDocument/2006/relationships/hyperlink" Target="http://pbs.twimg.com/profile_background_images/537178406819868674/cGlueSYi.jpeg" TargetMode="External"/><Relationship Id="rId455" Type="http://schemas.openxmlformats.org/officeDocument/2006/relationships/hyperlink" Target="http://t.co/lIcrm07NTZ" TargetMode="External"/><Relationship Id="rId662" Type="http://schemas.openxmlformats.org/officeDocument/2006/relationships/hyperlink" Target="https://pbs.twimg.com/profile_banners/66088105/1484065688" TargetMode="External"/><Relationship Id="rId1085" Type="http://schemas.openxmlformats.org/officeDocument/2006/relationships/hyperlink" Target="https://twitter.com/srfnhmd90" TargetMode="External"/><Relationship Id="rId1292" Type="http://schemas.openxmlformats.org/officeDocument/2006/relationships/hyperlink" Target="http://abs.twimg.com/images/themes/theme9/bg.gif" TargetMode="External"/><Relationship Id="rId1306" Type="http://schemas.openxmlformats.org/officeDocument/2006/relationships/hyperlink" Target="http://abs.twimg.com/images/themes/theme1/bg.png" TargetMode="External"/><Relationship Id="rId12" Type="http://schemas.openxmlformats.org/officeDocument/2006/relationships/hyperlink" Target="http://abs.twimg.com/images/themes/theme1/bg.png" TargetMode="External"/><Relationship Id="rId108" Type="http://schemas.openxmlformats.org/officeDocument/2006/relationships/hyperlink" Target="https://pbs.twimg.com/profile_banners/740658373209784320/1480646088" TargetMode="External"/><Relationship Id="rId315" Type="http://schemas.openxmlformats.org/officeDocument/2006/relationships/hyperlink" Target="http://pbs.twimg.com/profile_images/718314968102367232/ypY1GPCQ_normal.jpg" TargetMode="External"/><Relationship Id="rId522" Type="http://schemas.openxmlformats.org/officeDocument/2006/relationships/hyperlink" Target="http://pbs.twimg.com/profile_images/835516588241666048/kJ2cmH8f_normal.jpg" TargetMode="External"/><Relationship Id="rId967" Type="http://schemas.openxmlformats.org/officeDocument/2006/relationships/hyperlink" Target="http://abs.twimg.com/images/themes/theme1/bg.png" TargetMode="External"/><Relationship Id="rId1152" Type="http://schemas.openxmlformats.org/officeDocument/2006/relationships/hyperlink" Target="http://pbs.twimg.com/profile_images/803188221723017216/3HF3OxeG_normal.jpg" TargetMode="External"/><Relationship Id="rId96" Type="http://schemas.openxmlformats.org/officeDocument/2006/relationships/hyperlink" Target="https://twitter.com/suhelseth" TargetMode="External"/><Relationship Id="rId161" Type="http://schemas.openxmlformats.org/officeDocument/2006/relationships/hyperlink" Target="https://twitter.com/northeast8india" TargetMode="External"/><Relationship Id="rId399" Type="http://schemas.openxmlformats.org/officeDocument/2006/relationships/hyperlink" Target="https://twitter.com/yoyobigfan" TargetMode="External"/><Relationship Id="rId827" Type="http://schemas.openxmlformats.org/officeDocument/2006/relationships/hyperlink" Target="http://abs.twimg.com/images/themes/theme19/bg.gif" TargetMode="External"/><Relationship Id="rId1012" Type="http://schemas.openxmlformats.org/officeDocument/2006/relationships/hyperlink" Target="https://twitter.com/kaifiyatmca" TargetMode="External"/><Relationship Id="rId259" Type="http://schemas.openxmlformats.org/officeDocument/2006/relationships/hyperlink" Target="https://t.co/LEzJGlRJVW" TargetMode="External"/><Relationship Id="rId466" Type="http://schemas.openxmlformats.org/officeDocument/2006/relationships/hyperlink" Target="http://abs.twimg.com/images/themes/theme1/bg.png" TargetMode="External"/><Relationship Id="rId673" Type="http://schemas.openxmlformats.org/officeDocument/2006/relationships/hyperlink" Target="http://abs.twimg.com/images/themes/theme18/bg.gif" TargetMode="External"/><Relationship Id="rId880" Type="http://schemas.openxmlformats.org/officeDocument/2006/relationships/hyperlink" Target="https://pbs.twimg.com/profile_banners/2163928572/1444136204" TargetMode="External"/><Relationship Id="rId1096" Type="http://schemas.openxmlformats.org/officeDocument/2006/relationships/hyperlink" Target="http://t.co/hdrT84U5kk" TargetMode="External"/><Relationship Id="rId1317" Type="http://schemas.openxmlformats.org/officeDocument/2006/relationships/hyperlink" Target="http://pbs.twimg.com/profile_images/808760715490234372/pYSp_v1T_normal.jpg" TargetMode="External"/><Relationship Id="rId23" Type="http://schemas.openxmlformats.org/officeDocument/2006/relationships/hyperlink" Target="http://pbs.twimg.com/profile_images/764044940120772610/Xfo2jsxe_normal.jpg" TargetMode="External"/><Relationship Id="rId119" Type="http://schemas.openxmlformats.org/officeDocument/2006/relationships/hyperlink" Target="https://pbs.twimg.com/profile_banners/16604514/1398232143" TargetMode="External"/><Relationship Id="rId326" Type="http://schemas.openxmlformats.org/officeDocument/2006/relationships/hyperlink" Target="https://twitter.com/tejendramakwana" TargetMode="External"/><Relationship Id="rId533" Type="http://schemas.openxmlformats.org/officeDocument/2006/relationships/hyperlink" Target="http://abs.twimg.com/sticky/default_profile_images/default_profile_4_normal.png" TargetMode="External"/><Relationship Id="rId978" Type="http://schemas.openxmlformats.org/officeDocument/2006/relationships/hyperlink" Target="http://pbs.twimg.com/profile_images/780773799700500480/XyJVpifn_normal.jpg" TargetMode="External"/><Relationship Id="rId1163" Type="http://schemas.openxmlformats.org/officeDocument/2006/relationships/hyperlink" Target="https://twitter.com/mayank_power" TargetMode="External"/><Relationship Id="rId1370" Type="http://schemas.openxmlformats.org/officeDocument/2006/relationships/hyperlink" Target="https://twitter.com/samar_delhi" TargetMode="External"/><Relationship Id="rId740" Type="http://schemas.openxmlformats.org/officeDocument/2006/relationships/hyperlink" Target="http://pbs.twimg.com/profile_images/781601921807233025/SVvao9h6_normal.jpg" TargetMode="External"/><Relationship Id="rId838" Type="http://schemas.openxmlformats.org/officeDocument/2006/relationships/hyperlink" Target="http://pbs.twimg.com/profile_background_images/500609987295465476/SheqrLMr.jpeg" TargetMode="External"/><Relationship Id="rId1023" Type="http://schemas.openxmlformats.org/officeDocument/2006/relationships/hyperlink" Target="http://pbs.twimg.com/profile_images/710774520362045441/3cOeibR2_normal.jpg" TargetMode="External"/><Relationship Id="rId172" Type="http://schemas.openxmlformats.org/officeDocument/2006/relationships/hyperlink" Target="https://pbs.twimg.com/profile_banners/997005350/1408073655" TargetMode="External"/><Relationship Id="rId477" Type="http://schemas.openxmlformats.org/officeDocument/2006/relationships/hyperlink" Target="http://pbs.twimg.com/profile_images/823906091461447681/yVgEMWnj_normal.jpg" TargetMode="External"/><Relationship Id="rId600" Type="http://schemas.openxmlformats.org/officeDocument/2006/relationships/hyperlink" Target="https://twitter.com/viikassood" TargetMode="External"/><Relationship Id="rId684" Type="http://schemas.openxmlformats.org/officeDocument/2006/relationships/hyperlink" Target="http://pbs.twimg.com/profile_background_images/474440979504574465/KpbPrlwm.jpeg" TargetMode="External"/><Relationship Id="rId1230" Type="http://schemas.openxmlformats.org/officeDocument/2006/relationships/hyperlink" Target="http://pbs.twimg.com/profile_images/668145525196267520/4jsOjdLw_normal.jpg" TargetMode="External"/><Relationship Id="rId1328" Type="http://schemas.openxmlformats.org/officeDocument/2006/relationships/hyperlink" Target="http://abs.twimg.com/sticky/default_profile_images/default_profile_1_normal.png" TargetMode="External"/><Relationship Id="rId337" Type="http://schemas.openxmlformats.org/officeDocument/2006/relationships/hyperlink" Target="http://abs.twimg.com/images/themes/theme7/bg.gif" TargetMode="External"/><Relationship Id="rId891" Type="http://schemas.openxmlformats.org/officeDocument/2006/relationships/hyperlink" Target="http://pbs.twimg.com/profile_images/743668232226103297/QMR4q2vD_normal.jpg" TargetMode="External"/><Relationship Id="rId905" Type="http://schemas.openxmlformats.org/officeDocument/2006/relationships/hyperlink" Target="https://t.co/uIdbYNiabt" TargetMode="External"/><Relationship Id="rId989" Type="http://schemas.openxmlformats.org/officeDocument/2006/relationships/hyperlink" Target="https://pbs.twimg.com/profile_banners/1227349970/1487441892" TargetMode="External"/><Relationship Id="rId34" Type="http://schemas.openxmlformats.org/officeDocument/2006/relationships/hyperlink" Target="https://t.co/GRPTIfSCju" TargetMode="External"/><Relationship Id="rId544" Type="http://schemas.openxmlformats.org/officeDocument/2006/relationships/hyperlink" Target="https://twitter.com/bsrikarthik" TargetMode="External"/><Relationship Id="rId751" Type="http://schemas.openxmlformats.org/officeDocument/2006/relationships/hyperlink" Target="https://twitter.com/sanj1505" TargetMode="External"/><Relationship Id="rId849" Type="http://schemas.openxmlformats.org/officeDocument/2006/relationships/hyperlink" Target="http://pbs.twimg.com/profile_images/842410550638305280/3az9Aqkm_normal.jpg" TargetMode="External"/><Relationship Id="rId1174" Type="http://schemas.openxmlformats.org/officeDocument/2006/relationships/hyperlink" Target="http://abs.twimg.com/images/themes/theme1/bg.png" TargetMode="External"/><Relationship Id="rId1381" Type="http://schemas.openxmlformats.org/officeDocument/2006/relationships/hyperlink" Target="https://t.co/BGfYhMtx4y" TargetMode="External"/><Relationship Id="rId183" Type="http://schemas.openxmlformats.org/officeDocument/2006/relationships/hyperlink" Target="https://twitter.com/sumitbajoria" TargetMode="External"/><Relationship Id="rId390" Type="http://schemas.openxmlformats.org/officeDocument/2006/relationships/hyperlink" Target="https://twitter.com/neonitwit" TargetMode="External"/><Relationship Id="rId404" Type="http://schemas.openxmlformats.org/officeDocument/2006/relationships/hyperlink" Target="http://pbs.twimg.com/profile_images/841999783388696576/qsVEsoTo_normal.jpg" TargetMode="External"/><Relationship Id="rId611" Type="http://schemas.openxmlformats.org/officeDocument/2006/relationships/hyperlink" Target="https://pbs.twimg.com/profile_banners/2690369809/1488293525" TargetMode="External"/><Relationship Id="rId1034" Type="http://schemas.openxmlformats.org/officeDocument/2006/relationships/hyperlink" Target="https://pbs.twimg.com/profile_banners/136492738/1463807465" TargetMode="External"/><Relationship Id="rId1241" Type="http://schemas.openxmlformats.org/officeDocument/2006/relationships/hyperlink" Target="http://abs.twimg.com/images/themes/theme1/bg.png" TargetMode="External"/><Relationship Id="rId1339" Type="http://schemas.openxmlformats.org/officeDocument/2006/relationships/hyperlink" Target="http://pbs.twimg.com/profile_images/842575669850783744/P6jeD9A9_normal.jpg" TargetMode="External"/><Relationship Id="rId250" Type="http://schemas.openxmlformats.org/officeDocument/2006/relationships/hyperlink" Target="http://pbs.twimg.com/profile_images/481317873881595904/AbKPHiqT_normal.jpeg" TargetMode="External"/><Relationship Id="rId488" Type="http://schemas.openxmlformats.org/officeDocument/2006/relationships/hyperlink" Target="https://twitter.com/thamsmnpur" TargetMode="External"/><Relationship Id="rId695" Type="http://schemas.openxmlformats.org/officeDocument/2006/relationships/hyperlink" Target="http://abs.twimg.com/images/themes/theme7/bg.gif" TargetMode="External"/><Relationship Id="rId709" Type="http://schemas.openxmlformats.org/officeDocument/2006/relationships/hyperlink" Target="http://pbs.twimg.com/profile_images/841661908814032896/GkTz-s2F_normal.jpg" TargetMode="External"/><Relationship Id="rId916" Type="http://schemas.openxmlformats.org/officeDocument/2006/relationships/hyperlink" Target="http://pbs.twimg.com/profile_images/512973926742233088/q6U15VwW_normal.png" TargetMode="External"/><Relationship Id="rId1101" Type="http://schemas.openxmlformats.org/officeDocument/2006/relationships/hyperlink" Target="http://abs.twimg.com/sticky/default_profile_images/default_profile_1_normal.png" TargetMode="External"/><Relationship Id="rId45" Type="http://schemas.openxmlformats.org/officeDocument/2006/relationships/hyperlink" Target="http://abs.twimg.com/images/themes/theme1/bg.png" TargetMode="External"/><Relationship Id="rId110" Type="http://schemas.openxmlformats.org/officeDocument/2006/relationships/hyperlink" Target="https://pbs.twimg.com/profile_banners/3878759532/1484494722" TargetMode="External"/><Relationship Id="rId348" Type="http://schemas.openxmlformats.org/officeDocument/2006/relationships/hyperlink" Target="http://abs.twimg.com/sticky/default_profile_images/default_profile_0_normal.png" TargetMode="External"/><Relationship Id="rId555" Type="http://schemas.openxmlformats.org/officeDocument/2006/relationships/hyperlink" Target="http://pbs.twimg.com/profile_images/796348918619459584/kv8BcoTj_normal.jpg" TargetMode="External"/><Relationship Id="rId762" Type="http://schemas.openxmlformats.org/officeDocument/2006/relationships/hyperlink" Target="https://twitter.com/twitterbusiness" TargetMode="External"/><Relationship Id="rId1185" Type="http://schemas.openxmlformats.org/officeDocument/2006/relationships/hyperlink" Target="https://twitter.com/ideacellular" TargetMode="External"/><Relationship Id="rId194" Type="http://schemas.openxmlformats.org/officeDocument/2006/relationships/hyperlink" Target="https://pbs.twimg.com/profile_banners/112592263/1389409655" TargetMode="External"/><Relationship Id="rId208" Type="http://schemas.openxmlformats.org/officeDocument/2006/relationships/hyperlink" Target="http://abs.twimg.com/images/themes/theme1/bg.png" TargetMode="External"/><Relationship Id="rId415" Type="http://schemas.openxmlformats.org/officeDocument/2006/relationships/hyperlink" Target="http://pbs.twimg.com/profile_background_images/446269035861123072/ZJ_2lFlx.png" TargetMode="External"/><Relationship Id="rId622" Type="http://schemas.openxmlformats.org/officeDocument/2006/relationships/hyperlink" Target="http://t.co/LnEnUotMqT" TargetMode="External"/><Relationship Id="rId1045" Type="http://schemas.openxmlformats.org/officeDocument/2006/relationships/hyperlink" Target="https://twitter.com/rohitjainworld" TargetMode="External"/><Relationship Id="rId1252" Type="http://schemas.openxmlformats.org/officeDocument/2006/relationships/hyperlink" Target="https://t.co/YERAgrhhdV" TargetMode="External"/><Relationship Id="rId261" Type="http://schemas.openxmlformats.org/officeDocument/2006/relationships/hyperlink" Target="https://pbs.twimg.com/profile_banners/9640792/1418825600" TargetMode="External"/><Relationship Id="rId499" Type="http://schemas.openxmlformats.org/officeDocument/2006/relationships/hyperlink" Target="https://t.co/4AJ8BCeRju" TargetMode="External"/><Relationship Id="rId927" Type="http://schemas.openxmlformats.org/officeDocument/2006/relationships/hyperlink" Target="https://twitter.com/mohantybiswa10" TargetMode="External"/><Relationship Id="rId1112" Type="http://schemas.openxmlformats.org/officeDocument/2006/relationships/hyperlink" Target="https://twitter.com/theshashank03" TargetMode="External"/><Relationship Id="rId56" Type="http://schemas.openxmlformats.org/officeDocument/2006/relationships/hyperlink" Target="http://pbs.twimg.com/profile_images/841703277494329344/FpQGedi5_normal.jpg" TargetMode="External"/><Relationship Id="rId359" Type="http://schemas.openxmlformats.org/officeDocument/2006/relationships/hyperlink" Target="http://abs.twimg.com/images/themes/theme1/bg.png" TargetMode="External"/><Relationship Id="rId566" Type="http://schemas.openxmlformats.org/officeDocument/2006/relationships/hyperlink" Target="https://twitter.com/tweeter4help" TargetMode="External"/><Relationship Id="rId773" Type="http://schemas.openxmlformats.org/officeDocument/2006/relationships/hyperlink" Target="https://twitter.com/mipaltan" TargetMode="External"/><Relationship Id="rId1196" Type="http://schemas.openxmlformats.org/officeDocument/2006/relationships/hyperlink" Target="https://twitter.com/digitaldesh" TargetMode="External"/><Relationship Id="rId121" Type="http://schemas.openxmlformats.org/officeDocument/2006/relationships/hyperlink" Target="http://abs.twimg.com/images/themes/theme1/bg.png" TargetMode="External"/><Relationship Id="rId219" Type="http://schemas.openxmlformats.org/officeDocument/2006/relationships/hyperlink" Target="http://pbs.twimg.com/profile_images/844035891500732418/67MeElvo_normal.jpg" TargetMode="External"/><Relationship Id="rId426" Type="http://schemas.openxmlformats.org/officeDocument/2006/relationships/hyperlink" Target="http://pbs.twimg.com/profile_images/825224876759904256/6892xdu2_normal.jpg" TargetMode="External"/><Relationship Id="rId633" Type="http://schemas.openxmlformats.org/officeDocument/2006/relationships/hyperlink" Target="https://t.co/PMyc0pPMo4" TargetMode="External"/><Relationship Id="rId980" Type="http://schemas.openxmlformats.org/officeDocument/2006/relationships/hyperlink" Target="https://twitter.com/ghaintpunjab" TargetMode="External"/><Relationship Id="rId1056" Type="http://schemas.openxmlformats.org/officeDocument/2006/relationships/hyperlink" Target="https://pbs.twimg.com/profile_banners/909486984/1473773580" TargetMode="External"/><Relationship Id="rId1263" Type="http://schemas.openxmlformats.org/officeDocument/2006/relationships/hyperlink" Target="https://pbs.twimg.com/profile_banners/4650696985/1462428310" TargetMode="External"/><Relationship Id="rId840" Type="http://schemas.openxmlformats.org/officeDocument/2006/relationships/hyperlink" Target="http://abs.twimg.com/images/themes/theme1/bg.png" TargetMode="External"/><Relationship Id="rId938" Type="http://schemas.openxmlformats.org/officeDocument/2006/relationships/hyperlink" Target="https://twitter.com/vrajtripathi" TargetMode="External"/><Relationship Id="rId67" Type="http://schemas.openxmlformats.org/officeDocument/2006/relationships/hyperlink" Target="https://t.co/oRMM5H3EGB" TargetMode="External"/><Relationship Id="rId272" Type="http://schemas.openxmlformats.org/officeDocument/2006/relationships/hyperlink" Target="http://pbs.twimg.com/profile_images/840335865167642625/KZDqNsME_normal.jpg" TargetMode="External"/><Relationship Id="rId577" Type="http://schemas.openxmlformats.org/officeDocument/2006/relationships/hyperlink" Target="https://pbs.twimg.com/profile_banners/3045909422/1487604819" TargetMode="External"/><Relationship Id="rId700" Type="http://schemas.openxmlformats.org/officeDocument/2006/relationships/hyperlink" Target="http://pbs.twimg.com/profile_images/762600169011499009/I65XYGCg_normal.jpg" TargetMode="External"/><Relationship Id="rId1123" Type="http://schemas.openxmlformats.org/officeDocument/2006/relationships/hyperlink" Target="http://pbs.twimg.com/profile_images/812882542323908608/k_T9rC1p_normal.jpg" TargetMode="External"/><Relationship Id="rId1330" Type="http://schemas.openxmlformats.org/officeDocument/2006/relationships/hyperlink" Target="http://pbs.twimg.com/profile_images/378800000478767148/e08515cbee7eb41231324fe06d8b98aa_normal.jpeg" TargetMode="External"/><Relationship Id="rId132" Type="http://schemas.openxmlformats.org/officeDocument/2006/relationships/hyperlink" Target="http://abs.twimg.com/images/themes/theme9/bg.gif" TargetMode="External"/><Relationship Id="rId784" Type="http://schemas.openxmlformats.org/officeDocument/2006/relationships/hyperlink" Target="https://twitter.com/sach2424" TargetMode="External"/><Relationship Id="rId991" Type="http://schemas.openxmlformats.org/officeDocument/2006/relationships/hyperlink" Target="https://pbs.twimg.com/profile_banners/577679699/1489548606" TargetMode="External"/><Relationship Id="rId1067" Type="http://schemas.openxmlformats.org/officeDocument/2006/relationships/hyperlink" Target="http://abs.twimg.com/images/themes/theme15/bg.png" TargetMode="External"/><Relationship Id="rId437" Type="http://schemas.openxmlformats.org/officeDocument/2006/relationships/hyperlink" Target="http://pbs.twimg.com/profile_images/735060177741709317/NyQnUpbn_normal.jpg" TargetMode="External"/><Relationship Id="rId644" Type="http://schemas.openxmlformats.org/officeDocument/2006/relationships/hyperlink" Target="https://pbs.twimg.com/profile_banners/161318053/1488955560" TargetMode="External"/><Relationship Id="rId851" Type="http://schemas.openxmlformats.org/officeDocument/2006/relationships/hyperlink" Target="http://pbs.twimg.com/profile_images/786133005924503552/nMsnKK_K_normal.jpg" TargetMode="External"/><Relationship Id="rId1274" Type="http://schemas.openxmlformats.org/officeDocument/2006/relationships/hyperlink" Target="https://pbs.twimg.com/profile_banners/2532267378/1473818139" TargetMode="External"/><Relationship Id="rId283" Type="http://schemas.openxmlformats.org/officeDocument/2006/relationships/hyperlink" Target="https://twitter.com/joedevadiga" TargetMode="External"/><Relationship Id="rId490" Type="http://schemas.openxmlformats.org/officeDocument/2006/relationships/hyperlink" Target="https://twitter.com/prashanthbhatp" TargetMode="External"/><Relationship Id="rId504" Type="http://schemas.openxmlformats.org/officeDocument/2006/relationships/hyperlink" Target="https://pbs.twimg.com/profile_banners/20836980/1475940087" TargetMode="External"/><Relationship Id="rId711" Type="http://schemas.openxmlformats.org/officeDocument/2006/relationships/hyperlink" Target="http://pbs.twimg.com/profile_images/753575603945611264/8xUUWR8d_normal.jpg" TargetMode="External"/><Relationship Id="rId949" Type="http://schemas.openxmlformats.org/officeDocument/2006/relationships/hyperlink" Target="http://pbs.twimg.com/profile_images/836110165082435584/BohCStXx_normal.jpg" TargetMode="External"/><Relationship Id="rId1134" Type="http://schemas.openxmlformats.org/officeDocument/2006/relationships/hyperlink" Target="https://twitter.com/akash_dubey1" TargetMode="External"/><Relationship Id="rId1341" Type="http://schemas.openxmlformats.org/officeDocument/2006/relationships/hyperlink" Target="http://pbs.twimg.com/profile_images/823086471372476416/YmtiMV1X_normal.jpg" TargetMode="External"/><Relationship Id="rId78" Type="http://schemas.openxmlformats.org/officeDocument/2006/relationships/hyperlink" Target="https://pbs.twimg.com/profile_banners/310087505/1489985565" TargetMode="External"/><Relationship Id="rId143" Type="http://schemas.openxmlformats.org/officeDocument/2006/relationships/hyperlink" Target="http://pbs.twimg.com/profile_images/709713764388442112/evLMdiy__normal.jpg" TargetMode="External"/><Relationship Id="rId350" Type="http://schemas.openxmlformats.org/officeDocument/2006/relationships/hyperlink" Target="http://pbs.twimg.com/profile_images/1413716158/11988423_normal.JPG" TargetMode="External"/><Relationship Id="rId588" Type="http://schemas.openxmlformats.org/officeDocument/2006/relationships/hyperlink" Target="http://abs.twimg.com/images/themes/theme3/bg.gif" TargetMode="External"/><Relationship Id="rId795" Type="http://schemas.openxmlformats.org/officeDocument/2006/relationships/hyperlink" Target="http://abs.twimg.com/images/themes/theme1/bg.png" TargetMode="External"/><Relationship Id="rId809" Type="http://schemas.openxmlformats.org/officeDocument/2006/relationships/hyperlink" Target="https://twitter.com/guptavikas2002" TargetMode="External"/><Relationship Id="rId1201" Type="http://schemas.openxmlformats.org/officeDocument/2006/relationships/hyperlink" Target="https://t.co/QXXMDWM794" TargetMode="External"/><Relationship Id="rId9" Type="http://schemas.openxmlformats.org/officeDocument/2006/relationships/hyperlink" Target="https://pbs.twimg.com/profile_banners/75640254/1489555230" TargetMode="External"/><Relationship Id="rId210" Type="http://schemas.openxmlformats.org/officeDocument/2006/relationships/hyperlink" Target="http://pbs.twimg.com/profile_images/832054467105320960/yCfu2IGX_normal.jpg" TargetMode="External"/><Relationship Id="rId448" Type="http://schemas.openxmlformats.org/officeDocument/2006/relationships/hyperlink" Target="http://abs.twimg.com/images/themes/theme9/bg.gif" TargetMode="External"/><Relationship Id="rId655" Type="http://schemas.openxmlformats.org/officeDocument/2006/relationships/hyperlink" Target="https://pbs.twimg.com/profile_banners/827874392734572545/1489537558" TargetMode="External"/><Relationship Id="rId862" Type="http://schemas.openxmlformats.org/officeDocument/2006/relationships/hyperlink" Target="https://twitter.com/sachinsipune" TargetMode="External"/><Relationship Id="rId1078" Type="http://schemas.openxmlformats.org/officeDocument/2006/relationships/hyperlink" Target="http://pbs.twimg.com/profile_images/820672570634752002/DAz4Erl5_normal.jpg" TargetMode="External"/><Relationship Id="rId1285" Type="http://schemas.openxmlformats.org/officeDocument/2006/relationships/hyperlink" Target="http://abs.twimg.com/images/themes/theme1/bg.png" TargetMode="External"/><Relationship Id="rId294" Type="http://schemas.openxmlformats.org/officeDocument/2006/relationships/hyperlink" Target="https://pbs.twimg.com/profile_banners/44865177/1458133108" TargetMode="External"/><Relationship Id="rId308" Type="http://schemas.openxmlformats.org/officeDocument/2006/relationships/hyperlink" Target="http://abs.twimg.com/images/themes/theme1/bg.png" TargetMode="External"/><Relationship Id="rId515" Type="http://schemas.openxmlformats.org/officeDocument/2006/relationships/hyperlink" Target="http://abs.twimg.com/images/themes/theme9/bg.gif" TargetMode="External"/><Relationship Id="rId722" Type="http://schemas.openxmlformats.org/officeDocument/2006/relationships/hyperlink" Target="http://pbs.twimg.com/profile_images/378800000352427331/a7ce120dd4d24b6302bed8bf001ce50f_normal.jpeg" TargetMode="External"/><Relationship Id="rId1145" Type="http://schemas.openxmlformats.org/officeDocument/2006/relationships/hyperlink" Target="http://abs.twimg.com/images/themes/theme1/bg.png" TargetMode="External"/><Relationship Id="rId1352" Type="http://schemas.openxmlformats.org/officeDocument/2006/relationships/hyperlink" Target="https://twitter.com/buddysiraj" TargetMode="External"/><Relationship Id="rId89" Type="http://schemas.openxmlformats.org/officeDocument/2006/relationships/hyperlink" Target="http://abs.twimg.com/images/themes/theme1/bg.png" TargetMode="External"/><Relationship Id="rId154" Type="http://schemas.openxmlformats.org/officeDocument/2006/relationships/hyperlink" Target="https://twitter.com/jalanvikas10" TargetMode="External"/><Relationship Id="rId361" Type="http://schemas.openxmlformats.org/officeDocument/2006/relationships/hyperlink" Target="http://pbs.twimg.com/profile_images/774425894354116608/qiKIsyF8_normal.jpg" TargetMode="External"/><Relationship Id="rId599" Type="http://schemas.openxmlformats.org/officeDocument/2006/relationships/hyperlink" Target="https://twitter.com/ram2sun" TargetMode="External"/><Relationship Id="rId1005" Type="http://schemas.openxmlformats.org/officeDocument/2006/relationships/hyperlink" Target="http://pbs.twimg.com/profile_images/841851581310029825/WwXR9iPy_normal.jpg" TargetMode="External"/><Relationship Id="rId1212" Type="http://schemas.openxmlformats.org/officeDocument/2006/relationships/hyperlink" Target="http://pbs.twimg.com/profile_images/817960013641695232/9LRoeRlQ_normal.jpg" TargetMode="External"/><Relationship Id="rId459" Type="http://schemas.openxmlformats.org/officeDocument/2006/relationships/hyperlink" Target="https://pbs.twimg.com/profile_banners/312549771/1489557564" TargetMode="External"/><Relationship Id="rId666" Type="http://schemas.openxmlformats.org/officeDocument/2006/relationships/hyperlink" Target="http://abs.twimg.com/images/themes/theme1/bg.png" TargetMode="External"/><Relationship Id="rId873" Type="http://schemas.openxmlformats.org/officeDocument/2006/relationships/hyperlink" Target="https://twitter.com/_digitalfutures" TargetMode="External"/><Relationship Id="rId1089" Type="http://schemas.openxmlformats.org/officeDocument/2006/relationships/hyperlink" Target="https://twitter.com/aruncfp" TargetMode="External"/><Relationship Id="rId1296" Type="http://schemas.openxmlformats.org/officeDocument/2006/relationships/hyperlink" Target="http://abs.twimg.com/images/themes/theme1/bg.png" TargetMode="External"/><Relationship Id="rId16" Type="http://schemas.openxmlformats.org/officeDocument/2006/relationships/hyperlink" Target="http://pbs.twimg.com/profile_background_images/378800000111137041/1a4587397db81f4dc95ab78d6d6f4cc8.jpeg" TargetMode="External"/><Relationship Id="rId221" Type="http://schemas.openxmlformats.org/officeDocument/2006/relationships/hyperlink" Target="http://pbs.twimg.com/profile_images/774615097838895105/5uzBsF32_normal.jpg" TargetMode="External"/><Relationship Id="rId319" Type="http://schemas.openxmlformats.org/officeDocument/2006/relationships/hyperlink" Target="http://abs.twimg.com/sticky/default_profile_images/default_profile_1_normal.png" TargetMode="External"/><Relationship Id="rId526" Type="http://schemas.openxmlformats.org/officeDocument/2006/relationships/hyperlink" Target="http://pbs.twimg.com/profile_images/841849698541572096/nc61w6Gc_normal.jpg" TargetMode="External"/><Relationship Id="rId1156" Type="http://schemas.openxmlformats.org/officeDocument/2006/relationships/hyperlink" Target="http://pbs.twimg.com/profile_images/829563384991449090/E-mDY2Zo_normal.jpg" TargetMode="External"/><Relationship Id="rId1363" Type="http://schemas.openxmlformats.org/officeDocument/2006/relationships/hyperlink" Target="https://twitter.com/arjunsh11427349" TargetMode="External"/><Relationship Id="rId733" Type="http://schemas.openxmlformats.org/officeDocument/2006/relationships/hyperlink" Target="http://pbs.twimg.com/profile_images/831029735073394689/ZuJFEAXc_normal.jpg" TargetMode="External"/><Relationship Id="rId940" Type="http://schemas.openxmlformats.org/officeDocument/2006/relationships/hyperlink" Target="https://t.co/TRsppUMqqg" TargetMode="External"/><Relationship Id="rId1016" Type="http://schemas.openxmlformats.org/officeDocument/2006/relationships/hyperlink" Target="http://abs.twimg.com/images/themes/theme1/bg.png" TargetMode="External"/><Relationship Id="rId165" Type="http://schemas.openxmlformats.org/officeDocument/2006/relationships/hyperlink" Target="https://twitter.com/guwahaticity" TargetMode="External"/><Relationship Id="rId372" Type="http://schemas.openxmlformats.org/officeDocument/2006/relationships/hyperlink" Target="https://pbs.twimg.com/profile_banners/105449714/1434647852" TargetMode="External"/><Relationship Id="rId677" Type="http://schemas.openxmlformats.org/officeDocument/2006/relationships/hyperlink" Target="http://pbs.twimg.com/profile_background_images/662761953/4fd6gdoj9bk1s48hkzaz.png" TargetMode="External"/><Relationship Id="rId800" Type="http://schemas.openxmlformats.org/officeDocument/2006/relationships/hyperlink" Target="https://twitter.com/shubham_sd" TargetMode="External"/><Relationship Id="rId1223" Type="http://schemas.openxmlformats.org/officeDocument/2006/relationships/hyperlink" Target="https://pbs.twimg.com/profile_banners/356997055/1470759644" TargetMode="External"/><Relationship Id="rId232" Type="http://schemas.openxmlformats.org/officeDocument/2006/relationships/hyperlink" Target="https://twitter.com/mrpiiyush" TargetMode="External"/><Relationship Id="rId884" Type="http://schemas.openxmlformats.org/officeDocument/2006/relationships/hyperlink" Target="http://abs.twimg.com/images/themes/theme1/bg.png" TargetMode="External"/><Relationship Id="rId27" Type="http://schemas.openxmlformats.org/officeDocument/2006/relationships/hyperlink" Target="https://twitter.com/reliancejio" TargetMode="External"/><Relationship Id="rId537" Type="http://schemas.openxmlformats.org/officeDocument/2006/relationships/hyperlink" Target="https://twitter.com/krishnanblr" TargetMode="External"/><Relationship Id="rId744" Type="http://schemas.openxmlformats.org/officeDocument/2006/relationships/hyperlink" Target="https://twitter.com/sagarpa06817669" TargetMode="External"/><Relationship Id="rId951" Type="http://schemas.openxmlformats.org/officeDocument/2006/relationships/hyperlink" Target="https://twitter.com/mohitbhandari48" TargetMode="External"/><Relationship Id="rId1167" Type="http://schemas.openxmlformats.org/officeDocument/2006/relationships/hyperlink" Target="http://abs.twimg.com/images/themes/theme1/bg.png" TargetMode="External"/><Relationship Id="rId1374" Type="http://schemas.openxmlformats.org/officeDocument/2006/relationships/hyperlink" Target="https://twitter.com/ranveerofficiai" TargetMode="External"/><Relationship Id="rId80" Type="http://schemas.openxmlformats.org/officeDocument/2006/relationships/hyperlink" Target="http://pbs.twimg.com/profile_background_images/655943852914704386/0Ff8foBC.jpg" TargetMode="External"/><Relationship Id="rId176" Type="http://schemas.openxmlformats.org/officeDocument/2006/relationships/hyperlink" Target="http://pbs.twimg.com/profile_background_images/676325303/0ad380101ec1270d13c371d32ca9fe90.png" TargetMode="External"/><Relationship Id="rId383" Type="http://schemas.openxmlformats.org/officeDocument/2006/relationships/hyperlink" Target="http://pbs.twimg.com/profile_background_images/516177426338955264/pL63liDF.jpeg" TargetMode="External"/><Relationship Id="rId590" Type="http://schemas.openxmlformats.org/officeDocument/2006/relationships/hyperlink" Target="http://pbs.twimg.com/profile_images/840538565226381313/2-WajhaG_normal.jpg" TargetMode="External"/><Relationship Id="rId604" Type="http://schemas.openxmlformats.org/officeDocument/2006/relationships/hyperlink" Target="http://abs.twimg.com/images/themes/theme15/bg.png" TargetMode="External"/><Relationship Id="rId811" Type="http://schemas.openxmlformats.org/officeDocument/2006/relationships/hyperlink" Target="https://t.co/xqdXP3XOBo" TargetMode="External"/><Relationship Id="rId1027" Type="http://schemas.openxmlformats.org/officeDocument/2006/relationships/hyperlink" Target="https://twitter.com/sunil_saraswat" TargetMode="External"/><Relationship Id="rId1234" Type="http://schemas.openxmlformats.org/officeDocument/2006/relationships/hyperlink" Target="http://abs.twimg.com/sticky/default_profile_images/default_profile_5_normal.png" TargetMode="External"/><Relationship Id="rId243" Type="http://schemas.openxmlformats.org/officeDocument/2006/relationships/hyperlink" Target="https://t.co/YyjIlts49b" TargetMode="External"/><Relationship Id="rId450" Type="http://schemas.openxmlformats.org/officeDocument/2006/relationships/hyperlink" Target="https://twitter.com/dheerajsin" TargetMode="External"/><Relationship Id="rId688" Type="http://schemas.openxmlformats.org/officeDocument/2006/relationships/hyperlink" Target="http://pbs.twimg.com/profile_background_images/533112321170604032/dnjLjcfk.jpeg" TargetMode="External"/><Relationship Id="rId895" Type="http://schemas.openxmlformats.org/officeDocument/2006/relationships/hyperlink" Target="https://twitter.com/vandanabhansali" TargetMode="External"/><Relationship Id="rId909" Type="http://schemas.openxmlformats.org/officeDocument/2006/relationships/hyperlink" Target="https://pbs.twimg.com/profile_banners/825026171104436224/1486919054" TargetMode="External"/><Relationship Id="rId1080" Type="http://schemas.openxmlformats.org/officeDocument/2006/relationships/hyperlink" Target="http://pbs.twimg.com/profile_images/806022779434770432/-mcWO-iF_normal.jpg" TargetMode="External"/><Relationship Id="rId1301" Type="http://schemas.openxmlformats.org/officeDocument/2006/relationships/hyperlink" Target="http://abs.twimg.com/images/themes/theme1/bg.png" TargetMode="External"/><Relationship Id="rId38" Type="http://schemas.openxmlformats.org/officeDocument/2006/relationships/hyperlink" Target="https://pbs.twimg.com/profile_banners/2955903595/1441696853" TargetMode="External"/><Relationship Id="rId103" Type="http://schemas.openxmlformats.org/officeDocument/2006/relationships/hyperlink" Target="https://t.co/O7xelyk4Rt" TargetMode="External"/><Relationship Id="rId310" Type="http://schemas.openxmlformats.org/officeDocument/2006/relationships/hyperlink" Target="http://pbs.twimg.com/profile_images/3365436998/f0e743b6246202dda71dcf296f4b81ea_normal.jpeg" TargetMode="External"/><Relationship Id="rId548" Type="http://schemas.openxmlformats.org/officeDocument/2006/relationships/hyperlink" Target="https://twitter.com/sujitchandran" TargetMode="External"/><Relationship Id="rId755" Type="http://schemas.openxmlformats.org/officeDocument/2006/relationships/hyperlink" Target="https://twitter.com/hardikpturakhia" TargetMode="External"/><Relationship Id="rId962" Type="http://schemas.openxmlformats.org/officeDocument/2006/relationships/hyperlink" Target="https://pbs.twimg.com/profile_banners/144944472/1457328437" TargetMode="External"/><Relationship Id="rId1178" Type="http://schemas.openxmlformats.org/officeDocument/2006/relationships/hyperlink" Target="http://pbs.twimg.com/profile_images/2549484886/6k0tqo7ih2wtakji5n0y_normal.jpeg" TargetMode="External"/><Relationship Id="rId1385" Type="http://schemas.openxmlformats.org/officeDocument/2006/relationships/hyperlink" Target="https://twitter.com/brijmgmt01" TargetMode="External"/><Relationship Id="rId91" Type="http://schemas.openxmlformats.org/officeDocument/2006/relationships/hyperlink" Target="http://pbs.twimg.com/profile_images/819923781250490368/5igpxsMD_normal.jpg" TargetMode="External"/><Relationship Id="rId187" Type="http://schemas.openxmlformats.org/officeDocument/2006/relationships/hyperlink" Target="https://twitter.com/jagdishgouda1" TargetMode="External"/><Relationship Id="rId394" Type="http://schemas.openxmlformats.org/officeDocument/2006/relationships/hyperlink" Target="https://twitter.com/ashutosh3thakur" TargetMode="External"/><Relationship Id="rId408" Type="http://schemas.openxmlformats.org/officeDocument/2006/relationships/hyperlink" Target="https://pbs.twimg.com/profile_banners/1324026475/1448723193" TargetMode="External"/><Relationship Id="rId615" Type="http://schemas.openxmlformats.org/officeDocument/2006/relationships/hyperlink" Target="http://pbs.twimg.com/profile_images/843782455685332993/iKlGUGqK_normal.jpg" TargetMode="External"/><Relationship Id="rId822" Type="http://schemas.openxmlformats.org/officeDocument/2006/relationships/hyperlink" Target="https://pbs.twimg.com/profile_banners/769358539844268032/1472265737" TargetMode="External"/><Relationship Id="rId1038" Type="http://schemas.openxmlformats.org/officeDocument/2006/relationships/hyperlink" Target="http://abs.twimg.com/images/themes/theme1/bg.png" TargetMode="External"/><Relationship Id="rId1245" Type="http://schemas.openxmlformats.org/officeDocument/2006/relationships/hyperlink" Target="https://twitter.com/mukeshambaani" TargetMode="External"/><Relationship Id="rId254" Type="http://schemas.openxmlformats.org/officeDocument/2006/relationships/hyperlink" Target="https://twitter.com/raipur_bsnl" TargetMode="External"/><Relationship Id="rId699" Type="http://schemas.openxmlformats.org/officeDocument/2006/relationships/hyperlink" Target="http://pbs.twimg.com/profile_images/837529775375708160/oU-GqL7r_normal.jpg" TargetMode="External"/><Relationship Id="rId1091" Type="http://schemas.openxmlformats.org/officeDocument/2006/relationships/hyperlink" Target="https://twitter.com/dev_senapati" TargetMode="External"/><Relationship Id="rId1105" Type="http://schemas.openxmlformats.org/officeDocument/2006/relationships/hyperlink" Target="https://twitter.com/upsurajgehlot" TargetMode="External"/><Relationship Id="rId1312" Type="http://schemas.openxmlformats.org/officeDocument/2006/relationships/hyperlink" Target="http://pbs.twimg.com/profile_images/670215428845662208/-HYppgzB_normal.jpg" TargetMode="External"/><Relationship Id="rId49" Type="http://schemas.openxmlformats.org/officeDocument/2006/relationships/hyperlink" Target="http://abs.twimg.com/images/themes/theme15/bg.png" TargetMode="External"/><Relationship Id="rId114" Type="http://schemas.openxmlformats.org/officeDocument/2006/relationships/hyperlink" Target="https://pbs.twimg.com/profile_banners/176355348/1489592751" TargetMode="External"/><Relationship Id="rId461" Type="http://schemas.openxmlformats.org/officeDocument/2006/relationships/hyperlink" Target="https://pbs.twimg.com/profile_banners/2231661475/1445242326" TargetMode="External"/><Relationship Id="rId559" Type="http://schemas.openxmlformats.org/officeDocument/2006/relationships/hyperlink" Target="https://pbs.twimg.com/profile_banners/4897314140/1455283574" TargetMode="External"/><Relationship Id="rId766" Type="http://schemas.openxmlformats.org/officeDocument/2006/relationships/hyperlink" Target="https://twitter.com/heartout_loud" TargetMode="External"/><Relationship Id="rId1189" Type="http://schemas.openxmlformats.org/officeDocument/2006/relationships/hyperlink" Target="http://abs.twimg.com/images/themes/theme1/bg.png" TargetMode="External"/><Relationship Id="rId198" Type="http://schemas.openxmlformats.org/officeDocument/2006/relationships/hyperlink" Target="https://pbs.twimg.com/profile_banners/71787832/1437963246" TargetMode="External"/><Relationship Id="rId321" Type="http://schemas.openxmlformats.org/officeDocument/2006/relationships/hyperlink" Target="http://pbs.twimg.com/profile_images/700650640003854336/tJ9vD4MT_normal.jpg" TargetMode="External"/><Relationship Id="rId419" Type="http://schemas.openxmlformats.org/officeDocument/2006/relationships/hyperlink" Target="http://pbs.twimg.com/profile_images/646260852719419392/Ar3oqF39_normal.png" TargetMode="External"/><Relationship Id="rId626" Type="http://schemas.openxmlformats.org/officeDocument/2006/relationships/hyperlink" Target="http://t.co/9nXbMUdRso" TargetMode="External"/><Relationship Id="rId973" Type="http://schemas.openxmlformats.org/officeDocument/2006/relationships/hyperlink" Target="http://pbs.twimg.com/profile_images/684836528154144769/9gDSVtsX_normal.png" TargetMode="External"/><Relationship Id="rId1049" Type="http://schemas.openxmlformats.org/officeDocument/2006/relationships/hyperlink" Target="http://pbs.twimg.com/profile_background_images/682889277/dc16acc7032965a34e33c92f76a828a5.png" TargetMode="External"/><Relationship Id="rId1256" Type="http://schemas.openxmlformats.org/officeDocument/2006/relationships/hyperlink" Target="https://t.co/BN499DeSAS" TargetMode="External"/><Relationship Id="rId833" Type="http://schemas.openxmlformats.org/officeDocument/2006/relationships/hyperlink" Target="http://abs.twimg.com/images/themes/theme7/bg.gif" TargetMode="External"/><Relationship Id="rId1116" Type="http://schemas.openxmlformats.org/officeDocument/2006/relationships/hyperlink" Target="https://pbs.twimg.com/profile_banners/192488315/1489927278" TargetMode="External"/><Relationship Id="rId265" Type="http://schemas.openxmlformats.org/officeDocument/2006/relationships/hyperlink" Target="https://pbs.twimg.com/profile_banners/46827806/1358223293" TargetMode="External"/><Relationship Id="rId472" Type="http://schemas.openxmlformats.org/officeDocument/2006/relationships/hyperlink" Target="http://abs.twimg.com/images/themes/theme1/bg.png" TargetMode="External"/><Relationship Id="rId900" Type="http://schemas.openxmlformats.org/officeDocument/2006/relationships/hyperlink" Target="https://twitter.com/yearofmonk" TargetMode="External"/><Relationship Id="rId1323" Type="http://schemas.openxmlformats.org/officeDocument/2006/relationships/hyperlink" Target="http://pbs.twimg.com/profile_images/481231649128980480/9hpv14pc_normal.jpeg" TargetMode="External"/><Relationship Id="rId125" Type="http://schemas.openxmlformats.org/officeDocument/2006/relationships/hyperlink" Target="http://pbs.twimg.com/profile_background_images/101456397/P-0024.jpg" TargetMode="External"/><Relationship Id="rId332" Type="http://schemas.openxmlformats.org/officeDocument/2006/relationships/hyperlink" Target="https://twitter.com/rajivagarwal7" TargetMode="External"/><Relationship Id="rId777" Type="http://schemas.openxmlformats.org/officeDocument/2006/relationships/hyperlink" Target="https://twitter.com/ssrksrk" TargetMode="External"/><Relationship Id="rId984" Type="http://schemas.openxmlformats.org/officeDocument/2006/relationships/hyperlink" Target="https://twitter.com/ojaswwee" TargetMode="External"/><Relationship Id="rId637" Type="http://schemas.openxmlformats.org/officeDocument/2006/relationships/hyperlink" Target="http://t.co/I9l6y09rq6" TargetMode="External"/><Relationship Id="rId844" Type="http://schemas.openxmlformats.org/officeDocument/2006/relationships/hyperlink" Target="http://pbs.twimg.com/profile_images/839441302584336385/-y3r3iW3_normal.jpg" TargetMode="External"/><Relationship Id="rId1267" Type="http://schemas.openxmlformats.org/officeDocument/2006/relationships/hyperlink" Target="https://pbs.twimg.com/profile_banners/265443455/1477910142" TargetMode="External"/><Relationship Id="rId276" Type="http://schemas.openxmlformats.org/officeDocument/2006/relationships/hyperlink" Target="http://abs.twimg.com/sticky/default_profile_images/default_profile_1_normal.png" TargetMode="External"/><Relationship Id="rId483" Type="http://schemas.openxmlformats.org/officeDocument/2006/relationships/hyperlink" Target="http://abs.twimg.com/sticky/default_profile_images/default_profile_3_normal.png" TargetMode="External"/><Relationship Id="rId690" Type="http://schemas.openxmlformats.org/officeDocument/2006/relationships/hyperlink" Target="http://abs.twimg.com/images/themes/theme1/bg.png" TargetMode="External"/><Relationship Id="rId704" Type="http://schemas.openxmlformats.org/officeDocument/2006/relationships/hyperlink" Target="http://pbs.twimg.com/profile_images/554852377493131264/mZWuVauc_normal.jpeg" TargetMode="External"/><Relationship Id="rId911" Type="http://schemas.openxmlformats.org/officeDocument/2006/relationships/hyperlink" Target="http://abs.twimg.com/images/themes/theme1/bg.png" TargetMode="External"/><Relationship Id="rId1127" Type="http://schemas.openxmlformats.org/officeDocument/2006/relationships/hyperlink" Target="https://twitter.com/cnfusdsinceborn" TargetMode="External"/><Relationship Id="rId1334" Type="http://schemas.openxmlformats.org/officeDocument/2006/relationships/hyperlink" Target="http://pbs.twimg.com/profile_images/649813124753678336/evGrMVxC_normal.jpg" TargetMode="External"/><Relationship Id="rId40" Type="http://schemas.openxmlformats.org/officeDocument/2006/relationships/hyperlink" Target="https://pbs.twimg.com/profile_banners/60347505/1348107276" TargetMode="External"/><Relationship Id="rId136" Type="http://schemas.openxmlformats.org/officeDocument/2006/relationships/hyperlink" Target="http://pbs.twimg.com/profile_images/634606906296799237/zQ2_8k33_normal.jpg" TargetMode="External"/><Relationship Id="rId343" Type="http://schemas.openxmlformats.org/officeDocument/2006/relationships/hyperlink" Target="https://twitter.com/kpatel_143" TargetMode="External"/><Relationship Id="rId550" Type="http://schemas.openxmlformats.org/officeDocument/2006/relationships/hyperlink" Target="https://twitter.com/rockingshuvam" TargetMode="External"/><Relationship Id="rId788" Type="http://schemas.openxmlformats.org/officeDocument/2006/relationships/hyperlink" Target="http://t.co/rgTV59DRJ7" TargetMode="External"/><Relationship Id="rId995" Type="http://schemas.openxmlformats.org/officeDocument/2006/relationships/hyperlink" Target="http://abs.twimg.com/images/themes/theme1/bg.png" TargetMode="External"/><Relationship Id="rId1180" Type="http://schemas.openxmlformats.org/officeDocument/2006/relationships/hyperlink" Target="http://pbs.twimg.com/profile_images/737520757543030786/YKGHbC06_normal.jpg" TargetMode="External"/><Relationship Id="rId203" Type="http://schemas.openxmlformats.org/officeDocument/2006/relationships/hyperlink" Target="http://abs.twimg.com/images/themes/theme1/bg.png" TargetMode="External"/><Relationship Id="rId648" Type="http://schemas.openxmlformats.org/officeDocument/2006/relationships/hyperlink" Target="https://pbs.twimg.com/profile_banners/388983349/1357844951" TargetMode="External"/><Relationship Id="rId855" Type="http://schemas.openxmlformats.org/officeDocument/2006/relationships/hyperlink" Target="http://pbs.twimg.com/profile_images/425960656047579136/v2ZqO_bI_normal.jpeg" TargetMode="External"/><Relationship Id="rId1040" Type="http://schemas.openxmlformats.org/officeDocument/2006/relationships/hyperlink" Target="http://pbs.twimg.com/profile_images/813381491568902144/Cce7UuVG_normal.jpg" TargetMode="External"/><Relationship Id="rId1278" Type="http://schemas.openxmlformats.org/officeDocument/2006/relationships/hyperlink" Target="https://pbs.twimg.com/profile_banners/2801116374/1489720700" TargetMode="External"/><Relationship Id="rId287" Type="http://schemas.openxmlformats.org/officeDocument/2006/relationships/hyperlink" Target="https://t.co/CpxM10ctIS" TargetMode="External"/><Relationship Id="rId410" Type="http://schemas.openxmlformats.org/officeDocument/2006/relationships/hyperlink" Target="https://pbs.twimg.com/profile_banners/3288989059/1438071580" TargetMode="External"/><Relationship Id="rId494" Type="http://schemas.openxmlformats.org/officeDocument/2006/relationships/hyperlink" Target="https://twitter.com/chethanmr29" TargetMode="External"/><Relationship Id="rId508" Type="http://schemas.openxmlformats.org/officeDocument/2006/relationships/hyperlink" Target="https://pbs.twimg.com/profile_banners/102422669/1404481513" TargetMode="External"/><Relationship Id="rId715" Type="http://schemas.openxmlformats.org/officeDocument/2006/relationships/hyperlink" Target="http://pbs.twimg.com/profile_images/68360774/mum_normal.PNG" TargetMode="External"/><Relationship Id="rId922" Type="http://schemas.openxmlformats.org/officeDocument/2006/relationships/hyperlink" Target="http://pbs.twimg.com/profile_images/830602736387358720/TN2F7n7k_normal.jpg" TargetMode="External"/><Relationship Id="rId1138" Type="http://schemas.openxmlformats.org/officeDocument/2006/relationships/hyperlink" Target="https://twitter.com/ankur001suri" TargetMode="External"/><Relationship Id="rId1345" Type="http://schemas.openxmlformats.org/officeDocument/2006/relationships/hyperlink" Target="http://pbs.twimg.com/profile_images/822405568350552067/XaIZaEJc_normal.jpg" TargetMode="External"/><Relationship Id="rId147" Type="http://schemas.openxmlformats.org/officeDocument/2006/relationships/hyperlink" Target="http://pbs.twimg.com/profile_images/687299042053730304/5PvKRTua_normal.jpg" TargetMode="External"/><Relationship Id="rId354" Type="http://schemas.openxmlformats.org/officeDocument/2006/relationships/hyperlink" Target="https://pbs.twimg.com/profile_banners/774423447153803264/1473472494" TargetMode="External"/><Relationship Id="rId799" Type="http://schemas.openxmlformats.org/officeDocument/2006/relationships/hyperlink" Target="http://pbs.twimg.com/profile_images/727433732718772224/3o1MJjSi_normal.jpg" TargetMode="External"/><Relationship Id="rId1191" Type="http://schemas.openxmlformats.org/officeDocument/2006/relationships/hyperlink" Target="http://abs.twimg.com/images/themes/theme1/bg.png" TargetMode="External"/><Relationship Id="rId1205" Type="http://schemas.openxmlformats.org/officeDocument/2006/relationships/hyperlink" Target="https://pbs.twimg.com/profile_banners/61252950/1410417242" TargetMode="External"/><Relationship Id="rId51" Type="http://schemas.openxmlformats.org/officeDocument/2006/relationships/hyperlink" Target="http://pbs.twimg.com/profile_images/840175818210983936/WDghK8Fl_normal.jpg" TargetMode="External"/><Relationship Id="rId561" Type="http://schemas.openxmlformats.org/officeDocument/2006/relationships/hyperlink" Target="http://abs.twimg.com/images/themes/theme10/bg.gif" TargetMode="External"/><Relationship Id="rId659" Type="http://schemas.openxmlformats.org/officeDocument/2006/relationships/hyperlink" Target="https://pbs.twimg.com/profile_banners/84171006/1367783221" TargetMode="External"/><Relationship Id="rId866" Type="http://schemas.openxmlformats.org/officeDocument/2006/relationships/hyperlink" Target="https://twitter.com/sunshine_chat" TargetMode="External"/><Relationship Id="rId1289" Type="http://schemas.openxmlformats.org/officeDocument/2006/relationships/hyperlink" Target="http://abs.twimg.com/images/themes/theme1/bg.png" TargetMode="External"/><Relationship Id="rId214" Type="http://schemas.openxmlformats.org/officeDocument/2006/relationships/hyperlink" Target="http://pbs.twimg.com/profile_images/719452721577730048/mBhH7frl_normal.jpg" TargetMode="External"/><Relationship Id="rId298" Type="http://schemas.openxmlformats.org/officeDocument/2006/relationships/hyperlink" Target="http://abs.twimg.com/images/themes/theme1/bg.png" TargetMode="External"/><Relationship Id="rId421" Type="http://schemas.openxmlformats.org/officeDocument/2006/relationships/hyperlink" Target="https://twitter.com/rohitfromrsm" TargetMode="External"/><Relationship Id="rId519" Type="http://schemas.openxmlformats.org/officeDocument/2006/relationships/hyperlink" Target="http://abs.twimg.com/images/themes/theme1/bg.png" TargetMode="External"/><Relationship Id="rId1051" Type="http://schemas.openxmlformats.org/officeDocument/2006/relationships/hyperlink" Target="https://twitter.com/yashagarwal" TargetMode="External"/><Relationship Id="rId1149" Type="http://schemas.openxmlformats.org/officeDocument/2006/relationships/hyperlink" Target="http://abs.twimg.com/images/themes/theme1/bg.png" TargetMode="External"/><Relationship Id="rId1356" Type="http://schemas.openxmlformats.org/officeDocument/2006/relationships/hyperlink" Target="https://twitter.com/ettelecom" TargetMode="External"/><Relationship Id="rId158" Type="http://schemas.openxmlformats.org/officeDocument/2006/relationships/hyperlink" Target="https://twitter.com/hiranyajyoti" TargetMode="External"/><Relationship Id="rId726" Type="http://schemas.openxmlformats.org/officeDocument/2006/relationships/hyperlink" Target="http://pbs.twimg.com/profile_images/832937924912173056/TEqtb4fZ_normal.jpg" TargetMode="External"/><Relationship Id="rId933" Type="http://schemas.openxmlformats.org/officeDocument/2006/relationships/hyperlink" Target="http://abs.twimg.com/images/themes/theme1/bg.png" TargetMode="External"/><Relationship Id="rId1009" Type="http://schemas.openxmlformats.org/officeDocument/2006/relationships/hyperlink" Target="https://twitter.com/tarachandgurja1" TargetMode="External"/><Relationship Id="rId62" Type="http://schemas.openxmlformats.org/officeDocument/2006/relationships/hyperlink" Target="https://twitter.com/jiotaxiservices" TargetMode="External"/><Relationship Id="rId365" Type="http://schemas.openxmlformats.org/officeDocument/2006/relationships/hyperlink" Target="http://pbs.twimg.com/profile_images/842695854137917440/DIwjVKBm_normal.jpg" TargetMode="External"/><Relationship Id="rId572" Type="http://schemas.openxmlformats.org/officeDocument/2006/relationships/hyperlink" Target="https://twitter.com/i__sudhir" TargetMode="External"/><Relationship Id="rId1216" Type="http://schemas.openxmlformats.org/officeDocument/2006/relationships/hyperlink" Target="https://twitter.com/tamalhowlader3" TargetMode="External"/><Relationship Id="rId225" Type="http://schemas.openxmlformats.org/officeDocument/2006/relationships/hyperlink" Target="https://twitter.com/pranavkumar53" TargetMode="External"/><Relationship Id="rId432" Type="http://schemas.openxmlformats.org/officeDocument/2006/relationships/hyperlink" Target="https://pbs.twimg.com/profile_banners/222198748/1477610695" TargetMode="External"/><Relationship Id="rId877" Type="http://schemas.openxmlformats.org/officeDocument/2006/relationships/hyperlink" Target="https://twitter.com/smartcityfeed" TargetMode="External"/><Relationship Id="rId1062" Type="http://schemas.openxmlformats.org/officeDocument/2006/relationships/hyperlink" Target="https://pbs.twimg.com/profile_banners/582432622/1486473048" TargetMode="External"/><Relationship Id="rId737" Type="http://schemas.openxmlformats.org/officeDocument/2006/relationships/hyperlink" Target="http://pbs.twimg.com/profile_images/800280263053938688/Euew9fZU_normal.jpg" TargetMode="External"/><Relationship Id="rId944" Type="http://schemas.openxmlformats.org/officeDocument/2006/relationships/hyperlink" Target="http://abs.twimg.com/images/themes/theme1/bg.png" TargetMode="External"/><Relationship Id="rId1367" Type="http://schemas.openxmlformats.org/officeDocument/2006/relationships/hyperlink" Target="https://twitter.com/nvijay1987" TargetMode="External"/><Relationship Id="rId73" Type="http://schemas.openxmlformats.org/officeDocument/2006/relationships/hyperlink" Target="http://pbs.twimg.com/profile_images/815154452885708800/NU8L-Rx9_normal.jpg" TargetMode="External"/><Relationship Id="rId169" Type="http://schemas.openxmlformats.org/officeDocument/2006/relationships/hyperlink" Target="https://pbs.twimg.com/profile_banners/50924832/1489301204" TargetMode="External"/><Relationship Id="rId376" Type="http://schemas.openxmlformats.org/officeDocument/2006/relationships/hyperlink" Target="https://t.co/iMygaYypmR" TargetMode="External"/><Relationship Id="rId583" Type="http://schemas.openxmlformats.org/officeDocument/2006/relationships/hyperlink" Target="http://abs.twimg.com/images/themes/theme1/bg.png" TargetMode="External"/><Relationship Id="rId790" Type="http://schemas.openxmlformats.org/officeDocument/2006/relationships/hyperlink" Target="https://pbs.twimg.com/profile_banners/735362544160886784/1465210655" TargetMode="External"/><Relationship Id="rId804" Type="http://schemas.openxmlformats.org/officeDocument/2006/relationships/hyperlink" Target="https://pbs.twimg.com/profile_banners/140792011/1476845697" TargetMode="External"/><Relationship Id="rId1227" Type="http://schemas.openxmlformats.org/officeDocument/2006/relationships/hyperlink" Target="http://pbs.twimg.com/profile_background_images/680437448/4af4778934134efa8f2190b475804eea.jpeg" TargetMode="External"/><Relationship Id="rId4" Type="http://schemas.openxmlformats.org/officeDocument/2006/relationships/hyperlink" Target="https://t.co/UfUMFFV9Yp" TargetMode="External"/><Relationship Id="rId236" Type="http://schemas.openxmlformats.org/officeDocument/2006/relationships/hyperlink" Target="https://pbs.twimg.com/profile_banners/3177623262/1473748402" TargetMode="External"/><Relationship Id="rId443" Type="http://schemas.openxmlformats.org/officeDocument/2006/relationships/hyperlink" Target="https://twitter.com/hasmi4u" TargetMode="External"/><Relationship Id="rId650" Type="http://schemas.openxmlformats.org/officeDocument/2006/relationships/hyperlink" Target="https://pbs.twimg.com/profile_banners/1039015705/1489475677" TargetMode="External"/><Relationship Id="rId888" Type="http://schemas.openxmlformats.org/officeDocument/2006/relationships/hyperlink" Target="http://abs.twimg.com/images/themes/theme1/bg.png" TargetMode="External"/><Relationship Id="rId1073" Type="http://schemas.openxmlformats.org/officeDocument/2006/relationships/hyperlink" Target="http://abs.twimg.com/images/themes/theme1/bg.png" TargetMode="External"/><Relationship Id="rId1280" Type="http://schemas.openxmlformats.org/officeDocument/2006/relationships/hyperlink" Target="https://pbs.twimg.com/profile_banners/804570757749567488/1480660613" TargetMode="External"/><Relationship Id="rId303" Type="http://schemas.openxmlformats.org/officeDocument/2006/relationships/hyperlink" Target="http://pbs.twimg.com/profile_background_images/562185004696875009/DiiHx54g.jpeg" TargetMode="External"/><Relationship Id="rId748" Type="http://schemas.openxmlformats.org/officeDocument/2006/relationships/hyperlink" Target="https://twitter.com/parasharrout" TargetMode="External"/><Relationship Id="rId955" Type="http://schemas.openxmlformats.org/officeDocument/2006/relationships/hyperlink" Target="https://t.co/FARdtK8eLx" TargetMode="External"/><Relationship Id="rId1140" Type="http://schemas.openxmlformats.org/officeDocument/2006/relationships/hyperlink" Target="https://pbs.twimg.com/profile_banners/109895252/1480329981" TargetMode="External"/><Relationship Id="rId1378" Type="http://schemas.openxmlformats.org/officeDocument/2006/relationships/hyperlink" Target="https://twitter.com/startup_delhi" TargetMode="External"/><Relationship Id="rId84" Type="http://schemas.openxmlformats.org/officeDocument/2006/relationships/hyperlink" Target="https://twitter.com/nellore_reviews" TargetMode="External"/><Relationship Id="rId387" Type="http://schemas.openxmlformats.org/officeDocument/2006/relationships/hyperlink" Target="http://pbs.twimg.com/profile_images/730417060698689539/ZeYarsIl_normal.jpg" TargetMode="External"/><Relationship Id="rId510" Type="http://schemas.openxmlformats.org/officeDocument/2006/relationships/hyperlink" Target="http://pbs.twimg.com/profile_background_images/470258501625708544/CUpicgUz.png" TargetMode="External"/><Relationship Id="rId594" Type="http://schemas.openxmlformats.org/officeDocument/2006/relationships/hyperlink" Target="http://abs.twimg.com/sticky/default_profile_images/default_profile_4_normal.png" TargetMode="External"/><Relationship Id="rId608" Type="http://schemas.openxmlformats.org/officeDocument/2006/relationships/hyperlink" Target="https://twitter.com/natkhatbitts" TargetMode="External"/><Relationship Id="rId815" Type="http://schemas.openxmlformats.org/officeDocument/2006/relationships/hyperlink" Target="https://t.co/imT3enjlhb" TargetMode="External"/><Relationship Id="rId1238" Type="http://schemas.openxmlformats.org/officeDocument/2006/relationships/hyperlink" Target="https://twitter.com/siddhantshaw92" TargetMode="External"/><Relationship Id="rId247" Type="http://schemas.openxmlformats.org/officeDocument/2006/relationships/hyperlink" Target="http://abs.twimg.com/images/themes/theme4/bg.gif" TargetMode="External"/><Relationship Id="rId899" Type="http://schemas.openxmlformats.org/officeDocument/2006/relationships/hyperlink" Target="https://twitter.com/kaushikbaruah" TargetMode="External"/><Relationship Id="rId1000" Type="http://schemas.openxmlformats.org/officeDocument/2006/relationships/hyperlink" Target="http://pbs.twimg.com/profile_images/843400288367128577/mBl2HgQq_normal.jpg" TargetMode="External"/><Relationship Id="rId1084" Type="http://schemas.openxmlformats.org/officeDocument/2006/relationships/hyperlink" Target="http://pbs.twimg.com/profile_images/837476898892574720/Bln4HMOt_normal.jpg" TargetMode="External"/><Relationship Id="rId1305" Type="http://schemas.openxmlformats.org/officeDocument/2006/relationships/hyperlink" Target="http://abs.twimg.com/images/themes/theme1/bg.png" TargetMode="External"/><Relationship Id="rId107" Type="http://schemas.openxmlformats.org/officeDocument/2006/relationships/hyperlink" Target="https://pbs.twimg.com/profile_banners/1853323754/1489254095" TargetMode="External"/><Relationship Id="rId454" Type="http://schemas.openxmlformats.org/officeDocument/2006/relationships/hyperlink" Target="https://t.co/ylevB17SpA" TargetMode="External"/><Relationship Id="rId661" Type="http://schemas.openxmlformats.org/officeDocument/2006/relationships/hyperlink" Target="https://pbs.twimg.com/profile_banners/58380512/1373902578" TargetMode="External"/><Relationship Id="rId759" Type="http://schemas.openxmlformats.org/officeDocument/2006/relationships/hyperlink" Target="https://twitter.com/tatadocomobiz" TargetMode="External"/><Relationship Id="rId966" Type="http://schemas.openxmlformats.org/officeDocument/2006/relationships/hyperlink" Target="https://pbs.twimg.com/profile_banners/2787182163/1476814480" TargetMode="External"/><Relationship Id="rId1291" Type="http://schemas.openxmlformats.org/officeDocument/2006/relationships/hyperlink" Target="http://pbs.twimg.com/profile_background_images/713472808584499200/Na9gSoVq.jpg" TargetMode="External"/><Relationship Id="rId1389" Type="http://schemas.openxmlformats.org/officeDocument/2006/relationships/table" Target="../tables/table2.xml"/><Relationship Id="rId11" Type="http://schemas.openxmlformats.org/officeDocument/2006/relationships/hyperlink" Target="http://abs.twimg.com/images/themes/theme1/bg.png" TargetMode="External"/><Relationship Id="rId314" Type="http://schemas.openxmlformats.org/officeDocument/2006/relationships/hyperlink" Target="http://pbs.twimg.com/profile_images/505398936723390464/Otcy48HU_normal.png" TargetMode="External"/><Relationship Id="rId398" Type="http://schemas.openxmlformats.org/officeDocument/2006/relationships/hyperlink" Target="http://pbs.twimg.com/profile_images/815587956027256832/h8xEg4ZX_normal.jpg" TargetMode="External"/><Relationship Id="rId521" Type="http://schemas.openxmlformats.org/officeDocument/2006/relationships/hyperlink" Target="http://pbs.twimg.com/profile_images/632224657324687360/CiHM1iUd_normal.jpg" TargetMode="External"/><Relationship Id="rId619" Type="http://schemas.openxmlformats.org/officeDocument/2006/relationships/hyperlink" Target="https://twitter.com/saudreamchaser" TargetMode="External"/><Relationship Id="rId1151" Type="http://schemas.openxmlformats.org/officeDocument/2006/relationships/hyperlink" Target="http://pbs.twimg.com/profile_images/800324091525795840/c33LeHkg_normal.jpg" TargetMode="External"/><Relationship Id="rId1249" Type="http://schemas.openxmlformats.org/officeDocument/2006/relationships/hyperlink" Target="https://t.co/mNa58o8ca5" TargetMode="External"/><Relationship Id="rId95" Type="http://schemas.openxmlformats.org/officeDocument/2006/relationships/hyperlink" Target="https://twitter.com/indiatoday" TargetMode="External"/><Relationship Id="rId160" Type="http://schemas.openxmlformats.org/officeDocument/2006/relationships/hyperlink" Target="https://twitter.com/bsnl_as" TargetMode="External"/><Relationship Id="rId826" Type="http://schemas.openxmlformats.org/officeDocument/2006/relationships/hyperlink" Target="https://pbs.twimg.com/profile_banners/2469175266/1404762220" TargetMode="External"/><Relationship Id="rId1011" Type="http://schemas.openxmlformats.org/officeDocument/2006/relationships/hyperlink" Target="https://twitter.com/kkamalpugalia" TargetMode="External"/><Relationship Id="rId1109" Type="http://schemas.openxmlformats.org/officeDocument/2006/relationships/hyperlink" Target="https://pbs.twimg.com/profile_banners/227637803/1424758898" TargetMode="External"/><Relationship Id="rId258" Type="http://schemas.openxmlformats.org/officeDocument/2006/relationships/hyperlink" Target="https://t.co/3ftongJ4DU" TargetMode="External"/><Relationship Id="rId465" Type="http://schemas.openxmlformats.org/officeDocument/2006/relationships/hyperlink" Target="http://abs.twimg.com/images/themes/theme16/bg.gif" TargetMode="External"/><Relationship Id="rId672" Type="http://schemas.openxmlformats.org/officeDocument/2006/relationships/hyperlink" Target="http://pbs.twimg.com/profile_background_images/452340282227306496/YZjByx6-.jpeg" TargetMode="External"/><Relationship Id="rId1095" Type="http://schemas.openxmlformats.org/officeDocument/2006/relationships/hyperlink" Target="https://twitter.com/manisampath" TargetMode="External"/><Relationship Id="rId1316" Type="http://schemas.openxmlformats.org/officeDocument/2006/relationships/hyperlink" Target="http://pbs.twimg.com/profile_images/838070476501045248/ybyAxz9K_normal.jpg" TargetMode="External"/><Relationship Id="rId22" Type="http://schemas.openxmlformats.org/officeDocument/2006/relationships/hyperlink" Target="http://pbs.twimg.com/profile_images/840267070843584512/L7CGhc7d_normal.jpg" TargetMode="External"/><Relationship Id="rId118" Type="http://schemas.openxmlformats.org/officeDocument/2006/relationships/hyperlink" Target="https://pbs.twimg.com/profile_banners/1509442818/1489993098" TargetMode="External"/><Relationship Id="rId325" Type="http://schemas.openxmlformats.org/officeDocument/2006/relationships/hyperlink" Target="https://twitter.com/maunikpatel88" TargetMode="External"/><Relationship Id="rId532" Type="http://schemas.openxmlformats.org/officeDocument/2006/relationships/hyperlink" Target="http://pbs.twimg.com/profile_images/835883589321572353/KZtu8rug_normal.jpg" TargetMode="External"/><Relationship Id="rId977" Type="http://schemas.openxmlformats.org/officeDocument/2006/relationships/hyperlink" Target="http://pbs.twimg.com/profile_images/816760279308632064/E2ChonEI_normal.jpg" TargetMode="External"/><Relationship Id="rId1162" Type="http://schemas.openxmlformats.org/officeDocument/2006/relationships/hyperlink" Target="https://twitter.com/good_riddances" TargetMode="External"/><Relationship Id="rId171" Type="http://schemas.openxmlformats.org/officeDocument/2006/relationships/hyperlink" Target="https://pbs.twimg.com/profile_banners/3304912322/1478848279" TargetMode="External"/><Relationship Id="rId837" Type="http://schemas.openxmlformats.org/officeDocument/2006/relationships/hyperlink" Target="http://abs.twimg.com/images/themes/theme1/bg.png" TargetMode="External"/><Relationship Id="rId1022" Type="http://schemas.openxmlformats.org/officeDocument/2006/relationships/hyperlink" Target="http://pbs.twimg.com/profile_images/693081883635089408/bkx_ikDz_normal.jpg" TargetMode="External"/><Relationship Id="rId269" Type="http://schemas.openxmlformats.org/officeDocument/2006/relationships/hyperlink" Target="http://abs.twimg.com/images/themes/theme1/bg.png" TargetMode="External"/><Relationship Id="rId476" Type="http://schemas.openxmlformats.org/officeDocument/2006/relationships/hyperlink" Target="http://pbs.twimg.com/profile_images/832595275403268096/gJbqzcJL_normal.jpg" TargetMode="External"/><Relationship Id="rId683" Type="http://schemas.openxmlformats.org/officeDocument/2006/relationships/hyperlink" Target="http://abs.twimg.com/images/themes/theme1/bg.png" TargetMode="External"/><Relationship Id="rId890" Type="http://schemas.openxmlformats.org/officeDocument/2006/relationships/hyperlink" Target="http://pbs.twimg.com/profile_images/378800000667479700/715730e51ed9acf220716d059c33f804_normal.jpeg" TargetMode="External"/><Relationship Id="rId904" Type="http://schemas.openxmlformats.org/officeDocument/2006/relationships/hyperlink" Target="https://twitter.com/kumarkuila" TargetMode="External"/><Relationship Id="rId1327" Type="http://schemas.openxmlformats.org/officeDocument/2006/relationships/hyperlink" Target="http://pbs.twimg.com/profile_images/417669549937266688/b3zadIwk_normal.jpeg" TargetMode="External"/><Relationship Id="rId33" Type="http://schemas.openxmlformats.org/officeDocument/2006/relationships/hyperlink" Target="https://twitter.com/jiocare" TargetMode="External"/><Relationship Id="rId129" Type="http://schemas.openxmlformats.org/officeDocument/2006/relationships/hyperlink" Target="http://abs.twimg.com/images/themes/theme12/bg.gif" TargetMode="External"/><Relationship Id="rId336" Type="http://schemas.openxmlformats.org/officeDocument/2006/relationships/hyperlink" Target="https://pbs.twimg.com/profile_banners/180297473/1488359073" TargetMode="External"/><Relationship Id="rId543" Type="http://schemas.openxmlformats.org/officeDocument/2006/relationships/hyperlink" Target="https://twitter.com/justhrishi" TargetMode="External"/><Relationship Id="rId988" Type="http://schemas.openxmlformats.org/officeDocument/2006/relationships/hyperlink" Target="https://pbs.twimg.com/profile_banners/2297232122/1486146503" TargetMode="External"/><Relationship Id="rId1173" Type="http://schemas.openxmlformats.org/officeDocument/2006/relationships/hyperlink" Target="https://pbs.twimg.com/profile_banners/51661882/1485514104" TargetMode="External"/><Relationship Id="rId1380" Type="http://schemas.openxmlformats.org/officeDocument/2006/relationships/hyperlink" Target="https://twitter.com/wamiquehasan" TargetMode="External"/><Relationship Id="rId182" Type="http://schemas.openxmlformats.org/officeDocument/2006/relationships/hyperlink" Target="http://pbs.twimg.com/profile_images/480318339730771968/gpnII7ZK_normal.jpeg" TargetMode="External"/><Relationship Id="rId403" Type="http://schemas.openxmlformats.org/officeDocument/2006/relationships/hyperlink" Target="http://abs.twimg.com/images/themes/theme1/bg.png" TargetMode="External"/><Relationship Id="rId750" Type="http://schemas.openxmlformats.org/officeDocument/2006/relationships/hyperlink" Target="https://twitter.com/pratik_doshit" TargetMode="External"/><Relationship Id="rId848" Type="http://schemas.openxmlformats.org/officeDocument/2006/relationships/hyperlink" Target="http://pbs.twimg.com/profile_images/840846992356069377/NYqgTkn4_normal.jpg" TargetMode="External"/><Relationship Id="rId1033" Type="http://schemas.openxmlformats.org/officeDocument/2006/relationships/hyperlink" Target="https://pbs.twimg.com/profile_banners/4672381574/1452949925" TargetMode="External"/><Relationship Id="rId487" Type="http://schemas.openxmlformats.org/officeDocument/2006/relationships/hyperlink" Target="https://twitter.com/lokeshaarjuna" TargetMode="External"/><Relationship Id="rId610" Type="http://schemas.openxmlformats.org/officeDocument/2006/relationships/hyperlink" Target="https://pbs.twimg.com/profile_banners/198795861/1362648378" TargetMode="External"/><Relationship Id="rId694" Type="http://schemas.openxmlformats.org/officeDocument/2006/relationships/hyperlink" Target="http://abs.twimg.com/images/themes/theme12/bg.gif" TargetMode="External"/><Relationship Id="rId708" Type="http://schemas.openxmlformats.org/officeDocument/2006/relationships/hyperlink" Target="http://pbs.twimg.com/profile_images/841251551758934016/m3F8_kkd_normal.jpg" TargetMode="External"/><Relationship Id="rId915" Type="http://schemas.openxmlformats.org/officeDocument/2006/relationships/hyperlink" Target="http://abs.twimg.com/images/themes/theme1/bg.png" TargetMode="External"/><Relationship Id="rId1240" Type="http://schemas.openxmlformats.org/officeDocument/2006/relationships/hyperlink" Target="http://abs.twimg.com/images/themes/theme1/bg.png" TargetMode="External"/><Relationship Id="rId1338" Type="http://schemas.openxmlformats.org/officeDocument/2006/relationships/hyperlink" Target="http://pbs.twimg.com/profile_images/601997295496769536/htnZp04D_normal.jpg" TargetMode="External"/><Relationship Id="rId347" Type="http://schemas.openxmlformats.org/officeDocument/2006/relationships/hyperlink" Target="http://abs.twimg.com/images/themes/theme1/bg.png" TargetMode="External"/><Relationship Id="rId999" Type="http://schemas.openxmlformats.org/officeDocument/2006/relationships/hyperlink" Target="http://pbs.twimg.com/profile_images/837028851020664832/bjYPO9x3_normal.jpg" TargetMode="External"/><Relationship Id="rId1100" Type="http://schemas.openxmlformats.org/officeDocument/2006/relationships/hyperlink" Target="http://pbs.twimg.com/profile_images/573463619117023232/FsWNkDOn_normal.jpeg" TargetMode="External"/><Relationship Id="rId1184" Type="http://schemas.openxmlformats.org/officeDocument/2006/relationships/hyperlink" Target="https://twitter.com/vikasjindal06" TargetMode="External"/><Relationship Id="rId44" Type="http://schemas.openxmlformats.org/officeDocument/2006/relationships/hyperlink" Target="http://abs.twimg.com/images/themes/theme16/bg.gif" TargetMode="External"/><Relationship Id="rId554" Type="http://schemas.openxmlformats.org/officeDocument/2006/relationships/hyperlink" Target="http://pbs.twimg.com/profile_images/832303067164864512/8BB7yWG7_normal.jpg" TargetMode="External"/><Relationship Id="rId761" Type="http://schemas.openxmlformats.org/officeDocument/2006/relationships/hyperlink" Target="https://twitter.com/bt_india" TargetMode="External"/><Relationship Id="rId859" Type="http://schemas.openxmlformats.org/officeDocument/2006/relationships/hyperlink" Target="http://pbs.twimg.com/profile_images/483350980499472384/keaTuOM__normal.png" TargetMode="External"/><Relationship Id="rId193" Type="http://schemas.openxmlformats.org/officeDocument/2006/relationships/hyperlink" Target="https://pbs.twimg.com/profile_banners/14539557/1489106138" TargetMode="External"/><Relationship Id="rId207" Type="http://schemas.openxmlformats.org/officeDocument/2006/relationships/hyperlink" Target="http://abs.twimg.com/images/themes/theme1/bg.png" TargetMode="External"/><Relationship Id="rId414" Type="http://schemas.openxmlformats.org/officeDocument/2006/relationships/hyperlink" Target="http://abs.twimg.com/images/themes/theme1/bg.png" TargetMode="External"/><Relationship Id="rId498" Type="http://schemas.openxmlformats.org/officeDocument/2006/relationships/hyperlink" Target="https://t.co/k00FuHUkZQ" TargetMode="External"/><Relationship Id="rId621" Type="http://schemas.openxmlformats.org/officeDocument/2006/relationships/hyperlink" Target="http://t.co/GPCs6dVVuK" TargetMode="External"/><Relationship Id="rId1044" Type="http://schemas.openxmlformats.org/officeDocument/2006/relationships/hyperlink" Target="https://twitter.com/anandraj546" TargetMode="External"/><Relationship Id="rId1251" Type="http://schemas.openxmlformats.org/officeDocument/2006/relationships/hyperlink" Target="https://t.co/mdmSdrxNGc" TargetMode="External"/><Relationship Id="rId1349" Type="http://schemas.openxmlformats.org/officeDocument/2006/relationships/hyperlink" Target="https://twitter.com/sumitmahatha" TargetMode="External"/><Relationship Id="rId260" Type="http://schemas.openxmlformats.org/officeDocument/2006/relationships/hyperlink" Target="https://t.co/HrAl7mibma" TargetMode="External"/><Relationship Id="rId719" Type="http://schemas.openxmlformats.org/officeDocument/2006/relationships/hyperlink" Target="http://pbs.twimg.com/profile_images/441244231760220160/oliOuOuj_normal.jpeg" TargetMode="External"/><Relationship Id="rId926" Type="http://schemas.openxmlformats.org/officeDocument/2006/relationships/hyperlink" Target="https://twitter.com/parikshit2212" TargetMode="External"/><Relationship Id="rId1111" Type="http://schemas.openxmlformats.org/officeDocument/2006/relationships/hyperlink" Target="http://pbs.twimg.com/profile_images/631749362838716416/0aOtnHaY_normal.jpg" TargetMode="External"/><Relationship Id="rId55" Type="http://schemas.openxmlformats.org/officeDocument/2006/relationships/hyperlink" Target="http://pbs.twimg.com/profile_images/634010631331430400/QFdeob8Y_normal.jpg" TargetMode="External"/><Relationship Id="rId120" Type="http://schemas.openxmlformats.org/officeDocument/2006/relationships/hyperlink" Target="http://abs.twimg.com/images/themes/theme1/bg.png" TargetMode="External"/><Relationship Id="rId358" Type="http://schemas.openxmlformats.org/officeDocument/2006/relationships/hyperlink" Target="http://abs.twimg.com/images/themes/theme10/bg.gif" TargetMode="External"/><Relationship Id="rId565" Type="http://schemas.openxmlformats.org/officeDocument/2006/relationships/hyperlink" Target="https://twitter.com/reddevils_aj" TargetMode="External"/><Relationship Id="rId772" Type="http://schemas.openxmlformats.org/officeDocument/2006/relationships/hyperlink" Target="https://twitter.com/newsnationtv" TargetMode="External"/><Relationship Id="rId1195" Type="http://schemas.openxmlformats.org/officeDocument/2006/relationships/hyperlink" Target="https://twitter.com/amandhanani" TargetMode="External"/><Relationship Id="rId1209" Type="http://schemas.openxmlformats.org/officeDocument/2006/relationships/hyperlink" Target="http://abs.twimg.com/images/themes/theme1/bg.png" TargetMode="External"/><Relationship Id="rId218" Type="http://schemas.openxmlformats.org/officeDocument/2006/relationships/hyperlink" Target="http://pbs.twimg.com/profile_images/784629584008507392/7rQSiBVF_normal.jpg" TargetMode="External"/><Relationship Id="rId425" Type="http://schemas.openxmlformats.org/officeDocument/2006/relationships/hyperlink" Target="http://abs.twimg.com/images/themes/theme1/bg.png" TargetMode="External"/><Relationship Id="rId632" Type="http://schemas.openxmlformats.org/officeDocument/2006/relationships/hyperlink" Target="https://t.co/UwUxHYHa3o" TargetMode="External"/><Relationship Id="rId1055" Type="http://schemas.openxmlformats.org/officeDocument/2006/relationships/hyperlink" Target="https://t.co/gaNLJegw9B" TargetMode="External"/><Relationship Id="rId1262" Type="http://schemas.openxmlformats.org/officeDocument/2006/relationships/hyperlink" Target="https://pbs.twimg.com/profile_banners/2373925574/1459009676" TargetMode="External"/><Relationship Id="rId271" Type="http://schemas.openxmlformats.org/officeDocument/2006/relationships/hyperlink" Target="http://pbs.twimg.com/profile_images/787440133/profile-sepia_normal.JPG" TargetMode="External"/><Relationship Id="rId937" Type="http://schemas.openxmlformats.org/officeDocument/2006/relationships/hyperlink" Target="https://twitter.com/samips129" TargetMode="External"/><Relationship Id="rId1122" Type="http://schemas.openxmlformats.org/officeDocument/2006/relationships/hyperlink" Target="http://abs.twimg.com/images/themes/theme1/bg.png" TargetMode="External"/><Relationship Id="rId66" Type="http://schemas.openxmlformats.org/officeDocument/2006/relationships/hyperlink" Target="https://twitter.com/kilaruness" TargetMode="External"/><Relationship Id="rId131" Type="http://schemas.openxmlformats.org/officeDocument/2006/relationships/hyperlink" Target="http://abs.twimg.com/images/themes/theme1/bg.png" TargetMode="External"/><Relationship Id="rId369" Type="http://schemas.openxmlformats.org/officeDocument/2006/relationships/hyperlink" Target="https://twitter.com/riturajjabbal32" TargetMode="External"/><Relationship Id="rId576" Type="http://schemas.openxmlformats.org/officeDocument/2006/relationships/hyperlink" Target="https://t.co/OFVidLyMac" TargetMode="External"/><Relationship Id="rId783" Type="http://schemas.openxmlformats.org/officeDocument/2006/relationships/hyperlink" Target="https://twitter.com/mayankmishrabjp" TargetMode="External"/><Relationship Id="rId990" Type="http://schemas.openxmlformats.org/officeDocument/2006/relationships/hyperlink" Target="https://pbs.twimg.com/profile_banners/715385965/1398144436" TargetMode="External"/><Relationship Id="rId229" Type="http://schemas.openxmlformats.org/officeDocument/2006/relationships/hyperlink" Target="https://twitter.com/grvsnh" TargetMode="External"/><Relationship Id="rId436" Type="http://schemas.openxmlformats.org/officeDocument/2006/relationships/hyperlink" Target="http://abs.twimg.com/images/themes/theme1/bg.png" TargetMode="External"/><Relationship Id="rId643" Type="http://schemas.openxmlformats.org/officeDocument/2006/relationships/hyperlink" Target="https://pbs.twimg.com/profile_banners/728503162450022401/1488875183" TargetMode="External"/><Relationship Id="rId1066" Type="http://schemas.openxmlformats.org/officeDocument/2006/relationships/hyperlink" Target="http://abs.twimg.com/images/themes/theme1/bg.png" TargetMode="External"/><Relationship Id="rId1273" Type="http://schemas.openxmlformats.org/officeDocument/2006/relationships/hyperlink" Target="https://pbs.twimg.com/profile_banners/140709586/1443411836" TargetMode="External"/><Relationship Id="rId850" Type="http://schemas.openxmlformats.org/officeDocument/2006/relationships/hyperlink" Target="http://pbs.twimg.com/profile_images/813073904126324736/GTh58kbw_normal.jpg" TargetMode="External"/><Relationship Id="rId948" Type="http://schemas.openxmlformats.org/officeDocument/2006/relationships/hyperlink" Target="http://pbs.twimg.com/profile_images/829401460484034600/iUv9HDYW_normal.jpg" TargetMode="External"/><Relationship Id="rId1133" Type="http://schemas.openxmlformats.org/officeDocument/2006/relationships/hyperlink" Target="http://abs.twimg.com/sticky/default_profile_images/default_profile_5_normal.png" TargetMode="External"/><Relationship Id="rId77" Type="http://schemas.openxmlformats.org/officeDocument/2006/relationships/hyperlink" Target="https://t.co/TPktxegrMY" TargetMode="External"/><Relationship Id="rId282" Type="http://schemas.openxmlformats.org/officeDocument/2006/relationships/hyperlink" Target="https://twitter.com/vikantsahay" TargetMode="External"/><Relationship Id="rId503" Type="http://schemas.openxmlformats.org/officeDocument/2006/relationships/hyperlink" Target="https://pbs.twimg.com/profile_banners/2905690496/1487392367" TargetMode="External"/><Relationship Id="rId587" Type="http://schemas.openxmlformats.org/officeDocument/2006/relationships/hyperlink" Target="http://abs.twimg.com/images/themes/theme1/bg.png" TargetMode="External"/><Relationship Id="rId710" Type="http://schemas.openxmlformats.org/officeDocument/2006/relationships/hyperlink" Target="http://pbs.twimg.com/profile_images/452318411427557376/HZVSZ7-d_normal.jpeg" TargetMode="External"/><Relationship Id="rId808" Type="http://schemas.openxmlformats.org/officeDocument/2006/relationships/hyperlink" Target="http://abs.twimg.com/sticky/default_profile_images/default_profile_3_normal.png" TargetMode="External"/><Relationship Id="rId1340" Type="http://schemas.openxmlformats.org/officeDocument/2006/relationships/hyperlink" Target="http://pbs.twimg.com/profile_images/441650014503174144/SRojOSZ2_normal.jpeg" TargetMode="External"/><Relationship Id="rId8" Type="http://schemas.openxmlformats.org/officeDocument/2006/relationships/hyperlink" Target="https://pbs.twimg.com/profile_banners/756760385395515392/1470997935" TargetMode="External"/><Relationship Id="rId142" Type="http://schemas.openxmlformats.org/officeDocument/2006/relationships/hyperlink" Target="http://pbs.twimg.com/profile_images/756166859322433536/jmeOvn4V_normal.jpg" TargetMode="External"/><Relationship Id="rId447" Type="http://schemas.openxmlformats.org/officeDocument/2006/relationships/hyperlink" Target="https://pbs.twimg.com/profile_banners/225180608/1446105246" TargetMode="External"/><Relationship Id="rId794" Type="http://schemas.openxmlformats.org/officeDocument/2006/relationships/hyperlink" Target="http://pbs.twimg.com/profile_background_images/137435577/new1.jpg" TargetMode="External"/><Relationship Id="rId1077" Type="http://schemas.openxmlformats.org/officeDocument/2006/relationships/hyperlink" Target="http://pbs.twimg.com/profile_images/771624057565360128/QLn5uJDd_normal.jpg" TargetMode="External"/><Relationship Id="rId1200" Type="http://schemas.openxmlformats.org/officeDocument/2006/relationships/hyperlink" Target="https://twitter.com/anilkrsheoran" TargetMode="External"/><Relationship Id="rId654" Type="http://schemas.openxmlformats.org/officeDocument/2006/relationships/hyperlink" Target="https://pbs.twimg.com/profile_banners/2788458694/1470885626" TargetMode="External"/><Relationship Id="rId861" Type="http://schemas.openxmlformats.org/officeDocument/2006/relationships/hyperlink" Target="https://twitter.com/hkarandikar" TargetMode="External"/><Relationship Id="rId959" Type="http://schemas.openxmlformats.org/officeDocument/2006/relationships/hyperlink" Target="https://t.co/xh9RXP2ahV" TargetMode="External"/><Relationship Id="rId1284" Type="http://schemas.openxmlformats.org/officeDocument/2006/relationships/hyperlink" Target="http://abs.twimg.com/images/themes/theme1/bg.png" TargetMode="External"/><Relationship Id="rId293" Type="http://schemas.openxmlformats.org/officeDocument/2006/relationships/hyperlink" Target="https://pbs.twimg.com/profile_banners/2222673457/1483683845" TargetMode="External"/><Relationship Id="rId307" Type="http://schemas.openxmlformats.org/officeDocument/2006/relationships/hyperlink" Target="http://pbs.twimg.com/profile_background_images/451293729932857344/-PHga9yu.jpeg" TargetMode="External"/><Relationship Id="rId514" Type="http://schemas.openxmlformats.org/officeDocument/2006/relationships/hyperlink" Target="http://abs.twimg.com/images/themes/theme1/bg.png" TargetMode="External"/><Relationship Id="rId721" Type="http://schemas.openxmlformats.org/officeDocument/2006/relationships/hyperlink" Target="http://pbs.twimg.com/profile_images/751012036130242560/TV9xqYcm_normal.jpg" TargetMode="External"/><Relationship Id="rId1144" Type="http://schemas.openxmlformats.org/officeDocument/2006/relationships/hyperlink" Target="https://pbs.twimg.com/profile_banners/276208602/1480232659" TargetMode="External"/><Relationship Id="rId1351" Type="http://schemas.openxmlformats.org/officeDocument/2006/relationships/hyperlink" Target="https://twitter.com/jk_3841" TargetMode="External"/><Relationship Id="rId88" Type="http://schemas.openxmlformats.org/officeDocument/2006/relationships/hyperlink" Target="https://pbs.twimg.com/profile_banners/37168231/1401193209" TargetMode="External"/><Relationship Id="rId153" Type="http://schemas.openxmlformats.org/officeDocument/2006/relationships/hyperlink" Target="https://twitter.com/bharati09334466" TargetMode="External"/><Relationship Id="rId360" Type="http://schemas.openxmlformats.org/officeDocument/2006/relationships/hyperlink" Target="http://pbs.twimg.com/profile_images/840508140479229952/mn_MC__4_normal.jpg" TargetMode="External"/><Relationship Id="rId598" Type="http://schemas.openxmlformats.org/officeDocument/2006/relationships/hyperlink" Target="https://twitter.com/no2uid" TargetMode="External"/><Relationship Id="rId819" Type="http://schemas.openxmlformats.org/officeDocument/2006/relationships/hyperlink" Target="https://pbs.twimg.com/profile_banners/25874296/1424238643" TargetMode="External"/><Relationship Id="rId1004" Type="http://schemas.openxmlformats.org/officeDocument/2006/relationships/hyperlink" Target="http://pbs.twimg.com/profile_images/711444981471322112/u0jHsh5h_normal.jpg" TargetMode="External"/><Relationship Id="rId1211" Type="http://schemas.openxmlformats.org/officeDocument/2006/relationships/hyperlink" Target="http://pbs.twimg.com/profile_images/674974414841098240/gSjCDMZn_normal.jpg" TargetMode="External"/><Relationship Id="rId220" Type="http://schemas.openxmlformats.org/officeDocument/2006/relationships/hyperlink" Target="http://pbs.twimg.com/profile_images/834324592265195520/qyCyNCUX_normal.jpg" TargetMode="External"/><Relationship Id="rId458" Type="http://schemas.openxmlformats.org/officeDocument/2006/relationships/hyperlink" Target="https://pbs.twimg.com/profile_banners/4842699590/1467279403" TargetMode="External"/><Relationship Id="rId665" Type="http://schemas.openxmlformats.org/officeDocument/2006/relationships/hyperlink" Target="http://abs.twimg.com/images/themes/theme1/bg.png" TargetMode="External"/><Relationship Id="rId872" Type="http://schemas.openxmlformats.org/officeDocument/2006/relationships/hyperlink" Target="https://twitter.com/gourab_87" TargetMode="External"/><Relationship Id="rId1088" Type="http://schemas.openxmlformats.org/officeDocument/2006/relationships/hyperlink" Target="https://twitter.com/mukeshjio" TargetMode="External"/><Relationship Id="rId1295" Type="http://schemas.openxmlformats.org/officeDocument/2006/relationships/hyperlink" Target="http://pbs.twimg.com/profile_background_images/97387814/hitender.jpg" TargetMode="External"/><Relationship Id="rId1309" Type="http://schemas.openxmlformats.org/officeDocument/2006/relationships/hyperlink" Target="http://abs.twimg.com/images/themes/theme7/bg.gif" TargetMode="External"/><Relationship Id="rId15" Type="http://schemas.openxmlformats.org/officeDocument/2006/relationships/hyperlink" Target="http://abs.twimg.com/images/themes/theme15/bg.png" TargetMode="External"/><Relationship Id="rId318" Type="http://schemas.openxmlformats.org/officeDocument/2006/relationships/hyperlink" Target="http://abs.twimg.com/sticky/default_profile_images/default_profile_1_normal.png" TargetMode="External"/><Relationship Id="rId525" Type="http://schemas.openxmlformats.org/officeDocument/2006/relationships/hyperlink" Target="http://pbs.twimg.com/profile_images/832810074443636743/J0Ufu9Tz_normal.jpg" TargetMode="External"/><Relationship Id="rId732" Type="http://schemas.openxmlformats.org/officeDocument/2006/relationships/hyperlink" Target="http://pbs.twimg.com/profile_images/842900251677802496/9TtMtmpZ_normal.jpg" TargetMode="External"/><Relationship Id="rId1155" Type="http://schemas.openxmlformats.org/officeDocument/2006/relationships/hyperlink" Target="http://pbs.twimg.com/profile_images/587199376772087809/SUU4ld-m_normal.jpg" TargetMode="External"/><Relationship Id="rId1362" Type="http://schemas.openxmlformats.org/officeDocument/2006/relationships/hyperlink" Target="https://twitter.com/sgupta22" TargetMode="External"/><Relationship Id="rId99" Type="http://schemas.openxmlformats.org/officeDocument/2006/relationships/hyperlink" Target="http://t.co/PM0CAqkfVj" TargetMode="External"/><Relationship Id="rId164" Type="http://schemas.openxmlformats.org/officeDocument/2006/relationships/hyperlink" Target="https://twitter.com/guwahatiplus" TargetMode="External"/><Relationship Id="rId371" Type="http://schemas.openxmlformats.org/officeDocument/2006/relationships/hyperlink" Target="https://twitter.com/ravvs4u" TargetMode="External"/><Relationship Id="rId1015" Type="http://schemas.openxmlformats.org/officeDocument/2006/relationships/hyperlink" Target="https://pbs.twimg.com/profile_banners/189365634/1359776507" TargetMode="External"/><Relationship Id="rId1222" Type="http://schemas.openxmlformats.org/officeDocument/2006/relationships/hyperlink" Target="http://t.co/bdTst6Zxbl" TargetMode="External"/><Relationship Id="rId469" Type="http://schemas.openxmlformats.org/officeDocument/2006/relationships/hyperlink" Target="http://pbs.twimg.com/profile_background_images/378800000167908118/W7iSV5eJ.jpeg" TargetMode="External"/><Relationship Id="rId676" Type="http://schemas.openxmlformats.org/officeDocument/2006/relationships/hyperlink" Target="http://pbs.twimg.com/profile_background_images/443759791073013760/bXAhiSKe.png" TargetMode="External"/><Relationship Id="rId883" Type="http://schemas.openxmlformats.org/officeDocument/2006/relationships/hyperlink" Target="http://abs.twimg.com/images/themes/theme1/bg.png" TargetMode="External"/><Relationship Id="rId1099" Type="http://schemas.openxmlformats.org/officeDocument/2006/relationships/hyperlink" Target="http://abs.twimg.com/images/themes/theme1/bg.png" TargetMode="External"/><Relationship Id="rId26" Type="http://schemas.openxmlformats.org/officeDocument/2006/relationships/hyperlink" Target="https://twitter.com/santoshshinde23" TargetMode="External"/><Relationship Id="rId231" Type="http://schemas.openxmlformats.org/officeDocument/2006/relationships/hyperlink" Target="https://twitter.com/786nishan" TargetMode="External"/><Relationship Id="rId329" Type="http://schemas.openxmlformats.org/officeDocument/2006/relationships/hyperlink" Target="https://twitter.com/rsprasad" TargetMode="External"/><Relationship Id="rId536" Type="http://schemas.openxmlformats.org/officeDocument/2006/relationships/hyperlink" Target="https://twitter.com/harshstp" TargetMode="External"/><Relationship Id="rId1166" Type="http://schemas.openxmlformats.org/officeDocument/2006/relationships/hyperlink" Target="https://twitter.com/haziff" TargetMode="External"/><Relationship Id="rId1373" Type="http://schemas.openxmlformats.org/officeDocument/2006/relationships/hyperlink" Target="https://twitter.com/aamaadmiparty" TargetMode="External"/><Relationship Id="rId175" Type="http://schemas.openxmlformats.org/officeDocument/2006/relationships/hyperlink" Target="http://abs.twimg.com/images/themes/theme1/bg.png" TargetMode="External"/><Relationship Id="rId743" Type="http://schemas.openxmlformats.org/officeDocument/2006/relationships/hyperlink" Target="https://twitter.com/rajananandan" TargetMode="External"/><Relationship Id="rId950" Type="http://schemas.openxmlformats.org/officeDocument/2006/relationships/hyperlink" Target="http://pbs.twimg.com/profile_images/841711203575558145/IM6KD2_7_normal.jpg" TargetMode="External"/><Relationship Id="rId1026" Type="http://schemas.openxmlformats.org/officeDocument/2006/relationships/hyperlink" Target="https://twitter.com/anurag_bohra" TargetMode="External"/><Relationship Id="rId382" Type="http://schemas.openxmlformats.org/officeDocument/2006/relationships/hyperlink" Target="http://abs.twimg.com/images/themes/theme1/bg.png" TargetMode="External"/><Relationship Id="rId603" Type="http://schemas.openxmlformats.org/officeDocument/2006/relationships/hyperlink" Target="http://abs.twimg.com/images/themes/theme18/bg.gif" TargetMode="External"/><Relationship Id="rId687" Type="http://schemas.openxmlformats.org/officeDocument/2006/relationships/hyperlink" Target="http://abs.twimg.com/images/themes/theme1/bg.png" TargetMode="External"/><Relationship Id="rId810" Type="http://schemas.openxmlformats.org/officeDocument/2006/relationships/hyperlink" Target="https://twitter.com/anuragzakarde" TargetMode="External"/><Relationship Id="rId908" Type="http://schemas.openxmlformats.org/officeDocument/2006/relationships/hyperlink" Target="https://pbs.twimg.com/profile_banners/372335804/1466507772" TargetMode="External"/><Relationship Id="rId1233" Type="http://schemas.openxmlformats.org/officeDocument/2006/relationships/hyperlink" Target="http://pbs.twimg.com/profile_images/695909534129385472/c-5ZPJoN_normal.jpg" TargetMode="External"/><Relationship Id="rId242" Type="http://schemas.openxmlformats.org/officeDocument/2006/relationships/hyperlink" Target="https://t.co/nrSJWjIRSG" TargetMode="External"/><Relationship Id="rId894" Type="http://schemas.openxmlformats.org/officeDocument/2006/relationships/hyperlink" Target="http://pbs.twimg.com/profile_images/799207989483683840/Vl0VwPRl_normal.jpg" TargetMode="External"/><Relationship Id="rId1177" Type="http://schemas.openxmlformats.org/officeDocument/2006/relationships/hyperlink" Target="http://pbs.twimg.com/profile_background_images/445853532516675584/SiBr7w1k.jpeg" TargetMode="External"/><Relationship Id="rId1300" Type="http://schemas.openxmlformats.org/officeDocument/2006/relationships/hyperlink" Target="http://pbs.twimg.com/profile_background_images/660188696/c9qxojbht24wftobc5vc.jpeg" TargetMode="External"/><Relationship Id="rId37" Type="http://schemas.openxmlformats.org/officeDocument/2006/relationships/hyperlink" Target="https://pbs.twimg.com/profile_banners/173422891/1432888873" TargetMode="External"/><Relationship Id="rId102" Type="http://schemas.openxmlformats.org/officeDocument/2006/relationships/hyperlink" Target="https://t.co/nrSJWjIRSG" TargetMode="External"/><Relationship Id="rId547" Type="http://schemas.openxmlformats.org/officeDocument/2006/relationships/hyperlink" Target="https://twitter.com/kt1493" TargetMode="External"/><Relationship Id="rId754" Type="http://schemas.openxmlformats.org/officeDocument/2006/relationships/hyperlink" Target="https://twitter.com/cavishalchopra1" TargetMode="External"/><Relationship Id="rId961" Type="http://schemas.openxmlformats.org/officeDocument/2006/relationships/hyperlink" Target="https://pbs.twimg.com/profile_banners/4596843913/1468248911" TargetMode="External"/><Relationship Id="rId1384" Type="http://schemas.openxmlformats.org/officeDocument/2006/relationships/hyperlink" Target="http://pbs.twimg.com/profile_images/732134112073416705/LDOkqja7_normal.jpg" TargetMode="External"/><Relationship Id="rId90" Type="http://schemas.openxmlformats.org/officeDocument/2006/relationships/hyperlink" Target="http://pbs.twimg.com/profile_background_images/98341899/twitterbgsuhel.jpg" TargetMode="External"/><Relationship Id="rId186" Type="http://schemas.openxmlformats.org/officeDocument/2006/relationships/hyperlink" Target="https://twitter.com/voi" TargetMode="External"/><Relationship Id="rId393" Type="http://schemas.openxmlformats.org/officeDocument/2006/relationships/hyperlink" Target="https://twitter.com/pransingchou" TargetMode="External"/><Relationship Id="rId407" Type="http://schemas.openxmlformats.org/officeDocument/2006/relationships/hyperlink" Target="http://t.co/RH5wQdvq" TargetMode="External"/><Relationship Id="rId614" Type="http://schemas.openxmlformats.org/officeDocument/2006/relationships/hyperlink" Target="http://pbs.twimg.com/profile_images/609293666339852289/jCwHe3XI_normal.jpg" TargetMode="External"/><Relationship Id="rId821" Type="http://schemas.openxmlformats.org/officeDocument/2006/relationships/hyperlink" Target="https://pbs.twimg.com/profile_banners/497931094/1411359220" TargetMode="External"/><Relationship Id="rId1037" Type="http://schemas.openxmlformats.org/officeDocument/2006/relationships/hyperlink" Target="http://abs.twimg.com/images/themes/theme15/bg.png" TargetMode="External"/><Relationship Id="rId1244" Type="http://schemas.openxmlformats.org/officeDocument/2006/relationships/hyperlink" Target="https://twitter.com/drbharatjani" TargetMode="External"/><Relationship Id="rId253" Type="http://schemas.openxmlformats.org/officeDocument/2006/relationships/hyperlink" Target="https://twitter.com/bsnlcorporate" TargetMode="External"/><Relationship Id="rId460" Type="http://schemas.openxmlformats.org/officeDocument/2006/relationships/hyperlink" Target="https://pbs.twimg.com/profile_banners/1333248636/1484377380" TargetMode="External"/><Relationship Id="rId698" Type="http://schemas.openxmlformats.org/officeDocument/2006/relationships/hyperlink" Target="http://pbs.twimg.com/profile_images/378800000840024871/fb10b21c1166534dc307442c4f07f406_normal.jpeg" TargetMode="External"/><Relationship Id="rId919" Type="http://schemas.openxmlformats.org/officeDocument/2006/relationships/hyperlink" Target="http://pbs.twimg.com/profile_images/728587403632517120/CzrEwgjX_normal.jpg" TargetMode="External"/><Relationship Id="rId1090" Type="http://schemas.openxmlformats.org/officeDocument/2006/relationships/hyperlink" Target="https://twitter.com/lahirasyed1" TargetMode="External"/><Relationship Id="rId1104" Type="http://schemas.openxmlformats.org/officeDocument/2006/relationships/hyperlink" Target="http://abs.twimg.com/sticky/default_profile_images/default_profile_1_normal.png" TargetMode="External"/><Relationship Id="rId1311" Type="http://schemas.openxmlformats.org/officeDocument/2006/relationships/hyperlink" Target="http://pbs.twimg.com/profile_images/378800000604221202/9266852e0d39a188842e3eff225e5f2a_normal.jpeg" TargetMode="External"/><Relationship Id="rId48" Type="http://schemas.openxmlformats.org/officeDocument/2006/relationships/hyperlink" Target="http://pbs.twimg.com/profile_background_images/378800000063774152/9bbd981de57260445ba9ac3f920a7740.jpeg" TargetMode="External"/><Relationship Id="rId113" Type="http://schemas.openxmlformats.org/officeDocument/2006/relationships/hyperlink" Target="https://pbs.twimg.com/profile_banners/76635017/1469119295" TargetMode="External"/><Relationship Id="rId320" Type="http://schemas.openxmlformats.org/officeDocument/2006/relationships/hyperlink" Target="http://pbs.twimg.com/profile_images/825754094832906242/yVI_-7WW_normal.jpg" TargetMode="External"/><Relationship Id="rId558" Type="http://schemas.openxmlformats.org/officeDocument/2006/relationships/hyperlink" Target="https://t.co/Xbs0z481zr" TargetMode="External"/><Relationship Id="rId765" Type="http://schemas.openxmlformats.org/officeDocument/2006/relationships/hyperlink" Target="https://twitter.com/ajay_7460" TargetMode="External"/><Relationship Id="rId972" Type="http://schemas.openxmlformats.org/officeDocument/2006/relationships/hyperlink" Target="http://pbs.twimg.com/profile_background_images/516110096867131392/LLsjN5k9.jpeg" TargetMode="External"/><Relationship Id="rId1188" Type="http://schemas.openxmlformats.org/officeDocument/2006/relationships/hyperlink" Target="https://pbs.twimg.com/profile_banners/91352288/1490003724" TargetMode="External"/><Relationship Id="rId197" Type="http://schemas.openxmlformats.org/officeDocument/2006/relationships/hyperlink" Target="https://pbs.twimg.com/profile_banners/1462531608/1410700026" TargetMode="External"/><Relationship Id="rId418" Type="http://schemas.openxmlformats.org/officeDocument/2006/relationships/hyperlink" Target="http://pbs.twimg.com/profile_images/843347696886992897/o6jouWYd_normal.jpg" TargetMode="External"/><Relationship Id="rId625" Type="http://schemas.openxmlformats.org/officeDocument/2006/relationships/hyperlink" Target="http://t.co/zfYrL8UQUC" TargetMode="External"/><Relationship Id="rId832" Type="http://schemas.openxmlformats.org/officeDocument/2006/relationships/hyperlink" Target="http://pbs.twimg.com/profile_background_images/570852779/n50u11aupjg6bzp4zu1g.jpeg" TargetMode="External"/><Relationship Id="rId1048" Type="http://schemas.openxmlformats.org/officeDocument/2006/relationships/hyperlink" Target="https://pbs.twimg.com/profile_banners/69475091/1350055114" TargetMode="External"/><Relationship Id="rId1255" Type="http://schemas.openxmlformats.org/officeDocument/2006/relationships/hyperlink" Target="https://t.co/L8W6okKxlw" TargetMode="External"/><Relationship Id="rId264" Type="http://schemas.openxmlformats.org/officeDocument/2006/relationships/hyperlink" Target="https://pbs.twimg.com/profile_banners/297962045/1408066880" TargetMode="External"/><Relationship Id="rId471" Type="http://schemas.openxmlformats.org/officeDocument/2006/relationships/hyperlink" Target="http://pbs.twimg.com/profile_background_images/153111318/x95f8df1f1cf81f3c3d8494a3a028e6a.jpg" TargetMode="External"/><Relationship Id="rId1115" Type="http://schemas.openxmlformats.org/officeDocument/2006/relationships/hyperlink" Target="https://pbs.twimg.com/profile_banners/1323024025/1482641278" TargetMode="External"/><Relationship Id="rId1322" Type="http://schemas.openxmlformats.org/officeDocument/2006/relationships/hyperlink" Target="http://pbs.twimg.com/profile_images/813462156347785217/cLQr8lVf_normal.jpg" TargetMode="External"/><Relationship Id="rId59" Type="http://schemas.openxmlformats.org/officeDocument/2006/relationships/hyperlink" Target="https://twitter.com/s_srikant" TargetMode="External"/><Relationship Id="rId124" Type="http://schemas.openxmlformats.org/officeDocument/2006/relationships/hyperlink" Target="http://abs.twimg.com/images/themes/theme1/bg.png" TargetMode="External"/><Relationship Id="rId569" Type="http://schemas.openxmlformats.org/officeDocument/2006/relationships/hyperlink" Target="https://pbs.twimg.com/profile_banners/2732232552/1452378371" TargetMode="External"/><Relationship Id="rId776" Type="http://schemas.openxmlformats.org/officeDocument/2006/relationships/hyperlink" Target="https://twitter.com/srkuniverseus" TargetMode="External"/><Relationship Id="rId983" Type="http://schemas.openxmlformats.org/officeDocument/2006/relationships/hyperlink" Target="https://twitter.com/filmfare" TargetMode="External"/><Relationship Id="rId1199" Type="http://schemas.openxmlformats.org/officeDocument/2006/relationships/hyperlink" Target="http://pbs.twimg.com/profile_images/1240272386/hpqscan0001_normal.jpg" TargetMode="External"/><Relationship Id="rId331" Type="http://schemas.openxmlformats.org/officeDocument/2006/relationships/hyperlink" Target="https://twitter.com/vsrconnect" TargetMode="External"/><Relationship Id="rId429" Type="http://schemas.openxmlformats.org/officeDocument/2006/relationships/hyperlink" Target="https://twitter.com/sahilsharma282" TargetMode="External"/><Relationship Id="rId636" Type="http://schemas.openxmlformats.org/officeDocument/2006/relationships/hyperlink" Target="https://t.co/1OzWvkEfiH" TargetMode="External"/><Relationship Id="rId1059" Type="http://schemas.openxmlformats.org/officeDocument/2006/relationships/hyperlink" Target="https://pbs.twimg.com/profile_banners/141544635/1481004303" TargetMode="External"/><Relationship Id="rId1266" Type="http://schemas.openxmlformats.org/officeDocument/2006/relationships/hyperlink" Target="https://pbs.twimg.com/profile_banners/81082366/1484220873" TargetMode="External"/><Relationship Id="rId843" Type="http://schemas.openxmlformats.org/officeDocument/2006/relationships/hyperlink" Target="http://pbs.twimg.com/profile_images/733904614785835008/sUTP1aKb_normal.jpg" TargetMode="External"/><Relationship Id="rId1126" Type="http://schemas.openxmlformats.org/officeDocument/2006/relationships/hyperlink" Target="http://pbs.twimg.com/profile_images/820101866579173376/AnZDudpS_normal.jpg" TargetMode="External"/><Relationship Id="rId275" Type="http://schemas.openxmlformats.org/officeDocument/2006/relationships/hyperlink" Target="http://pbs.twimg.com/profile_images/716617748701437952/3EGXyjZ-_normal.jpg" TargetMode="External"/><Relationship Id="rId482" Type="http://schemas.openxmlformats.org/officeDocument/2006/relationships/hyperlink" Target="http://pbs.twimg.com/profile_images/266561611/prof_normal.jpg" TargetMode="External"/><Relationship Id="rId703" Type="http://schemas.openxmlformats.org/officeDocument/2006/relationships/hyperlink" Target="http://pbs.twimg.com/profile_images/730227423615266816/zjPqXEqV_normal.jpg" TargetMode="External"/><Relationship Id="rId910" Type="http://schemas.openxmlformats.org/officeDocument/2006/relationships/hyperlink" Target="http://pbs.twimg.com/profile_background_images/830347943/bc41ac88b8164a29815ccea4a0315634.jpeg" TargetMode="External"/><Relationship Id="rId1333" Type="http://schemas.openxmlformats.org/officeDocument/2006/relationships/hyperlink" Target="http://pbs.twimg.com/profile_images/775876866888519680/9HJoxNfh_normal.jpg" TargetMode="External"/><Relationship Id="rId135" Type="http://schemas.openxmlformats.org/officeDocument/2006/relationships/hyperlink" Target="http://pbs.twimg.com/profile_images/804514105407184896/1LDaNXO5_normal.jpg" TargetMode="External"/><Relationship Id="rId342" Type="http://schemas.openxmlformats.org/officeDocument/2006/relationships/hyperlink" Target="https://twitter.com/karan666612" TargetMode="External"/><Relationship Id="rId787" Type="http://schemas.openxmlformats.org/officeDocument/2006/relationships/hyperlink" Target="https://twitter.com/imnbj" TargetMode="External"/><Relationship Id="rId994" Type="http://schemas.openxmlformats.org/officeDocument/2006/relationships/hyperlink" Target="http://abs.twimg.com/images/themes/theme1/bg.png" TargetMode="External"/><Relationship Id="rId202" Type="http://schemas.openxmlformats.org/officeDocument/2006/relationships/hyperlink" Target="http://abs.twimg.com/images/themes/theme1/bg.png" TargetMode="External"/><Relationship Id="rId647" Type="http://schemas.openxmlformats.org/officeDocument/2006/relationships/hyperlink" Target="https://pbs.twimg.com/profile_banners/50341502/1444978517" TargetMode="External"/><Relationship Id="rId854" Type="http://schemas.openxmlformats.org/officeDocument/2006/relationships/hyperlink" Target="http://pbs.twimg.com/profile_images/769361003146424320/lqbiN3RG_normal.jpg" TargetMode="External"/><Relationship Id="rId1277" Type="http://schemas.openxmlformats.org/officeDocument/2006/relationships/hyperlink" Target="https://pbs.twimg.com/profile_banners/711694309/1467666171" TargetMode="External"/><Relationship Id="rId286" Type="http://schemas.openxmlformats.org/officeDocument/2006/relationships/hyperlink" Target="https://t.co/i7NXOy8deG" TargetMode="External"/><Relationship Id="rId493" Type="http://schemas.openxmlformats.org/officeDocument/2006/relationships/hyperlink" Target="https://twitter.com/jaiber" TargetMode="External"/><Relationship Id="rId507" Type="http://schemas.openxmlformats.org/officeDocument/2006/relationships/hyperlink" Target="https://pbs.twimg.com/profile_banners/4539304393/1449942943" TargetMode="External"/><Relationship Id="rId714" Type="http://schemas.openxmlformats.org/officeDocument/2006/relationships/hyperlink" Target="http://pbs.twimg.com/profile_images/755315935775428609/xERAPM0-_normal.jpg" TargetMode="External"/><Relationship Id="rId921" Type="http://schemas.openxmlformats.org/officeDocument/2006/relationships/hyperlink" Target="http://pbs.twimg.com/profile_images/430568341770469376/jA6PLq3u_normal.jpeg" TargetMode="External"/><Relationship Id="rId1137" Type="http://schemas.openxmlformats.org/officeDocument/2006/relationships/hyperlink" Target="http://abs.twimg.com/sticky/default_profile_images/default_profile_3_normal.png" TargetMode="External"/><Relationship Id="rId1344" Type="http://schemas.openxmlformats.org/officeDocument/2006/relationships/hyperlink" Target="http://pbs.twimg.com/profile_images/776413382274584576/TZeg0Qkd_normal.jpg" TargetMode="External"/><Relationship Id="rId50" Type="http://schemas.openxmlformats.org/officeDocument/2006/relationships/hyperlink" Target="http://pbs.twimg.com/profile_background_images/457965141493964800/ePadn8QX.png" TargetMode="External"/><Relationship Id="rId146" Type="http://schemas.openxmlformats.org/officeDocument/2006/relationships/hyperlink" Target="http://pbs.twimg.com/profile_images/998225371/ASSAM_NEWS-1_normal.gif" TargetMode="External"/><Relationship Id="rId353" Type="http://schemas.openxmlformats.org/officeDocument/2006/relationships/hyperlink" Target="https://twitter.com/malay_15" TargetMode="External"/><Relationship Id="rId560" Type="http://schemas.openxmlformats.org/officeDocument/2006/relationships/hyperlink" Target="https://pbs.twimg.com/profile_banners/2698099632/1469541560" TargetMode="External"/><Relationship Id="rId798" Type="http://schemas.openxmlformats.org/officeDocument/2006/relationships/hyperlink" Target="http://pbs.twimg.com/profile_images/661679664/keep_it_onn_normal.jpg" TargetMode="External"/><Relationship Id="rId1190" Type="http://schemas.openxmlformats.org/officeDocument/2006/relationships/hyperlink" Target="http://abs.twimg.com/images/themes/theme1/bg.png" TargetMode="External"/><Relationship Id="rId1204" Type="http://schemas.openxmlformats.org/officeDocument/2006/relationships/hyperlink" Target="https://pbs.twimg.com/profile_banners/122959195/1402486363" TargetMode="External"/><Relationship Id="rId213" Type="http://schemas.openxmlformats.org/officeDocument/2006/relationships/hyperlink" Target="http://pbs.twimg.com/profile_images/693086327512784897/r718M91X_normal.jpg" TargetMode="External"/><Relationship Id="rId420" Type="http://schemas.openxmlformats.org/officeDocument/2006/relationships/hyperlink" Target="https://twitter.com/pandavishwnath" TargetMode="External"/><Relationship Id="rId658" Type="http://schemas.openxmlformats.org/officeDocument/2006/relationships/hyperlink" Target="https://pbs.twimg.com/profile_banners/110773145/1399706852" TargetMode="External"/><Relationship Id="rId865" Type="http://schemas.openxmlformats.org/officeDocument/2006/relationships/hyperlink" Target="https://twitter.com/anurag_engr" TargetMode="External"/><Relationship Id="rId1050" Type="http://schemas.openxmlformats.org/officeDocument/2006/relationships/hyperlink" Target="http://pbs.twimg.com/profile_images/742687946365665280/np3nAkYX_normal.jpg" TargetMode="External"/><Relationship Id="rId1288" Type="http://schemas.openxmlformats.org/officeDocument/2006/relationships/hyperlink" Target="http://abs.twimg.com/images/themes/theme1/bg.png" TargetMode="External"/><Relationship Id="rId297" Type="http://schemas.openxmlformats.org/officeDocument/2006/relationships/hyperlink" Target="http://pbs.twimg.com/profile_background_images/450263913/x34a8753ad2bc87d1029dd387c75486f.jpg" TargetMode="External"/><Relationship Id="rId518" Type="http://schemas.openxmlformats.org/officeDocument/2006/relationships/hyperlink" Target="http://pbs.twimg.com/profile_background_images/551359758922313729/D2XrWiCO.jpeg" TargetMode="External"/><Relationship Id="rId725" Type="http://schemas.openxmlformats.org/officeDocument/2006/relationships/hyperlink" Target="http://abs.twimg.com/sticky/default_profile_images/default_profile_2_normal.png" TargetMode="External"/><Relationship Id="rId932" Type="http://schemas.openxmlformats.org/officeDocument/2006/relationships/hyperlink" Target="https://pbs.twimg.com/profile_banners/151440885/1435685494" TargetMode="External"/><Relationship Id="rId1148" Type="http://schemas.openxmlformats.org/officeDocument/2006/relationships/hyperlink" Target="http://abs.twimg.com/images/themes/theme19/bg.gif" TargetMode="External"/><Relationship Id="rId1355" Type="http://schemas.openxmlformats.org/officeDocument/2006/relationships/hyperlink" Target="https://twitter.com/meghnashukla11" TargetMode="External"/><Relationship Id="rId157" Type="http://schemas.openxmlformats.org/officeDocument/2006/relationships/hyperlink" Target="https://twitter.com/vodafonein" TargetMode="External"/><Relationship Id="rId364" Type="http://schemas.openxmlformats.org/officeDocument/2006/relationships/hyperlink" Target="http://pbs.twimg.com/profile_images/842289194844086272/7dOuuoi1_normal.jpg" TargetMode="External"/><Relationship Id="rId1008" Type="http://schemas.openxmlformats.org/officeDocument/2006/relationships/hyperlink" Target="https://twitter.com/deerider95" TargetMode="External"/><Relationship Id="rId1215" Type="http://schemas.openxmlformats.org/officeDocument/2006/relationships/hyperlink" Target="http://pbs.twimg.com/profile_images/827611424117637120/Himt1sW8_normal.jpg" TargetMode="External"/><Relationship Id="rId61" Type="http://schemas.openxmlformats.org/officeDocument/2006/relationships/hyperlink" Target="https://twitter.com/surendraknaidu" TargetMode="External"/><Relationship Id="rId571" Type="http://schemas.openxmlformats.org/officeDocument/2006/relationships/hyperlink" Target="http://pbs.twimg.com/profile_images/817640052306178052/yFKHFUEc_normal.jpg" TargetMode="External"/><Relationship Id="rId669" Type="http://schemas.openxmlformats.org/officeDocument/2006/relationships/hyperlink" Target="http://pbs.twimg.com/profile_background_images/755944197/6e05a48d548fcc6a2ebda6658d7ea447.jpeg" TargetMode="External"/><Relationship Id="rId876" Type="http://schemas.openxmlformats.org/officeDocument/2006/relationships/hyperlink" Target="https://twitter.com/vishalsh521" TargetMode="External"/><Relationship Id="rId1299" Type="http://schemas.openxmlformats.org/officeDocument/2006/relationships/hyperlink" Target="http://abs.twimg.com/images/themes/theme5/bg.gif" TargetMode="External"/><Relationship Id="rId19" Type="http://schemas.openxmlformats.org/officeDocument/2006/relationships/hyperlink" Target="http://pbs.twimg.com/profile_images/778230818003034113/2CwJJaWl_normal.jpg" TargetMode="External"/><Relationship Id="rId224" Type="http://schemas.openxmlformats.org/officeDocument/2006/relationships/hyperlink" Target="https://twitter.com/viewofarun" TargetMode="External"/><Relationship Id="rId431" Type="http://schemas.openxmlformats.org/officeDocument/2006/relationships/hyperlink" Target="https://pbs.twimg.com/profile_banners/63404815/1464087300" TargetMode="External"/><Relationship Id="rId529" Type="http://schemas.openxmlformats.org/officeDocument/2006/relationships/hyperlink" Target="http://pbs.twimg.com/profile_images/501760800545988608/U0nea-7l_normal.jpeg" TargetMode="External"/><Relationship Id="rId736" Type="http://schemas.openxmlformats.org/officeDocument/2006/relationships/hyperlink" Target="http://pbs.twimg.com/profile_images/562310516475850752/PHOpvX4I_normal.jpeg" TargetMode="External"/><Relationship Id="rId1061" Type="http://schemas.openxmlformats.org/officeDocument/2006/relationships/hyperlink" Target="https://pbs.twimg.com/profile_banners/506915829/1472978759" TargetMode="External"/><Relationship Id="rId1159" Type="http://schemas.openxmlformats.org/officeDocument/2006/relationships/hyperlink" Target="https://twitter.com/bhuwang1981" TargetMode="External"/><Relationship Id="rId1366" Type="http://schemas.openxmlformats.org/officeDocument/2006/relationships/hyperlink" Target="https://twitter.com/vishwajeetpol" TargetMode="External"/><Relationship Id="rId168" Type="http://schemas.openxmlformats.org/officeDocument/2006/relationships/hyperlink" Target="http://t.co/ZkY8I0tzvk" TargetMode="External"/><Relationship Id="rId943" Type="http://schemas.openxmlformats.org/officeDocument/2006/relationships/hyperlink" Target="https://pbs.twimg.com/profile_banners/3068190504/1489308382" TargetMode="External"/><Relationship Id="rId1019" Type="http://schemas.openxmlformats.org/officeDocument/2006/relationships/hyperlink" Target="http://abs.twimg.com/images/themes/theme1/bg.png" TargetMode="External"/><Relationship Id="rId72" Type="http://schemas.openxmlformats.org/officeDocument/2006/relationships/hyperlink" Target="http://abs.twimg.com/images/themes/theme1/bg.png" TargetMode="External"/><Relationship Id="rId375" Type="http://schemas.openxmlformats.org/officeDocument/2006/relationships/hyperlink" Target="https://twitter.com/kapilismm" TargetMode="External"/><Relationship Id="rId582" Type="http://schemas.openxmlformats.org/officeDocument/2006/relationships/hyperlink" Target="https://pbs.twimg.com/profile_banners/584558892/1465104612" TargetMode="External"/><Relationship Id="rId803" Type="http://schemas.openxmlformats.org/officeDocument/2006/relationships/hyperlink" Target="https://twitter.com/nagpur_srk" TargetMode="External"/><Relationship Id="rId1226" Type="http://schemas.openxmlformats.org/officeDocument/2006/relationships/hyperlink" Target="http://pbs.twimg.com/profile_background_images/763047046777483264/-Q2u0RxJ.jpg" TargetMode="External"/><Relationship Id="rId3" Type="http://schemas.openxmlformats.org/officeDocument/2006/relationships/hyperlink" Target="http://t.co/Lcp6QbpycG" TargetMode="External"/><Relationship Id="rId235" Type="http://schemas.openxmlformats.org/officeDocument/2006/relationships/hyperlink" Target="https://twitter.com/barun_kunwar" TargetMode="External"/><Relationship Id="rId442" Type="http://schemas.openxmlformats.org/officeDocument/2006/relationships/hyperlink" Target="https://twitter.com/vivek_suraiya" TargetMode="External"/><Relationship Id="rId887" Type="http://schemas.openxmlformats.org/officeDocument/2006/relationships/hyperlink" Target="http://abs.twimg.com/images/themes/theme7/bg.gif" TargetMode="External"/><Relationship Id="rId1072" Type="http://schemas.openxmlformats.org/officeDocument/2006/relationships/hyperlink" Target="http://abs.twimg.com/images/themes/theme1/bg.png" TargetMode="External"/><Relationship Id="rId302" Type="http://schemas.openxmlformats.org/officeDocument/2006/relationships/hyperlink" Target="http://abs.twimg.com/images/themes/theme1/bg.png" TargetMode="External"/><Relationship Id="rId747" Type="http://schemas.openxmlformats.org/officeDocument/2006/relationships/hyperlink" Target="https://twitter.com/iamthunderboy" TargetMode="External"/><Relationship Id="rId954" Type="http://schemas.openxmlformats.org/officeDocument/2006/relationships/hyperlink" Target="https://twitter.com/modiledubega" TargetMode="External"/><Relationship Id="rId1377" Type="http://schemas.openxmlformats.org/officeDocument/2006/relationships/hyperlink" Target="https://twitter.com/akhilnemani1" TargetMode="External"/><Relationship Id="rId83" Type="http://schemas.openxmlformats.org/officeDocument/2006/relationships/hyperlink" Target="https://twitter.com/vijaytarak9999" TargetMode="External"/><Relationship Id="rId179" Type="http://schemas.openxmlformats.org/officeDocument/2006/relationships/hyperlink" Target="http://pbs.twimg.com/profile_images/644805995705692160/hByAwFLY_normal.png" TargetMode="External"/><Relationship Id="rId386" Type="http://schemas.openxmlformats.org/officeDocument/2006/relationships/hyperlink" Target="http://abs.twimg.com/sticky/default_profile_images/default_profile_1_normal.png" TargetMode="External"/><Relationship Id="rId593" Type="http://schemas.openxmlformats.org/officeDocument/2006/relationships/hyperlink" Target="http://pbs.twimg.com/profile_images/1656916390/P1040033_normal.JPG" TargetMode="External"/><Relationship Id="rId607" Type="http://schemas.openxmlformats.org/officeDocument/2006/relationships/hyperlink" Target="https://twitter.com/avanijashmit" TargetMode="External"/><Relationship Id="rId814" Type="http://schemas.openxmlformats.org/officeDocument/2006/relationships/hyperlink" Target="http://t.co/YDMXaWVLvy" TargetMode="External"/><Relationship Id="rId1237" Type="http://schemas.openxmlformats.org/officeDocument/2006/relationships/hyperlink" Target="https://twitter.com/23rdroy" TargetMode="External"/><Relationship Id="rId246" Type="http://schemas.openxmlformats.org/officeDocument/2006/relationships/hyperlink" Target="https://pbs.twimg.com/profile_banners/775730965649895425/1483165804" TargetMode="External"/><Relationship Id="rId453" Type="http://schemas.openxmlformats.org/officeDocument/2006/relationships/hyperlink" Target="https://twitter.com/kelekachilka" TargetMode="External"/><Relationship Id="rId660" Type="http://schemas.openxmlformats.org/officeDocument/2006/relationships/hyperlink" Target="https://pbs.twimg.com/profile_banners/138085524/1479636656" TargetMode="External"/><Relationship Id="rId898" Type="http://schemas.openxmlformats.org/officeDocument/2006/relationships/hyperlink" Target="https://twitter.com/veeresh1976" TargetMode="External"/><Relationship Id="rId1083" Type="http://schemas.openxmlformats.org/officeDocument/2006/relationships/hyperlink" Target="http://pbs.twimg.com/profile_images/820511923452125185/xFrxTuOY_normal.jpg" TargetMode="External"/><Relationship Id="rId1290" Type="http://schemas.openxmlformats.org/officeDocument/2006/relationships/hyperlink" Target="http://pbs.twimg.com/profile_background_images/48002872/ETtwitter_bgx1024.jpg" TargetMode="External"/><Relationship Id="rId1304" Type="http://schemas.openxmlformats.org/officeDocument/2006/relationships/hyperlink" Target="http://pbs.twimg.com/profile_background_images/821770533/234538d211c3398d062d06fcbe4cd08c.jpeg" TargetMode="External"/><Relationship Id="rId106" Type="http://schemas.openxmlformats.org/officeDocument/2006/relationships/hyperlink" Target="http://t.co/NyYVCphLZP" TargetMode="External"/><Relationship Id="rId313" Type="http://schemas.openxmlformats.org/officeDocument/2006/relationships/hyperlink" Target="http://pbs.twimg.com/profile_images/691109853004075008/FiGpGiJf_normal.jpg" TargetMode="External"/><Relationship Id="rId758" Type="http://schemas.openxmlformats.org/officeDocument/2006/relationships/hyperlink" Target="https://twitter.com/mumbaieventshub" TargetMode="External"/><Relationship Id="rId965" Type="http://schemas.openxmlformats.org/officeDocument/2006/relationships/hyperlink" Target="https://pbs.twimg.com/profile_banners/101378423/1483565715" TargetMode="External"/><Relationship Id="rId1150" Type="http://schemas.openxmlformats.org/officeDocument/2006/relationships/hyperlink" Target="http://abs.twimg.com/images/themes/theme12/bg.gif" TargetMode="External"/><Relationship Id="rId1388" Type="http://schemas.openxmlformats.org/officeDocument/2006/relationships/vmlDrawing" Target="../drawings/vmlDrawing2.vml"/><Relationship Id="rId10" Type="http://schemas.openxmlformats.org/officeDocument/2006/relationships/hyperlink" Target="https://pbs.twimg.com/profile_banners/1373901961/1488548207" TargetMode="External"/><Relationship Id="rId94" Type="http://schemas.openxmlformats.org/officeDocument/2006/relationships/hyperlink" Target="https://twitter.com/ankushk63017170" TargetMode="External"/><Relationship Id="rId397" Type="http://schemas.openxmlformats.org/officeDocument/2006/relationships/hyperlink" Target="http://pbs.twimg.com/profile_images/803673744220815360/5hKMdjz6_normal.jpg" TargetMode="External"/><Relationship Id="rId520" Type="http://schemas.openxmlformats.org/officeDocument/2006/relationships/hyperlink" Target="http://pbs.twimg.com/profile_background_images/235006252/Photo0020.jpg" TargetMode="External"/><Relationship Id="rId618" Type="http://schemas.openxmlformats.org/officeDocument/2006/relationships/hyperlink" Target="https://twitter.com/riteshtakale" TargetMode="External"/><Relationship Id="rId825" Type="http://schemas.openxmlformats.org/officeDocument/2006/relationships/hyperlink" Target="https://pbs.twimg.com/profile_banners/85778324/1415089852" TargetMode="External"/><Relationship Id="rId1248" Type="http://schemas.openxmlformats.org/officeDocument/2006/relationships/hyperlink" Target="https://twitter.com/knkdds" TargetMode="External"/><Relationship Id="rId257" Type="http://schemas.openxmlformats.org/officeDocument/2006/relationships/hyperlink" Target="https://twitter.com/ik77866" TargetMode="External"/><Relationship Id="rId464" Type="http://schemas.openxmlformats.org/officeDocument/2006/relationships/hyperlink" Target="https://pbs.twimg.com/profile_banners/3196897308/1453400100" TargetMode="External"/><Relationship Id="rId1010" Type="http://schemas.openxmlformats.org/officeDocument/2006/relationships/hyperlink" Target="https://twitter.com/toshniwal_vinit" TargetMode="External"/><Relationship Id="rId1094" Type="http://schemas.openxmlformats.org/officeDocument/2006/relationships/hyperlink" Target="https://twitter.com/crpofmdev" TargetMode="External"/><Relationship Id="rId1108" Type="http://schemas.openxmlformats.org/officeDocument/2006/relationships/hyperlink" Target="https://twitter.com/siddharth20111" TargetMode="External"/><Relationship Id="rId1315" Type="http://schemas.openxmlformats.org/officeDocument/2006/relationships/hyperlink" Target="http://pbs.twimg.com/profile_images/793318055073853440/YsQdhLCW_normal.jpg" TargetMode="External"/><Relationship Id="rId117" Type="http://schemas.openxmlformats.org/officeDocument/2006/relationships/hyperlink" Target="https://pbs.twimg.com/profile_banners/3073159226/1489978506" TargetMode="External"/><Relationship Id="rId671" Type="http://schemas.openxmlformats.org/officeDocument/2006/relationships/hyperlink" Target="http://abs.twimg.com/images/themes/theme1/bg.png" TargetMode="External"/><Relationship Id="rId769" Type="http://schemas.openxmlformats.org/officeDocument/2006/relationships/hyperlink" Target="https://twitter.com/idea" TargetMode="External"/><Relationship Id="rId976" Type="http://schemas.openxmlformats.org/officeDocument/2006/relationships/hyperlink" Target="http://pbs.twimg.com/profile_images/843723390200504320/VHGtmXv4_normal.jpg" TargetMode="External"/><Relationship Id="rId324" Type="http://schemas.openxmlformats.org/officeDocument/2006/relationships/hyperlink" Target="https://twitter.com/bhaviktweets" TargetMode="External"/><Relationship Id="rId531" Type="http://schemas.openxmlformats.org/officeDocument/2006/relationships/hyperlink" Target="http://pbs.twimg.com/profile_images/819532979735293952/ILOmHBmb_normal.jpg" TargetMode="External"/><Relationship Id="rId629" Type="http://schemas.openxmlformats.org/officeDocument/2006/relationships/hyperlink" Target="http://t.co/5zskhwn5Yv" TargetMode="External"/><Relationship Id="rId1161" Type="http://schemas.openxmlformats.org/officeDocument/2006/relationships/hyperlink" Target="https://twitter.com/jioca" TargetMode="External"/><Relationship Id="rId1259" Type="http://schemas.openxmlformats.org/officeDocument/2006/relationships/hyperlink" Target="https://t.co/T5NMIULQVa" TargetMode="External"/><Relationship Id="rId836" Type="http://schemas.openxmlformats.org/officeDocument/2006/relationships/hyperlink" Target="http://abs.twimg.com/images/themes/theme1/bg.png" TargetMode="External"/><Relationship Id="rId1021" Type="http://schemas.openxmlformats.org/officeDocument/2006/relationships/hyperlink" Target="http://pbs.twimg.com/profile_images/3159734363/094e22269170e497879b99941ce61783_normal.jpeg" TargetMode="External"/><Relationship Id="rId1119" Type="http://schemas.openxmlformats.org/officeDocument/2006/relationships/hyperlink" Target="http://abs.twimg.com/images/themes/theme15/bg.png" TargetMode="External"/><Relationship Id="rId903" Type="http://schemas.openxmlformats.org/officeDocument/2006/relationships/hyperlink" Target="http://pbs.twimg.com/profile_images/671557516623392773/986q9NaH_normal.jpg" TargetMode="External"/><Relationship Id="rId1326" Type="http://schemas.openxmlformats.org/officeDocument/2006/relationships/hyperlink" Target="http://pbs.twimg.com/profile_images/776624690911514627/xSpbxGrl_normal.jpg" TargetMode="External"/><Relationship Id="rId32" Type="http://schemas.openxmlformats.org/officeDocument/2006/relationships/hyperlink" Target="https://twitter.com/telenorindia" TargetMode="External"/><Relationship Id="rId181" Type="http://schemas.openxmlformats.org/officeDocument/2006/relationships/hyperlink" Target="http://pbs.twimg.com/profile_images/2679580651/2fb17957914c81720ba97fbb2896df98_normal.png" TargetMode="External"/><Relationship Id="rId279" Type="http://schemas.openxmlformats.org/officeDocument/2006/relationships/hyperlink" Target="https://twitter.com/koodafone" TargetMode="External"/><Relationship Id="rId486" Type="http://schemas.openxmlformats.org/officeDocument/2006/relationships/hyperlink" Target="https://twitter.com/arunmys" TargetMode="External"/><Relationship Id="rId693" Type="http://schemas.openxmlformats.org/officeDocument/2006/relationships/hyperlink" Target="http://abs.twimg.com/images/themes/theme15/bg.png" TargetMode="External"/><Relationship Id="rId139" Type="http://schemas.openxmlformats.org/officeDocument/2006/relationships/hyperlink" Target="http://pbs.twimg.com/profile_images/649606529692229633/YEcMHdXZ_normal.jpg" TargetMode="External"/><Relationship Id="rId346" Type="http://schemas.openxmlformats.org/officeDocument/2006/relationships/hyperlink" Target="http://abs.twimg.com/images/themes/theme1/bg.png" TargetMode="External"/><Relationship Id="rId553" Type="http://schemas.openxmlformats.org/officeDocument/2006/relationships/hyperlink" Target="http://abs.twimg.com/images/themes/theme1/bg.png" TargetMode="External"/><Relationship Id="rId760" Type="http://schemas.openxmlformats.org/officeDocument/2006/relationships/hyperlink" Target="https://twitter.com/mumbai_ads" TargetMode="External"/><Relationship Id="rId998" Type="http://schemas.openxmlformats.org/officeDocument/2006/relationships/hyperlink" Target="http://abs.twimg.com/images/themes/theme1/bg.png" TargetMode="External"/><Relationship Id="rId1183" Type="http://schemas.openxmlformats.org/officeDocument/2006/relationships/hyperlink" Target="https://twitter.com/deepankar9001" TargetMode="External"/><Relationship Id="rId1390" Type="http://schemas.openxmlformats.org/officeDocument/2006/relationships/comments" Target="../comments2.xml"/><Relationship Id="rId206" Type="http://schemas.openxmlformats.org/officeDocument/2006/relationships/hyperlink" Target="http://pbs.twimg.com/profile_background_images/378800000169106279/aDKeTV5g.jpeg" TargetMode="External"/><Relationship Id="rId413" Type="http://schemas.openxmlformats.org/officeDocument/2006/relationships/hyperlink" Target="http://abs.twimg.com/images/themes/theme1/bg.png" TargetMode="External"/><Relationship Id="rId858" Type="http://schemas.openxmlformats.org/officeDocument/2006/relationships/hyperlink" Target="http://pbs.twimg.com/profile_images/722900210884718592/oT4pCJyt_normal.jpg" TargetMode="External"/><Relationship Id="rId1043" Type="http://schemas.openxmlformats.org/officeDocument/2006/relationships/hyperlink" Target="https://twitter.com/jaingeeteshjain" TargetMode="External"/><Relationship Id="rId620" Type="http://schemas.openxmlformats.org/officeDocument/2006/relationships/hyperlink" Target="https://t.co/aBmJ7TCIpc" TargetMode="External"/><Relationship Id="rId718" Type="http://schemas.openxmlformats.org/officeDocument/2006/relationships/hyperlink" Target="http://abs.twimg.com/sticky/default_profile_images/default_profile_0_normal.png" TargetMode="External"/><Relationship Id="rId925" Type="http://schemas.openxmlformats.org/officeDocument/2006/relationships/hyperlink" Target="https://twitter.com/parthamishra10" TargetMode="External"/><Relationship Id="rId1250" Type="http://schemas.openxmlformats.org/officeDocument/2006/relationships/hyperlink" Target="https://t.co/Nb7gvWwDb3" TargetMode="External"/><Relationship Id="rId1348" Type="http://schemas.openxmlformats.org/officeDocument/2006/relationships/hyperlink" Target="https://twitter.com/amaan_saffan" TargetMode="External"/><Relationship Id="rId1110" Type="http://schemas.openxmlformats.org/officeDocument/2006/relationships/hyperlink" Target="http://abs.twimg.com/images/themes/theme9/bg.gif" TargetMode="External"/><Relationship Id="rId1208" Type="http://schemas.openxmlformats.org/officeDocument/2006/relationships/hyperlink" Target="http://abs.twimg.com/images/themes/theme4/bg.gif" TargetMode="External"/><Relationship Id="rId54" Type="http://schemas.openxmlformats.org/officeDocument/2006/relationships/hyperlink" Target="http://pbs.twimg.com/profile_images/780272424961110016/2a1S20iu_normal.jpg" TargetMode="External"/><Relationship Id="rId270" Type="http://schemas.openxmlformats.org/officeDocument/2006/relationships/hyperlink" Target="http://abs.twimg.com/images/themes/theme5/bg.gif" TargetMode="External"/><Relationship Id="rId130" Type="http://schemas.openxmlformats.org/officeDocument/2006/relationships/hyperlink" Target="http://abs.twimg.com/images/themes/theme1/bg.png" TargetMode="External"/><Relationship Id="rId368" Type="http://schemas.openxmlformats.org/officeDocument/2006/relationships/hyperlink" Target="https://twitter.com/rinku121913" TargetMode="External"/><Relationship Id="rId575" Type="http://schemas.openxmlformats.org/officeDocument/2006/relationships/hyperlink" Target="https://t.co/lhPHOTwDqC" TargetMode="External"/><Relationship Id="rId782" Type="http://schemas.openxmlformats.org/officeDocument/2006/relationships/hyperlink" Target="https://twitter.com/sumitdhole88" TargetMode="External"/><Relationship Id="rId228" Type="http://schemas.openxmlformats.org/officeDocument/2006/relationships/hyperlink" Target="https://twitter.com/vedantsj" TargetMode="External"/><Relationship Id="rId435" Type="http://schemas.openxmlformats.org/officeDocument/2006/relationships/hyperlink" Target="http://pbs.twimg.com/profile_background_images/731830777/6e05a48d548fcc6a2ebda6658d7ea447.jpeg" TargetMode="External"/><Relationship Id="rId642" Type="http://schemas.openxmlformats.org/officeDocument/2006/relationships/hyperlink" Target="https://pbs.twimg.com/profile_banners/739372060586053632/1465131519" TargetMode="External"/><Relationship Id="rId1065" Type="http://schemas.openxmlformats.org/officeDocument/2006/relationships/hyperlink" Target="http://abs.twimg.com/images/themes/theme1/bg.png" TargetMode="External"/><Relationship Id="rId1272" Type="http://schemas.openxmlformats.org/officeDocument/2006/relationships/hyperlink" Target="https://pbs.twimg.com/profile_banners/90253293/1450207071" TargetMode="External"/><Relationship Id="rId502" Type="http://schemas.openxmlformats.org/officeDocument/2006/relationships/hyperlink" Target="https://pbs.twimg.com/profile_banners/155131553/1467956939" TargetMode="External"/><Relationship Id="rId947" Type="http://schemas.openxmlformats.org/officeDocument/2006/relationships/hyperlink" Target="http://abs.twimg.com/sticky/default_profile_images/default_profile_3_normal.png" TargetMode="External"/><Relationship Id="rId1132" Type="http://schemas.openxmlformats.org/officeDocument/2006/relationships/hyperlink" Target="http://pbs.twimg.com/profile_images/617386431627919360/RRPKA89P_normal.jpg" TargetMode="External"/><Relationship Id="rId76" Type="http://schemas.openxmlformats.org/officeDocument/2006/relationships/hyperlink" Target="https://twitter.com/jiochat" TargetMode="External"/><Relationship Id="rId807" Type="http://schemas.openxmlformats.org/officeDocument/2006/relationships/hyperlink" Target="http://pbs.twimg.com/profile_images/788574143469891584/XuX-qBVX_normal.jpg" TargetMode="External"/><Relationship Id="rId292" Type="http://schemas.openxmlformats.org/officeDocument/2006/relationships/hyperlink" Target="https://pbs.twimg.com/profile_banners/18839785/1471243839" TargetMode="External"/><Relationship Id="rId597" Type="http://schemas.openxmlformats.org/officeDocument/2006/relationships/hyperlink" Target="https://twitter.com/dharm_says" TargetMode="External"/><Relationship Id="rId152" Type="http://schemas.openxmlformats.org/officeDocument/2006/relationships/hyperlink" Target="https://twitter.com/trai" TargetMode="External"/><Relationship Id="rId457" Type="http://schemas.openxmlformats.org/officeDocument/2006/relationships/hyperlink" Target="https://pbs.twimg.com/profile_banners/73935448/1489400526" TargetMode="External"/><Relationship Id="rId1087" Type="http://schemas.openxmlformats.org/officeDocument/2006/relationships/hyperlink" Target="https://twitter.com/dilliplubu" TargetMode="External"/><Relationship Id="rId1294" Type="http://schemas.openxmlformats.org/officeDocument/2006/relationships/hyperlink" Target="http://pbs.twimg.com/profile_background_images/455551530435751936/zhfUnHWm.jpeg" TargetMode="External"/><Relationship Id="rId664" Type="http://schemas.openxmlformats.org/officeDocument/2006/relationships/hyperlink" Target="https://pbs.twimg.com/profile_banners/189863744/1432302957" TargetMode="External"/><Relationship Id="rId871" Type="http://schemas.openxmlformats.org/officeDocument/2006/relationships/hyperlink" Target="https://twitter.com/rajeshkamdar4" TargetMode="External"/><Relationship Id="rId969" Type="http://schemas.openxmlformats.org/officeDocument/2006/relationships/hyperlink" Target="http://pbs.twimg.com/profile_background_images/516869004669906945/bJhoKEib.jpeg" TargetMode="External"/><Relationship Id="rId317" Type="http://schemas.openxmlformats.org/officeDocument/2006/relationships/hyperlink" Target="http://pbs.twimg.com/profile_images/725532591118413824/rbTkpPdq_normal.jpg" TargetMode="External"/><Relationship Id="rId524" Type="http://schemas.openxmlformats.org/officeDocument/2006/relationships/hyperlink" Target="http://pbs.twimg.com/profile_images/751291976041902080/ir-vxUd-_normal.jpg" TargetMode="External"/><Relationship Id="rId731" Type="http://schemas.openxmlformats.org/officeDocument/2006/relationships/hyperlink" Target="http://pbs.twimg.com/profile_images/774608668532801536/TjNJqNgR_normal.jpg" TargetMode="External"/><Relationship Id="rId1154" Type="http://schemas.openxmlformats.org/officeDocument/2006/relationships/hyperlink" Target="http://pbs.twimg.com/profile_images/546947944188887040/_GB35T1k_normal.jpeg" TargetMode="External"/><Relationship Id="rId1361" Type="http://schemas.openxmlformats.org/officeDocument/2006/relationships/hyperlink" Target="https://twitter.com/hitendertanwar" TargetMode="External"/><Relationship Id="rId98" Type="http://schemas.openxmlformats.org/officeDocument/2006/relationships/hyperlink" Target="http://t.co/eBlPEMlkv9" TargetMode="External"/><Relationship Id="rId829" Type="http://schemas.openxmlformats.org/officeDocument/2006/relationships/hyperlink" Target="http://abs.twimg.com/images/themes/theme1/bg.png" TargetMode="External"/><Relationship Id="rId1014" Type="http://schemas.openxmlformats.org/officeDocument/2006/relationships/hyperlink" Target="https://twitter.com/ghatwakishore" TargetMode="External"/><Relationship Id="rId1221" Type="http://schemas.openxmlformats.org/officeDocument/2006/relationships/hyperlink" Target="https://twitter.com/designpp" TargetMode="External"/><Relationship Id="rId1319" Type="http://schemas.openxmlformats.org/officeDocument/2006/relationships/hyperlink" Target="http://pbs.twimg.com/profile_images/831387517610029058/ZWQPNjtX_normal.jpg" TargetMode="External"/><Relationship Id="rId25" Type="http://schemas.openxmlformats.org/officeDocument/2006/relationships/hyperlink" Target="http://pbs.twimg.com/profile_images/738739258899505152/CAgJm9BC_normal.jpg" TargetMode="External"/><Relationship Id="rId174" Type="http://schemas.openxmlformats.org/officeDocument/2006/relationships/hyperlink" Target="http://pbs.twimg.com/profile_background_images/172851118/airtel-twitterpage-new-logo-2.jpg" TargetMode="External"/><Relationship Id="rId381" Type="http://schemas.openxmlformats.org/officeDocument/2006/relationships/hyperlink" Target="http://pbs.twimg.com/profile_background_images/414908120/images.jpg" TargetMode="External"/><Relationship Id="rId241" Type="http://schemas.openxmlformats.org/officeDocument/2006/relationships/hyperlink" Target="https://twitter.com/coolamitsrivast" TargetMode="External"/><Relationship Id="rId479" Type="http://schemas.openxmlformats.org/officeDocument/2006/relationships/hyperlink" Target="http://pbs.twimg.com/profile_images/804612660650196992/aZqq0Sig_normal.jpg" TargetMode="External"/><Relationship Id="rId686" Type="http://schemas.openxmlformats.org/officeDocument/2006/relationships/hyperlink" Target="http://abs.twimg.com/images/themes/theme1/bg.png" TargetMode="External"/><Relationship Id="rId893" Type="http://schemas.openxmlformats.org/officeDocument/2006/relationships/hyperlink" Target="http://pbs.twimg.com/profile_images/734440338337714177/41ABrCGc_normal.jpg" TargetMode="External"/><Relationship Id="rId339" Type="http://schemas.openxmlformats.org/officeDocument/2006/relationships/hyperlink" Target="http://abs.twimg.com/sticky/default_profile_images/default_profile_0_normal.png" TargetMode="External"/><Relationship Id="rId546" Type="http://schemas.openxmlformats.org/officeDocument/2006/relationships/hyperlink" Target="https://twitter.com/ipgandhi" TargetMode="External"/><Relationship Id="rId753" Type="http://schemas.openxmlformats.org/officeDocument/2006/relationships/hyperlink" Target="https://twitter.com/jcaf108" TargetMode="External"/><Relationship Id="rId1176" Type="http://schemas.openxmlformats.org/officeDocument/2006/relationships/hyperlink" Target="http://abs.twimg.com/images/themes/theme1/bg.png" TargetMode="External"/><Relationship Id="rId1383" Type="http://schemas.openxmlformats.org/officeDocument/2006/relationships/hyperlink" Target="http://abs.twimg.com/images/themes/theme1/bg.png" TargetMode="External"/><Relationship Id="rId101" Type="http://schemas.openxmlformats.org/officeDocument/2006/relationships/hyperlink" Target="http://t.co/zHapvz0XiF" TargetMode="External"/><Relationship Id="rId406" Type="http://schemas.openxmlformats.org/officeDocument/2006/relationships/hyperlink" Target="https://t.co/3VFYRRk7tz" TargetMode="External"/><Relationship Id="rId960" Type="http://schemas.openxmlformats.org/officeDocument/2006/relationships/hyperlink" Target="https://t.co/60GYNCAJBB" TargetMode="External"/><Relationship Id="rId1036" Type="http://schemas.openxmlformats.org/officeDocument/2006/relationships/hyperlink" Target="http://abs.twimg.com/images/themes/theme1/bg.png" TargetMode="External"/><Relationship Id="rId1243" Type="http://schemas.openxmlformats.org/officeDocument/2006/relationships/hyperlink" Target="http://pbs.twimg.com/profile_images/417150124322603008/0fShPC2V_normal.jpeg" TargetMode="External"/><Relationship Id="rId613" Type="http://schemas.openxmlformats.org/officeDocument/2006/relationships/hyperlink" Target="http://abs.twimg.com/images/themes/theme1/bg.png" TargetMode="External"/><Relationship Id="rId820" Type="http://schemas.openxmlformats.org/officeDocument/2006/relationships/hyperlink" Target="https://pbs.twimg.com/profile_banners/140029352/1473420343" TargetMode="External"/><Relationship Id="rId918" Type="http://schemas.openxmlformats.org/officeDocument/2006/relationships/hyperlink" Target="http://abs.twimg.com/sticky/default_profile_images/default_profile_1_normal.png" TargetMode="External"/><Relationship Id="rId1103" Type="http://schemas.openxmlformats.org/officeDocument/2006/relationships/hyperlink" Target="https://twitter.com/dhilip10000" TargetMode="External"/><Relationship Id="rId1310" Type="http://schemas.openxmlformats.org/officeDocument/2006/relationships/hyperlink" Target="http://abs.twimg.com/images/themes/theme1/bg.png" TargetMode="External"/><Relationship Id="rId47" Type="http://schemas.openxmlformats.org/officeDocument/2006/relationships/hyperlink" Target="http://pbs.twimg.com/profile_background_images/609619878/cxtndzlgz0d42hqsclt6.jpeg" TargetMode="External"/><Relationship Id="rId196" Type="http://schemas.openxmlformats.org/officeDocument/2006/relationships/hyperlink" Target="https://pbs.twimg.com/profile_banners/723080958954496000/1473655949" TargetMode="External"/><Relationship Id="rId263" Type="http://schemas.openxmlformats.org/officeDocument/2006/relationships/hyperlink" Target="https://pbs.twimg.com/profile_banners/56113952/1490016514" TargetMode="External"/><Relationship Id="rId470" Type="http://schemas.openxmlformats.org/officeDocument/2006/relationships/hyperlink" Target="http://abs.twimg.com/images/themes/theme14/bg.gif" TargetMode="External"/><Relationship Id="rId123" Type="http://schemas.openxmlformats.org/officeDocument/2006/relationships/hyperlink" Target="http://abs.twimg.com/images/themes/theme1/bg.png" TargetMode="External"/><Relationship Id="rId330" Type="http://schemas.openxmlformats.org/officeDocument/2006/relationships/hyperlink" Target="https://twitter.com/caajayraj" TargetMode="External"/><Relationship Id="rId568" Type="http://schemas.openxmlformats.org/officeDocument/2006/relationships/hyperlink" Target="https://twitter.com/sachin280997" TargetMode="External"/><Relationship Id="rId775" Type="http://schemas.openxmlformats.org/officeDocument/2006/relationships/hyperlink" Target="https://twitter.com/ismailsharif71" TargetMode="External"/><Relationship Id="rId982" Type="http://schemas.openxmlformats.org/officeDocument/2006/relationships/hyperlink" Target="https://twitter.com/wearechandigarh" TargetMode="External"/><Relationship Id="rId1198" Type="http://schemas.openxmlformats.org/officeDocument/2006/relationships/hyperlink" Target="http://abs.twimg.com/images/themes/theme1/bg.png" TargetMode="External"/><Relationship Id="rId428" Type="http://schemas.openxmlformats.org/officeDocument/2006/relationships/hyperlink" Target="https://twitter.com/anandpobaru" TargetMode="External"/><Relationship Id="rId635" Type="http://schemas.openxmlformats.org/officeDocument/2006/relationships/hyperlink" Target="https://t.co/tbBMiOrvbu" TargetMode="External"/><Relationship Id="rId842" Type="http://schemas.openxmlformats.org/officeDocument/2006/relationships/hyperlink" Target="http://pbs.twimg.com/profile_images/616163019349889024/Z7pmGXJG_normal.jpg" TargetMode="External"/><Relationship Id="rId1058" Type="http://schemas.openxmlformats.org/officeDocument/2006/relationships/hyperlink" Target="https://pbs.twimg.com/profile_banners/4757903318/1472804481" TargetMode="External"/><Relationship Id="rId1265" Type="http://schemas.openxmlformats.org/officeDocument/2006/relationships/hyperlink" Target="https://pbs.twimg.com/profile_banners/2326032073/1476774756" TargetMode="External"/><Relationship Id="rId702" Type="http://schemas.openxmlformats.org/officeDocument/2006/relationships/hyperlink" Target="http://pbs.twimg.com/profile_images/581162414948806656/0chXs1pr_normal.jpg" TargetMode="External"/><Relationship Id="rId1125" Type="http://schemas.openxmlformats.org/officeDocument/2006/relationships/hyperlink" Target="http://pbs.twimg.com/profile_images/698152549275185152/u0b9h5ly_normal.jpg" TargetMode="External"/><Relationship Id="rId1332" Type="http://schemas.openxmlformats.org/officeDocument/2006/relationships/hyperlink" Target="http://pbs.twimg.com/profile_images/648341514376998912/pgswrEjs_normal.jpg" TargetMode="External"/><Relationship Id="rId69" Type="http://schemas.openxmlformats.org/officeDocument/2006/relationships/hyperlink" Target="https://pbs.twimg.com/profile_banners/1914362258/1481304488" TargetMode="External"/><Relationship Id="rId285" Type="http://schemas.openxmlformats.org/officeDocument/2006/relationships/hyperlink" Target="http://t.co/i7NW4Bof2G" TargetMode="External"/><Relationship Id="rId492" Type="http://schemas.openxmlformats.org/officeDocument/2006/relationships/hyperlink" Target="https://twitter.com/kartikpujari1" TargetMode="External"/><Relationship Id="rId797" Type="http://schemas.openxmlformats.org/officeDocument/2006/relationships/hyperlink" Target="http://pbs.twimg.com/profile_images/737193771914252288/HYodQP85_normal.jpg" TargetMode="External"/><Relationship Id="rId145" Type="http://schemas.openxmlformats.org/officeDocument/2006/relationships/hyperlink" Target="http://pbs.twimg.com/profile_images/841014551017472000/dUuYk8m2_normal.jpg" TargetMode="External"/><Relationship Id="rId352" Type="http://schemas.openxmlformats.org/officeDocument/2006/relationships/hyperlink" Target="https://twitter.com/princesanghani1" TargetMode="External"/><Relationship Id="rId1287" Type="http://schemas.openxmlformats.org/officeDocument/2006/relationships/hyperlink" Target="http://abs.twimg.com/images/themes/theme1/bg.png" TargetMode="External"/><Relationship Id="rId212" Type="http://schemas.openxmlformats.org/officeDocument/2006/relationships/hyperlink" Target="http://pbs.twimg.com/profile_images/711903672263835648/VWp0sUwg_normal.jpg" TargetMode="External"/><Relationship Id="rId657" Type="http://schemas.openxmlformats.org/officeDocument/2006/relationships/hyperlink" Target="https://pbs.twimg.com/profile_banners/76010738/1478601411" TargetMode="External"/><Relationship Id="rId864" Type="http://schemas.openxmlformats.org/officeDocument/2006/relationships/hyperlink" Target="https://twitter.com/sameer_karve" TargetMode="External"/><Relationship Id="rId517" Type="http://schemas.openxmlformats.org/officeDocument/2006/relationships/hyperlink" Target="http://abs.twimg.com/images/themes/theme3/bg.gif" TargetMode="External"/><Relationship Id="rId724" Type="http://schemas.openxmlformats.org/officeDocument/2006/relationships/hyperlink" Target="http://pbs.twimg.com/profile_images/71400683/idea_normal.jpg" TargetMode="External"/><Relationship Id="rId931" Type="http://schemas.openxmlformats.org/officeDocument/2006/relationships/hyperlink" Target="https://twitter.com/siva_beb" TargetMode="External"/><Relationship Id="rId1147" Type="http://schemas.openxmlformats.org/officeDocument/2006/relationships/hyperlink" Target="http://abs.twimg.com/images/themes/theme1/bg.png" TargetMode="External"/><Relationship Id="rId1354" Type="http://schemas.openxmlformats.org/officeDocument/2006/relationships/hyperlink" Target="https://twitter.com/kaushik89ankit" TargetMode="External"/><Relationship Id="rId60" Type="http://schemas.openxmlformats.org/officeDocument/2006/relationships/hyperlink" Target="https://twitter.com/sankarsakhinala" TargetMode="External"/><Relationship Id="rId1007" Type="http://schemas.openxmlformats.org/officeDocument/2006/relationships/hyperlink" Target="https://twitter.com/shubshell" TargetMode="External"/><Relationship Id="rId1214" Type="http://schemas.openxmlformats.org/officeDocument/2006/relationships/hyperlink" Target="http://pbs.twimg.com/profile_images/770445664954228737/yInmNgB0_normal.jpg" TargetMode="External"/><Relationship Id="rId18" Type="http://schemas.openxmlformats.org/officeDocument/2006/relationships/hyperlink" Target="http://pbs.twimg.com/profile_images/781794973347897344/VKVjQPXc_normal.jpg" TargetMode="External"/><Relationship Id="rId167" Type="http://schemas.openxmlformats.org/officeDocument/2006/relationships/hyperlink" Target="http://t.co/ATGqCTVzPN" TargetMode="External"/><Relationship Id="rId374" Type="http://schemas.openxmlformats.org/officeDocument/2006/relationships/hyperlink" Target="http://pbs.twimg.com/profile_images/770694506278744068/4F7SDNGF_normal.jpg" TargetMode="External"/><Relationship Id="rId581" Type="http://schemas.openxmlformats.org/officeDocument/2006/relationships/hyperlink" Target="https://pbs.twimg.com/profile_banners/77731518/1465786504" TargetMode="External"/><Relationship Id="rId234" Type="http://schemas.openxmlformats.org/officeDocument/2006/relationships/hyperlink" Target="https://twitter.com/abhineetdares" TargetMode="External"/><Relationship Id="rId679" Type="http://schemas.openxmlformats.org/officeDocument/2006/relationships/hyperlink" Target="http://pbs.twimg.com/profile_background_images/819280870/9291b509f57110be6bc0f00b713004e9.jpeg" TargetMode="External"/><Relationship Id="rId886" Type="http://schemas.openxmlformats.org/officeDocument/2006/relationships/hyperlink" Target="http://abs.twimg.com/images/themes/theme1/bg.png" TargetMode="External"/><Relationship Id="rId2" Type="http://schemas.openxmlformats.org/officeDocument/2006/relationships/hyperlink" Target="https://t.co/nrSJWjIRSG" TargetMode="External"/><Relationship Id="rId441" Type="http://schemas.openxmlformats.org/officeDocument/2006/relationships/hyperlink" Target="http://pbs.twimg.com/profile_images/751874969718652928/AJDqyRJZ_normal.jpg" TargetMode="External"/><Relationship Id="rId539" Type="http://schemas.openxmlformats.org/officeDocument/2006/relationships/hyperlink" Target="https://twitter.com/mavanipratik" TargetMode="External"/><Relationship Id="rId746" Type="http://schemas.openxmlformats.org/officeDocument/2006/relationships/hyperlink" Target="https://twitter.com/jiomukesh" TargetMode="External"/><Relationship Id="rId1071" Type="http://schemas.openxmlformats.org/officeDocument/2006/relationships/hyperlink" Target="http://abs.twimg.com/images/themes/theme1/bg.png" TargetMode="External"/><Relationship Id="rId1169" Type="http://schemas.openxmlformats.org/officeDocument/2006/relationships/hyperlink" Target="https://twitter.com/shashank4gupta" TargetMode="External"/><Relationship Id="rId1376" Type="http://schemas.openxmlformats.org/officeDocument/2006/relationships/hyperlink" Target="https://twitter.com/ashu4888" TargetMode="External"/><Relationship Id="rId301" Type="http://schemas.openxmlformats.org/officeDocument/2006/relationships/hyperlink" Target="http://abs.twimg.com/images/themes/theme18/bg.gif" TargetMode="External"/><Relationship Id="rId953" Type="http://schemas.openxmlformats.org/officeDocument/2006/relationships/hyperlink" Target="https://twitter.com/sharmagaj" TargetMode="External"/><Relationship Id="rId1029" Type="http://schemas.openxmlformats.org/officeDocument/2006/relationships/hyperlink" Target="https://twitter.com/sudarshan_10" TargetMode="External"/><Relationship Id="rId1236" Type="http://schemas.openxmlformats.org/officeDocument/2006/relationships/hyperlink" Target="https://twitter.com/i_r_sircar" TargetMode="External"/><Relationship Id="rId82" Type="http://schemas.openxmlformats.org/officeDocument/2006/relationships/hyperlink" Target="http://pbs.twimg.com/profile_images/679566407713984512/6rHpZ0iB_normal.jpg" TargetMode="External"/><Relationship Id="rId606" Type="http://schemas.openxmlformats.org/officeDocument/2006/relationships/hyperlink" Target="http://pbs.twimg.com/profile_images/660247769/bitts_normal.JPG" TargetMode="External"/><Relationship Id="rId813" Type="http://schemas.openxmlformats.org/officeDocument/2006/relationships/hyperlink" Target="https://t.co/qcpSCQEKoJ" TargetMode="External"/><Relationship Id="rId1303" Type="http://schemas.openxmlformats.org/officeDocument/2006/relationships/hyperlink" Target="http://abs.twimg.com/images/themes/theme1/bg.png" TargetMode="External"/><Relationship Id="rId189" Type="http://schemas.openxmlformats.org/officeDocument/2006/relationships/hyperlink" Target="https://pbs.twimg.com/profile_banners/1100171024/1479141676" TargetMode="External"/><Relationship Id="rId396" Type="http://schemas.openxmlformats.org/officeDocument/2006/relationships/hyperlink" Target="http://abs.twimg.com/images/themes/theme19/bg.gif" TargetMode="External"/><Relationship Id="rId256" Type="http://schemas.openxmlformats.org/officeDocument/2006/relationships/hyperlink" Target="http://pbs.twimg.com/profile_images/842425014666313728/ByqzVJ1d_normal.jpg" TargetMode="External"/><Relationship Id="rId463" Type="http://schemas.openxmlformats.org/officeDocument/2006/relationships/hyperlink" Target="https://pbs.twimg.com/profile_banners/15600886/1358011392" TargetMode="External"/><Relationship Id="rId670" Type="http://schemas.openxmlformats.org/officeDocument/2006/relationships/hyperlink" Target="http://abs.twimg.com/images/themes/theme1/bg.png" TargetMode="External"/><Relationship Id="rId1093" Type="http://schemas.openxmlformats.org/officeDocument/2006/relationships/hyperlink" Target="https://twitter.com/bibhu_pb" TargetMode="External"/><Relationship Id="rId116" Type="http://schemas.openxmlformats.org/officeDocument/2006/relationships/hyperlink" Target="https://pbs.twimg.com/profile_banners/286527302/1488135481" TargetMode="External"/><Relationship Id="rId323" Type="http://schemas.openxmlformats.org/officeDocument/2006/relationships/hyperlink" Target="https://twitter.com/purab1884" TargetMode="External"/><Relationship Id="rId530" Type="http://schemas.openxmlformats.org/officeDocument/2006/relationships/hyperlink" Target="http://pbs.twimg.com/profile_images/792565259831652352/eqLmnjUM_normal.jpg" TargetMode="External"/><Relationship Id="rId768" Type="http://schemas.openxmlformats.org/officeDocument/2006/relationships/hyperlink" Target="https://twitter.com/tagtaher" TargetMode="External"/><Relationship Id="rId975" Type="http://schemas.openxmlformats.org/officeDocument/2006/relationships/hyperlink" Target="http://pbs.twimg.com/profile_images/819245222035013632/6GwQaAEu_normal.jpg" TargetMode="External"/><Relationship Id="rId1160" Type="http://schemas.openxmlformats.org/officeDocument/2006/relationships/hyperlink" Target="https://twitter.com/ashish_makhija" TargetMode="External"/><Relationship Id="rId628" Type="http://schemas.openxmlformats.org/officeDocument/2006/relationships/hyperlink" Target="http://t.co/Vtxyszb0IU" TargetMode="External"/><Relationship Id="rId835" Type="http://schemas.openxmlformats.org/officeDocument/2006/relationships/hyperlink" Target="http://abs.twimg.com/images/themes/theme1/bg.png" TargetMode="External"/><Relationship Id="rId1258" Type="http://schemas.openxmlformats.org/officeDocument/2006/relationships/hyperlink" Target="https://t.co/CNoiaGhk44" TargetMode="External"/><Relationship Id="rId1020" Type="http://schemas.openxmlformats.org/officeDocument/2006/relationships/hyperlink" Target="http://abs.twimg.com/images/themes/theme1/bg.png" TargetMode="External"/><Relationship Id="rId1118" Type="http://schemas.openxmlformats.org/officeDocument/2006/relationships/hyperlink" Target="https://pbs.twimg.com/profile_banners/101681199/1470173907" TargetMode="External"/><Relationship Id="rId1325" Type="http://schemas.openxmlformats.org/officeDocument/2006/relationships/hyperlink" Target="http://pbs.twimg.com/profile_images/712247751099068418/_EYsoyEC_normal.jpg" TargetMode="External"/><Relationship Id="rId902" Type="http://schemas.openxmlformats.org/officeDocument/2006/relationships/hyperlink" Target="http://abs.twimg.com/images/themes/theme1/bg.png" TargetMode="External"/><Relationship Id="rId31" Type="http://schemas.openxmlformats.org/officeDocument/2006/relationships/hyperlink" Target="https://twitter.com/bsnl_ap_circle" TargetMode="External"/><Relationship Id="rId180" Type="http://schemas.openxmlformats.org/officeDocument/2006/relationships/hyperlink" Target="http://pbs.twimg.com/profile_images/782065432433917952/ZNTdRD69_normal.jpg" TargetMode="External"/><Relationship Id="rId278" Type="http://schemas.openxmlformats.org/officeDocument/2006/relationships/hyperlink" Target="https://twitter.com/arabicaah" TargetMode="External"/><Relationship Id="rId485" Type="http://schemas.openxmlformats.org/officeDocument/2006/relationships/hyperlink" Target="https://twitter.com/prasadbhatth" TargetMode="External"/><Relationship Id="rId692" Type="http://schemas.openxmlformats.org/officeDocument/2006/relationships/hyperlink" Target="http://abs.twimg.com/images/themes/theme1/bg.png" TargetMode="External"/><Relationship Id="rId138" Type="http://schemas.openxmlformats.org/officeDocument/2006/relationships/hyperlink" Target="http://pbs.twimg.com/profile_images/687118652135489536/V5hUBEhy_normal.jpg" TargetMode="External"/><Relationship Id="rId345" Type="http://schemas.openxmlformats.org/officeDocument/2006/relationships/hyperlink" Target="http://abs.twimg.com/images/themes/theme1/bg.png" TargetMode="External"/><Relationship Id="rId552" Type="http://schemas.openxmlformats.org/officeDocument/2006/relationships/hyperlink" Target="http://pbs.twimg.com/profile_background_images/378800000078472476/754f2127994fc547d19758600b08c59f.jpeg" TargetMode="External"/><Relationship Id="rId997" Type="http://schemas.openxmlformats.org/officeDocument/2006/relationships/hyperlink" Target="http://abs.twimg.com/images/themes/theme1/bg.png" TargetMode="External"/><Relationship Id="rId1182" Type="http://schemas.openxmlformats.org/officeDocument/2006/relationships/hyperlink" Target="https://twitter.com/mayank_rajput" TargetMode="External"/><Relationship Id="rId205" Type="http://schemas.openxmlformats.org/officeDocument/2006/relationships/hyperlink" Target="http://abs.twimg.com/images/themes/theme7/bg.gif" TargetMode="External"/><Relationship Id="rId412" Type="http://schemas.openxmlformats.org/officeDocument/2006/relationships/hyperlink" Target="http://abs.twimg.com/images/themes/theme1/bg.png" TargetMode="External"/><Relationship Id="rId857" Type="http://schemas.openxmlformats.org/officeDocument/2006/relationships/hyperlink" Target="http://pbs.twimg.com/profile_images/521992862460698624/10Q8oqq6_normal.jpeg" TargetMode="External"/><Relationship Id="rId1042" Type="http://schemas.openxmlformats.org/officeDocument/2006/relationships/hyperlink" Target="http://pbs.twimg.com/profile_images/832198326862938112/VrPHZ38w_normal.jpg" TargetMode="External"/><Relationship Id="rId717" Type="http://schemas.openxmlformats.org/officeDocument/2006/relationships/hyperlink" Target="http://pbs.twimg.com/profile_images/766367180724187136/9OnzT2bz_normal.jpg" TargetMode="External"/><Relationship Id="rId924" Type="http://schemas.openxmlformats.org/officeDocument/2006/relationships/hyperlink" Target="https://twitter.com/sangram_biswal" TargetMode="External"/><Relationship Id="rId1347" Type="http://schemas.openxmlformats.org/officeDocument/2006/relationships/hyperlink" Target="https://twitter.com/swatane1" TargetMode="External"/><Relationship Id="rId53" Type="http://schemas.openxmlformats.org/officeDocument/2006/relationships/hyperlink" Target="http://pbs.twimg.com/profile_images/774084874265210882/xgP60ubS_normal.jpg" TargetMode="External"/><Relationship Id="rId1207" Type="http://schemas.openxmlformats.org/officeDocument/2006/relationships/hyperlink" Target="http://abs.twimg.com/images/themes/theme1/bg.png" TargetMode="External"/><Relationship Id="rId367" Type="http://schemas.openxmlformats.org/officeDocument/2006/relationships/hyperlink" Target="https://twitter.com/vishal1344" TargetMode="External"/><Relationship Id="rId574" Type="http://schemas.openxmlformats.org/officeDocument/2006/relationships/hyperlink" Target="https://t.co/Y6pci4I2q6" TargetMode="External"/><Relationship Id="rId227" Type="http://schemas.openxmlformats.org/officeDocument/2006/relationships/hyperlink" Target="https://twitter.com/aqibonnet" TargetMode="External"/><Relationship Id="rId781" Type="http://schemas.openxmlformats.org/officeDocument/2006/relationships/hyperlink" Target="https://twitter.com/jazbaatipathar" TargetMode="External"/><Relationship Id="rId879" Type="http://schemas.openxmlformats.org/officeDocument/2006/relationships/hyperlink" Target="https://pbs.twimg.com/profile_banners/284137225/1468744842" TargetMode="External"/><Relationship Id="rId434" Type="http://schemas.openxmlformats.org/officeDocument/2006/relationships/hyperlink" Target="http://abs.twimg.com/images/themes/theme1/bg.png" TargetMode="External"/><Relationship Id="rId641" Type="http://schemas.openxmlformats.org/officeDocument/2006/relationships/hyperlink" Target="https://pbs.twimg.com/profile_banners/82075168/1488871822" TargetMode="External"/><Relationship Id="rId739" Type="http://schemas.openxmlformats.org/officeDocument/2006/relationships/hyperlink" Target="http://pbs.twimg.com/profile_images/818856956555395073/-k6wC95U_normal.jpg" TargetMode="External"/><Relationship Id="rId1064" Type="http://schemas.openxmlformats.org/officeDocument/2006/relationships/hyperlink" Target="https://pbs.twimg.com/profile_banners/3471137534/1443862581" TargetMode="External"/><Relationship Id="rId1271" Type="http://schemas.openxmlformats.org/officeDocument/2006/relationships/hyperlink" Target="https://pbs.twimg.com/profile_banners/137242647/1386943123" TargetMode="External"/><Relationship Id="rId1369" Type="http://schemas.openxmlformats.org/officeDocument/2006/relationships/hyperlink" Target="https://twitter.com/biswadeepmondal" TargetMode="External"/><Relationship Id="rId501" Type="http://schemas.openxmlformats.org/officeDocument/2006/relationships/hyperlink" Target="https://pbs.twimg.com/profile_banners/16448937/1488037618" TargetMode="External"/><Relationship Id="rId946" Type="http://schemas.openxmlformats.org/officeDocument/2006/relationships/hyperlink" Target="http://abs.twimg.com/images/themes/theme1/bg.png" TargetMode="External"/><Relationship Id="rId1131" Type="http://schemas.openxmlformats.org/officeDocument/2006/relationships/hyperlink" Target="http://abs.twimg.com/images/themes/theme1/bg.png" TargetMode="External"/><Relationship Id="rId1229" Type="http://schemas.openxmlformats.org/officeDocument/2006/relationships/hyperlink" Target="http://abs.twimg.com/images/themes/theme1/bg.png" TargetMode="External"/><Relationship Id="rId75" Type="http://schemas.openxmlformats.org/officeDocument/2006/relationships/hyperlink" Target="https://twitter.com/jayanth_rinkoo" TargetMode="External"/><Relationship Id="rId806" Type="http://schemas.openxmlformats.org/officeDocument/2006/relationships/hyperlink" Target="http://abs.twimg.com/images/themes/theme9/bg.gif" TargetMode="External"/><Relationship Id="rId291" Type="http://schemas.openxmlformats.org/officeDocument/2006/relationships/hyperlink" Target="https://pbs.twimg.com/profile_banners/72482234/1409331438" TargetMode="External"/><Relationship Id="rId151" Type="http://schemas.openxmlformats.org/officeDocument/2006/relationships/hyperlink" Target="https://twitter.com/isghograpar" TargetMode="External"/><Relationship Id="rId389" Type="http://schemas.openxmlformats.org/officeDocument/2006/relationships/hyperlink" Target="http://pbs.twimg.com/profile_images/839250199432179714/NMMPYJMP_normal.jpg" TargetMode="External"/><Relationship Id="rId596" Type="http://schemas.openxmlformats.org/officeDocument/2006/relationships/hyperlink" Target="https://twitter.com/mohitmatta77" TargetMode="External"/><Relationship Id="rId249" Type="http://schemas.openxmlformats.org/officeDocument/2006/relationships/hyperlink" Target="http://pbs.twimg.com/profile_images/525893345596305411/rW9yBAmc_normal.jpeg" TargetMode="External"/><Relationship Id="rId456" Type="http://schemas.openxmlformats.org/officeDocument/2006/relationships/hyperlink" Target="https://t.co/UphYSdcdiR" TargetMode="External"/><Relationship Id="rId663" Type="http://schemas.openxmlformats.org/officeDocument/2006/relationships/hyperlink" Target="https://pbs.twimg.com/profile_banners/624030375/1479494131" TargetMode="External"/><Relationship Id="rId870" Type="http://schemas.openxmlformats.org/officeDocument/2006/relationships/hyperlink" Target="https://twitter.com/kava1189" TargetMode="External"/><Relationship Id="rId1086" Type="http://schemas.openxmlformats.org/officeDocument/2006/relationships/hyperlink" Target="https://twitter.com/pradeepbright" TargetMode="External"/><Relationship Id="rId1293" Type="http://schemas.openxmlformats.org/officeDocument/2006/relationships/hyperlink" Target="http://abs.twimg.com/images/themes/theme1/bg.png" TargetMode="External"/><Relationship Id="rId109" Type="http://schemas.openxmlformats.org/officeDocument/2006/relationships/hyperlink" Target="https://pbs.twimg.com/profile_banners/3321203251/1441886260" TargetMode="External"/><Relationship Id="rId316" Type="http://schemas.openxmlformats.org/officeDocument/2006/relationships/hyperlink" Target="http://pbs.twimg.com/profile_images/727848709518675968/xebahww0_normal.jpg" TargetMode="External"/><Relationship Id="rId523" Type="http://schemas.openxmlformats.org/officeDocument/2006/relationships/hyperlink" Target="http://pbs.twimg.com/profile_images/748974700206764032/qVXLzv-w_normal.jpg" TargetMode="External"/><Relationship Id="rId968" Type="http://schemas.openxmlformats.org/officeDocument/2006/relationships/hyperlink" Target="http://pbs.twimg.com/profile_background_images/624445838/jitji6cixbepsh3d7rwm.jpeg" TargetMode="External"/><Relationship Id="rId1153" Type="http://schemas.openxmlformats.org/officeDocument/2006/relationships/hyperlink" Target="http://abs.twimg.com/sticky/default_profile_images/default_profile_5_normal.png" TargetMode="External"/><Relationship Id="rId97" Type="http://schemas.openxmlformats.org/officeDocument/2006/relationships/hyperlink" Target="http://t.co/NDnOFkhNKQ" TargetMode="External"/><Relationship Id="rId730" Type="http://schemas.openxmlformats.org/officeDocument/2006/relationships/hyperlink" Target="http://pbs.twimg.com/profile_images/626296244428632064/0to76oP1_normal.jpg" TargetMode="External"/><Relationship Id="rId828" Type="http://schemas.openxmlformats.org/officeDocument/2006/relationships/hyperlink" Target="http://abs.twimg.com/images/themes/theme1/bg.png" TargetMode="External"/><Relationship Id="rId1013" Type="http://schemas.openxmlformats.org/officeDocument/2006/relationships/hyperlink" Target="https://twitter.com/ghatwamukesh" TargetMode="External"/><Relationship Id="rId1360" Type="http://schemas.openxmlformats.org/officeDocument/2006/relationships/hyperlink" Target="https://twitter.com/httweets" TargetMode="External"/><Relationship Id="rId1220" Type="http://schemas.openxmlformats.org/officeDocument/2006/relationships/hyperlink" Target="https://twitter.com/nkarmakar" TargetMode="External"/><Relationship Id="rId1318" Type="http://schemas.openxmlformats.org/officeDocument/2006/relationships/hyperlink" Target="http://pbs.twimg.com/profile_images/808509503838658560/MJq_EXy1_normal.jpg" TargetMode="External"/><Relationship Id="rId24" Type="http://schemas.openxmlformats.org/officeDocument/2006/relationships/hyperlink" Target="http://pbs.twimg.com/profile_images/646640184629395456/--iMYPTN_normal.png" TargetMode="External"/><Relationship Id="rId173" Type="http://schemas.openxmlformats.org/officeDocument/2006/relationships/hyperlink" Target="http://abs.twimg.com/images/themes/theme1/bg.png" TargetMode="External"/><Relationship Id="rId380" Type="http://schemas.openxmlformats.org/officeDocument/2006/relationships/hyperlink" Target="https://pbs.twimg.com/profile_banners/124757703/1469436066" TargetMode="External"/><Relationship Id="rId240" Type="http://schemas.openxmlformats.org/officeDocument/2006/relationships/hyperlink" Target="https://twitter.com/raj_sng" TargetMode="External"/><Relationship Id="rId478" Type="http://schemas.openxmlformats.org/officeDocument/2006/relationships/hyperlink" Target="http://pbs.twimg.com/profile_images/738279839065473024/055HaEy8_normal.jpg" TargetMode="External"/><Relationship Id="rId685" Type="http://schemas.openxmlformats.org/officeDocument/2006/relationships/hyperlink" Target="http://pbs.twimg.com/profile_background_images/613648241695961088/Ea25BORj.jpg" TargetMode="External"/><Relationship Id="rId892" Type="http://schemas.openxmlformats.org/officeDocument/2006/relationships/hyperlink" Target="http://pbs.twimg.com/profile_images/820211648203984896/KNtV2w0t_normal.jpg" TargetMode="External"/><Relationship Id="rId100" Type="http://schemas.openxmlformats.org/officeDocument/2006/relationships/hyperlink" Target="https://t.co/8O65PDShC1" TargetMode="External"/><Relationship Id="rId338" Type="http://schemas.openxmlformats.org/officeDocument/2006/relationships/hyperlink" Target="http://abs.twimg.com/images/themes/theme1/bg.png" TargetMode="External"/><Relationship Id="rId545" Type="http://schemas.openxmlformats.org/officeDocument/2006/relationships/hyperlink" Target="https://twitter.com/sreenivasan_p" TargetMode="External"/><Relationship Id="rId752" Type="http://schemas.openxmlformats.org/officeDocument/2006/relationships/hyperlink" Target="https://twitter.com/pbm024" TargetMode="External"/><Relationship Id="rId1175" Type="http://schemas.openxmlformats.org/officeDocument/2006/relationships/hyperlink" Target="http://abs.twimg.com/images/themes/theme1/bg.png" TargetMode="External"/><Relationship Id="rId1382" Type="http://schemas.openxmlformats.org/officeDocument/2006/relationships/hyperlink" Target="https://pbs.twimg.com/profile_banners/1322118824/1456308945" TargetMode="External"/><Relationship Id="rId405" Type="http://schemas.openxmlformats.org/officeDocument/2006/relationships/hyperlink" Target="https://twitter.com/imranthehost" TargetMode="External"/><Relationship Id="rId612" Type="http://schemas.openxmlformats.org/officeDocument/2006/relationships/hyperlink" Target="http://pbs.twimg.com/profile_background_images/808445872/6545e93a9f821809adecfc26e66f58d6.jpeg" TargetMode="External"/><Relationship Id="rId1035" Type="http://schemas.openxmlformats.org/officeDocument/2006/relationships/hyperlink" Target="http://abs.twimg.com/images/themes/theme1/bg.png" TargetMode="External"/><Relationship Id="rId1242" Type="http://schemas.openxmlformats.org/officeDocument/2006/relationships/hyperlink" Target="http://abs.twimg.com/sticky/default_profile_images/default_profile_0_normal.png" TargetMode="External"/><Relationship Id="rId917" Type="http://schemas.openxmlformats.org/officeDocument/2006/relationships/hyperlink" Target="http://pbs.twimg.com/profile_images/834069267393937408/ygWYsq4u_normal.jpg" TargetMode="External"/><Relationship Id="rId1102" Type="http://schemas.openxmlformats.org/officeDocument/2006/relationships/hyperlink" Target="https://twitter.com/vjk2005" TargetMode="External"/><Relationship Id="rId46" Type="http://schemas.openxmlformats.org/officeDocument/2006/relationships/hyperlink" Target="http://pbs.twimg.com/profile_background_images/378800000013739452/ea0843ce542b09892da766e19c947bf7.jpeg" TargetMode="External"/><Relationship Id="rId195" Type="http://schemas.openxmlformats.org/officeDocument/2006/relationships/hyperlink" Target="https://pbs.twimg.com/profile_banners/1535932128/148863156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3" Type="http://schemas.openxmlformats.org/officeDocument/2006/relationships/hyperlink" Target="https://twitter.com/i/web/status/843438551106801664" TargetMode="External"/><Relationship Id="rId18" Type="http://schemas.openxmlformats.org/officeDocument/2006/relationships/hyperlink" Target="https://twitter.com/i/web/status/842300654534176771" TargetMode="External"/><Relationship Id="rId26" Type="http://schemas.openxmlformats.org/officeDocument/2006/relationships/hyperlink" Target="http://mumbai.trust/" TargetMode="External"/><Relationship Id="rId39" Type="http://schemas.openxmlformats.org/officeDocument/2006/relationships/hyperlink" Target="https://twitter.com/i/web/status/843293330029101056" TargetMode="External"/><Relationship Id="rId21" Type="http://schemas.openxmlformats.org/officeDocument/2006/relationships/hyperlink" Target="http://gadgets.ndtv.com/telecom/news/reliance-jio-said-to-be-testing-1gbps-gigafiber-ftth-broadband-in-mumbai-pune-1454727" TargetMode="External"/><Relationship Id="rId34" Type="http://schemas.openxmlformats.org/officeDocument/2006/relationships/hyperlink" Target="http://techcase.in/mobile/bsnl-339-offer-giving-a-tough-time-to-jio/" TargetMode="External"/><Relationship Id="rId42" Type="http://schemas.openxmlformats.org/officeDocument/2006/relationships/hyperlink" Target="https://twitter.com/i/web/status/842407271216869376" TargetMode="External"/><Relationship Id="rId47" Type="http://schemas.openxmlformats.org/officeDocument/2006/relationships/hyperlink" Target="http://maps.google.com/maps?q=Manda%2C+Odisha+757033&amp;ftid=0x3a1e766b8e37736f:0x6752ebb0b48ee02&amp;hl=en&amp;gl=in" TargetMode="External"/><Relationship Id="rId50" Type="http://schemas.openxmlformats.org/officeDocument/2006/relationships/table" Target="../tables/table13.xml"/><Relationship Id="rId55" Type="http://schemas.openxmlformats.org/officeDocument/2006/relationships/table" Target="../tables/table18.xml"/><Relationship Id="rId7" Type="http://schemas.openxmlformats.org/officeDocument/2006/relationships/hyperlink" Target="https://twitter.com/i/web/status/842338625970937857" TargetMode="External"/><Relationship Id="rId2" Type="http://schemas.openxmlformats.org/officeDocument/2006/relationships/hyperlink" Target="http://economictimes.indiatimes.com/articleshow/57696541.cms" TargetMode="External"/><Relationship Id="rId16" Type="http://schemas.openxmlformats.org/officeDocument/2006/relationships/hyperlink" Target="http://www.ghaintpunjab.com/filmfare-awards-punjabi-chandigarh/" TargetMode="External"/><Relationship Id="rId29" Type="http://schemas.openxmlformats.org/officeDocument/2006/relationships/hyperlink" Target="http://downdetector.in/problems/vodafone" TargetMode="External"/><Relationship Id="rId11" Type="http://schemas.openxmlformats.org/officeDocument/2006/relationships/hyperlink" Target="http://maps.google.com/?q=26.361612,84.336578&amp;hl=en&amp;gl=in&amp;shorturl=1" TargetMode="External"/><Relationship Id="rId24" Type="http://schemas.openxmlformats.org/officeDocument/2006/relationships/hyperlink" Target="https://twitter.com/i/web/status/841715805393997825" TargetMode="External"/><Relationship Id="rId32" Type="http://schemas.openxmlformats.org/officeDocument/2006/relationships/hyperlink" Target="https://twitter.com/i/web/status/842235578456412160" TargetMode="External"/><Relationship Id="rId37" Type="http://schemas.openxmlformats.org/officeDocument/2006/relationships/hyperlink" Target="https://twitter.com/i/web/status/841557490106040321" TargetMode="External"/><Relationship Id="rId40" Type="http://schemas.openxmlformats.org/officeDocument/2006/relationships/hyperlink" Target="https://twitter.com/i/web/status/841621346543128580" TargetMode="External"/><Relationship Id="rId45" Type="http://schemas.openxmlformats.org/officeDocument/2006/relationships/hyperlink" Target="https://twitter.com/i/web/status/842183615656087552" TargetMode="External"/><Relationship Id="rId53" Type="http://schemas.openxmlformats.org/officeDocument/2006/relationships/table" Target="../tables/table16.xml"/><Relationship Id="rId5" Type="http://schemas.openxmlformats.org/officeDocument/2006/relationships/hyperlink" Target="http://downdetector.in/problems/vodafone" TargetMode="External"/><Relationship Id="rId10" Type="http://schemas.openxmlformats.org/officeDocument/2006/relationships/hyperlink" Target="https://twitter.com/i/web/status/842272892012318720" TargetMode="External"/><Relationship Id="rId19" Type="http://schemas.openxmlformats.org/officeDocument/2006/relationships/hyperlink" Target="https://twitter.com/i/web/status/843328536920440832" TargetMode="External"/><Relationship Id="rId31" Type="http://schemas.openxmlformats.org/officeDocument/2006/relationships/hyperlink" Target="https://twitter.com/i/web/status/843341955790716928" TargetMode="External"/><Relationship Id="rId44" Type="http://schemas.openxmlformats.org/officeDocument/2006/relationships/hyperlink" Target="https://twitter.com/i/web/status/844015111916474368" TargetMode="External"/><Relationship Id="rId52" Type="http://schemas.openxmlformats.org/officeDocument/2006/relationships/table" Target="../tables/table15.xml"/><Relationship Id="rId4" Type="http://schemas.openxmlformats.org/officeDocument/2006/relationships/hyperlink" Target="https://twitter.com/mayank_rajput/status/841694982792650753" TargetMode="External"/><Relationship Id="rId9" Type="http://schemas.openxmlformats.org/officeDocument/2006/relationships/hyperlink" Target="https://twitter.com/i/web/status/843400205118689280" TargetMode="External"/><Relationship Id="rId14" Type="http://schemas.openxmlformats.org/officeDocument/2006/relationships/hyperlink" Target="https://twitter.com/i/web/status/832875240749363201" TargetMode="External"/><Relationship Id="rId22" Type="http://schemas.openxmlformats.org/officeDocument/2006/relationships/hyperlink" Target="https://twitter.com/i/web/status/841230579819520002" TargetMode="External"/><Relationship Id="rId27" Type="http://schemas.openxmlformats.org/officeDocument/2006/relationships/hyperlink" Target="http://www.newsnation.in/sports-news/cricket-news/jiomoney-users-can-now-book-mumbai-indians-home-matches-tickets-till-march-21-article-164751.html" TargetMode="External"/><Relationship Id="rId30" Type="http://schemas.openxmlformats.org/officeDocument/2006/relationships/hyperlink" Target="https://twitter.com/i/web/status/841727923350581248" TargetMode="External"/><Relationship Id="rId35" Type="http://schemas.openxmlformats.org/officeDocument/2006/relationships/hyperlink" Target="http://maps.google.com/?q=Chikballapur,+Karnataka&amp;ftid=0x3bb18ae560a634b1:0xabcde375fccb0818&amp;hl=en&amp;gl=us&amp;shorturl=1" TargetMode="External"/><Relationship Id="rId43" Type="http://schemas.openxmlformats.org/officeDocument/2006/relationships/hyperlink" Target="https://twitter.com/i/web/status/843836624387694592" TargetMode="External"/><Relationship Id="rId48" Type="http://schemas.openxmlformats.org/officeDocument/2006/relationships/table" Target="../tables/table11.xml"/><Relationship Id="rId8" Type="http://schemas.openxmlformats.org/officeDocument/2006/relationships/hyperlink" Target="https://twitter.com/i/web/status/840930355334934528" TargetMode="External"/><Relationship Id="rId51" Type="http://schemas.openxmlformats.org/officeDocument/2006/relationships/table" Target="../tables/table14.xml"/><Relationship Id="rId3" Type="http://schemas.openxmlformats.org/officeDocument/2006/relationships/hyperlink" Target="https://twitter.com/i/web/status/842700435051896832" TargetMode="External"/><Relationship Id="rId12" Type="http://schemas.openxmlformats.org/officeDocument/2006/relationships/hyperlink" Target="https://twitter.com/i/web/status/841907968471883776" TargetMode="External"/><Relationship Id="rId17" Type="http://schemas.openxmlformats.org/officeDocument/2006/relationships/hyperlink" Target="https://twitter.com/i/web/status/842272892012318720" TargetMode="External"/><Relationship Id="rId25" Type="http://schemas.openxmlformats.org/officeDocument/2006/relationships/hyperlink" Target="https://twitter.com/i/web/status/841712111852146689" TargetMode="External"/><Relationship Id="rId33" Type="http://schemas.openxmlformats.org/officeDocument/2006/relationships/hyperlink" Target="https://twitter.com/i/web/status/842461854513283072" TargetMode="External"/><Relationship Id="rId38" Type="http://schemas.openxmlformats.org/officeDocument/2006/relationships/hyperlink" Target="https://twitter.com/i/web/status/843506610647388160" TargetMode="External"/><Relationship Id="rId46" Type="http://schemas.openxmlformats.org/officeDocument/2006/relationships/hyperlink" Target="https://twitter.com/i/web/status/841602108768034816" TargetMode="External"/><Relationship Id="rId20" Type="http://schemas.openxmlformats.org/officeDocument/2006/relationships/hyperlink" Target="https://twitter.com/i/web/status/841935892512161792" TargetMode="External"/><Relationship Id="rId41" Type="http://schemas.openxmlformats.org/officeDocument/2006/relationships/hyperlink" Target="https://twitter.com/i/web/status/841952328672526342" TargetMode="External"/><Relationship Id="rId54" Type="http://schemas.openxmlformats.org/officeDocument/2006/relationships/table" Target="../tables/table17.xml"/><Relationship Id="rId1" Type="http://schemas.openxmlformats.org/officeDocument/2006/relationships/hyperlink" Target="http://gadgets.ndtv.com/telecom/news/reliance-jio-said-to-be-testing-1gbps-gigafiber-ftth-broadband-in-mumbai-pune-1454727" TargetMode="External"/><Relationship Id="rId6" Type="http://schemas.openxmlformats.org/officeDocument/2006/relationships/hyperlink" Target="https://twitter.com/i/web/status/843341955790716928" TargetMode="External"/><Relationship Id="rId15" Type="http://schemas.openxmlformats.org/officeDocument/2006/relationships/hyperlink" Target="https://twitter.com/i/web/status/832871156969410561" TargetMode="External"/><Relationship Id="rId23" Type="http://schemas.openxmlformats.org/officeDocument/2006/relationships/hyperlink" Target="http://www.jcaf.in/" TargetMode="External"/><Relationship Id="rId28" Type="http://schemas.openxmlformats.org/officeDocument/2006/relationships/hyperlink" Target="https://twitter.com/i/web/status/842710523754037249" TargetMode="External"/><Relationship Id="rId36" Type="http://schemas.openxmlformats.org/officeDocument/2006/relationships/hyperlink" Target="https://twitter.com/i/web/status/843400205118689280" TargetMode="External"/><Relationship Id="rId4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796"/>
  <sheetViews>
    <sheetView zoomScale="87" zoomScaleNormal="87" workbookViewId="0">
      <pane xSplit="2" ySplit="2" topLeftCell="BA416" activePane="bottomRight" state="frozen"/>
      <selection pane="topRight" activeCell="C1" sqref="C1"/>
      <selection pane="bottomLeft" activeCell="A3" sqref="A3"/>
      <selection pane="bottomRight" activeCell="A2" sqref="A2:BE2"/>
    </sheetView>
  </sheetViews>
  <sheetFormatPr defaultRowHeight="15" x14ac:dyDescent="0.25"/>
  <cols>
    <col min="1" max="1" width="17.7109375" style="1" bestFit="1" customWidth="1"/>
    <col min="2" max="2" width="18" style="1" bestFit="1" customWidth="1"/>
    <col min="3" max="3" width="16.28515625" style="3" bestFit="1" customWidth="1"/>
    <col min="4" max="4" width="8.7109375" style="2" bestFit="1" customWidth="1"/>
    <col min="5" max="5" width="7.7109375" style="2" bestFit="1" customWidth="1"/>
    <col min="6" max="6" width="10" style="2" bestFit="1" customWidth="1"/>
    <col min="7" max="7" width="11.140625" style="3" bestFit="1" customWidth="1"/>
    <col min="8" max="8" width="8" style="1" bestFit="1" customWidth="1"/>
    <col min="9" max="9" width="12.7109375" style="3" bestFit="1" customWidth="1"/>
    <col min="10" max="10" width="12.85546875" style="3" bestFit="1" customWidth="1"/>
    <col min="11" max="11" width="16" style="3" customWidth="1"/>
    <col min="12" max="12" width="11" bestFit="1" customWidth="1"/>
    <col min="13" max="13" width="11.28515625" bestFit="1" customWidth="1"/>
    <col min="14" max="14" width="16.42578125" bestFit="1" customWidth="1"/>
    <col min="15" max="15" width="14.42578125" bestFit="1" customWidth="1"/>
    <col min="16" max="16" width="14.85546875" bestFit="1" customWidth="1"/>
    <col min="17" max="17" width="145.7109375" bestFit="1" customWidth="1"/>
    <col min="18" max="18" width="147.140625" bestFit="1" customWidth="1"/>
    <col min="19" max="19" width="17.28515625" bestFit="1" customWidth="1"/>
    <col min="20" max="20" width="58.28515625" bestFit="1" customWidth="1"/>
    <col min="21" max="21" width="92" bestFit="1" customWidth="1"/>
    <col min="22" max="22" width="102.140625" bestFit="1" customWidth="1"/>
    <col min="23" max="23" width="14.85546875" bestFit="1" customWidth="1"/>
    <col min="24" max="24" width="65" bestFit="1" customWidth="1"/>
    <col min="25" max="25" width="11" bestFit="1" customWidth="1"/>
    <col min="26" max="26" width="12.140625" bestFit="1" customWidth="1"/>
    <col min="27" max="27" width="19.28515625" bestFit="1" customWidth="1"/>
    <col min="28" max="28" width="20.28515625" bestFit="1" customWidth="1"/>
    <col min="29" max="29" width="11.7109375" bestFit="1" customWidth="1"/>
    <col min="30" max="30" width="11" bestFit="1" customWidth="1"/>
    <col min="31" max="31" width="19.28515625" bestFit="1" customWidth="1"/>
    <col min="32" max="32" width="11.140625" bestFit="1" customWidth="1"/>
    <col min="33" max="33" width="11.5703125" bestFit="1" customWidth="1"/>
    <col min="34" max="34" width="11.42578125" bestFit="1" customWidth="1"/>
    <col min="35" max="35" width="19.28515625" bestFit="1" customWidth="1"/>
    <col min="36" max="36" width="13.140625" bestFit="1" customWidth="1"/>
    <col min="37" max="37" width="11.28515625" bestFit="1" customWidth="1"/>
    <col min="38" max="38" width="19.28515625" bestFit="1" customWidth="1"/>
    <col min="39" max="39" width="20" bestFit="1" customWidth="1"/>
    <col min="40" max="40" width="12.140625" bestFit="1" customWidth="1"/>
    <col min="41" max="41" width="19.28515625" bestFit="1" customWidth="1"/>
    <col min="42" max="42" width="13.5703125" bestFit="1" customWidth="1"/>
    <col min="43" max="43" width="21.28515625" bestFit="1" customWidth="1"/>
    <col min="44" max="44" width="19.7109375" bestFit="1" customWidth="1"/>
    <col min="45" max="45" width="87.140625" bestFit="1" customWidth="1"/>
    <col min="46" max="46" width="10.28515625" bestFit="1" customWidth="1"/>
    <col min="47" max="47" width="16" bestFit="1" customWidth="1"/>
    <col min="48" max="48" width="28.85546875" bestFit="1" customWidth="1"/>
    <col min="49" max="49" width="18" bestFit="1" customWidth="1"/>
    <col min="50" max="50" width="19.5703125" bestFit="1" customWidth="1"/>
    <col min="51" max="51" width="13.7109375" bestFit="1" customWidth="1"/>
    <col min="52" max="52" width="55.140625" bestFit="1" customWidth="1"/>
    <col min="53" max="53" width="21.85546875" bestFit="1" customWidth="1"/>
    <col min="54" max="55" width="12.5703125" bestFit="1" customWidth="1"/>
    <col min="56" max="57" width="11" bestFit="1" customWidth="1"/>
    <col min="58" max="58" width="14.42578125" customWidth="1"/>
  </cols>
  <sheetData>
    <row r="1" spans="1:58" x14ac:dyDescent="0.25">
      <c r="C1" s="18" t="s">
        <v>39</v>
      </c>
      <c r="D1" s="19"/>
      <c r="E1" s="19"/>
      <c r="F1" s="19"/>
      <c r="G1" s="18"/>
      <c r="H1" s="16" t="s">
        <v>43</v>
      </c>
      <c r="I1" s="60"/>
      <c r="J1" s="60"/>
      <c r="K1" s="35" t="s">
        <v>42</v>
      </c>
      <c r="L1" s="20" t="s">
        <v>40</v>
      </c>
      <c r="M1" s="20"/>
      <c r="N1" s="17" t="s">
        <v>41</v>
      </c>
    </row>
    <row r="2" spans="1:58"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176</v>
      </c>
      <c r="P2" s="13" t="s">
        <v>177</v>
      </c>
      <c r="Q2" s="13" t="s">
        <v>178</v>
      </c>
      <c r="R2" s="13" t="s">
        <v>179</v>
      </c>
      <c r="S2" s="13" t="s">
        <v>180</v>
      </c>
      <c r="T2" s="13" t="s">
        <v>181</v>
      </c>
      <c r="U2" s="13" t="s">
        <v>182</v>
      </c>
      <c r="V2" s="13" t="s">
        <v>183</v>
      </c>
      <c r="W2" s="13" t="s">
        <v>184</v>
      </c>
      <c r="X2" s="13" t="s">
        <v>185</v>
      </c>
      <c r="Y2" s="13" t="s">
        <v>186</v>
      </c>
      <c r="Z2" s="13" t="s">
        <v>187</v>
      </c>
      <c r="AA2" s="13" t="s">
        <v>188</v>
      </c>
      <c r="AB2" s="13" t="s">
        <v>189</v>
      </c>
      <c r="AC2" s="13" t="s">
        <v>190</v>
      </c>
      <c r="AD2" s="13" t="s">
        <v>191</v>
      </c>
      <c r="AE2" s="13" t="s">
        <v>192</v>
      </c>
      <c r="AF2" s="13" t="s">
        <v>193</v>
      </c>
      <c r="AG2" s="13" t="s">
        <v>194</v>
      </c>
      <c r="AH2" s="13" t="s">
        <v>195</v>
      </c>
      <c r="AI2" s="13" t="s">
        <v>196</v>
      </c>
      <c r="AJ2" s="13" t="s">
        <v>197</v>
      </c>
      <c r="AK2" s="13" t="s">
        <v>198</v>
      </c>
      <c r="AL2" s="13" t="s">
        <v>199</v>
      </c>
      <c r="AM2" s="13" t="s">
        <v>200</v>
      </c>
      <c r="AN2" s="13" t="s">
        <v>201</v>
      </c>
      <c r="AO2" s="13" t="s">
        <v>202</v>
      </c>
      <c r="AP2" s="13" t="s">
        <v>203</v>
      </c>
      <c r="AQ2" s="13" t="s">
        <v>204</v>
      </c>
      <c r="AR2" s="13" t="s">
        <v>205</v>
      </c>
      <c r="AS2" s="13" t="s">
        <v>206</v>
      </c>
      <c r="AT2" s="13" t="s">
        <v>207</v>
      </c>
      <c r="AU2" s="13" t="s">
        <v>208</v>
      </c>
      <c r="AV2" s="13" t="s">
        <v>209</v>
      </c>
      <c r="AW2" s="13" t="s">
        <v>210</v>
      </c>
      <c r="AX2" s="13" t="s">
        <v>211</v>
      </c>
      <c r="AY2" s="13" t="s">
        <v>212</v>
      </c>
      <c r="AZ2" s="13" t="s">
        <v>213</v>
      </c>
      <c r="BA2" s="13" t="s">
        <v>325</v>
      </c>
      <c r="BB2" s="13" t="s">
        <v>4394</v>
      </c>
      <c r="BC2" s="13" t="s">
        <v>4395</v>
      </c>
      <c r="BD2" s="13" t="s">
        <v>4417</v>
      </c>
      <c r="BE2" s="13" t="s">
        <v>4418</v>
      </c>
      <c r="BF2" t="s">
        <v>5281</v>
      </c>
    </row>
    <row r="3" spans="1:58" ht="15" customHeight="1" x14ac:dyDescent="0.25">
      <c r="A3" s="88" t="s">
        <v>214</v>
      </c>
      <c r="B3" s="88" t="s">
        <v>218</v>
      </c>
      <c r="C3" s="53" t="s">
        <v>4411</v>
      </c>
      <c r="D3" s="54">
        <v>1</v>
      </c>
      <c r="E3" s="61"/>
      <c r="F3" s="55">
        <v>10</v>
      </c>
      <c r="G3" s="53"/>
      <c r="H3" s="57"/>
      <c r="I3" s="56"/>
      <c r="J3" s="56"/>
      <c r="K3" s="36" t="s">
        <v>65</v>
      </c>
      <c r="L3" s="58">
        <v>3</v>
      </c>
      <c r="M3" s="58"/>
      <c r="N3" s="59"/>
      <c r="O3" s="90" t="s">
        <v>222</v>
      </c>
      <c r="P3" s="93">
        <v>42806.717106481483</v>
      </c>
      <c r="Q3" s="90" t="s">
        <v>224</v>
      </c>
      <c r="R3" s="90"/>
      <c r="S3" s="90"/>
      <c r="T3" s="90"/>
      <c r="U3" s="90"/>
      <c r="V3" s="96" t="s">
        <v>229</v>
      </c>
      <c r="W3" s="93">
        <v>42806.717106481483</v>
      </c>
      <c r="X3" s="96" t="s">
        <v>233</v>
      </c>
      <c r="Y3" s="90"/>
      <c r="Z3" s="90"/>
      <c r="AA3" s="99" t="s">
        <v>237</v>
      </c>
      <c r="AB3" s="90"/>
      <c r="AC3" s="90" t="b">
        <v>0</v>
      </c>
      <c r="AD3" s="90">
        <v>0</v>
      </c>
      <c r="AE3" s="99" t="s">
        <v>242</v>
      </c>
      <c r="AF3" s="90" t="b">
        <v>0</v>
      </c>
      <c r="AG3" s="90" t="s">
        <v>245</v>
      </c>
      <c r="AH3" s="90"/>
      <c r="AI3" s="99" t="s">
        <v>243</v>
      </c>
      <c r="AJ3" s="90" t="b">
        <v>0</v>
      </c>
      <c r="AK3" s="90">
        <v>0</v>
      </c>
      <c r="AL3" s="99" t="s">
        <v>243</v>
      </c>
      <c r="AM3" s="90" t="s">
        <v>247</v>
      </c>
      <c r="AN3" s="90" t="b">
        <v>0</v>
      </c>
      <c r="AO3" s="99" t="s">
        <v>237</v>
      </c>
      <c r="AP3" s="90" t="s">
        <v>178</v>
      </c>
      <c r="AQ3" s="90">
        <v>0</v>
      </c>
      <c r="AR3" s="90">
        <v>0</v>
      </c>
      <c r="AS3" s="90"/>
      <c r="AT3" s="90"/>
      <c r="AU3" s="90"/>
      <c r="AV3" s="90"/>
      <c r="AW3" s="90"/>
      <c r="AX3" s="90"/>
      <c r="AY3" s="90"/>
      <c r="AZ3" s="90"/>
      <c r="BA3" s="123" t="s">
        <v>326</v>
      </c>
      <c r="BB3" s="123" t="s">
        <v>4396</v>
      </c>
      <c r="BC3" s="123">
        <v>-1</v>
      </c>
      <c r="BD3" s="90" t="str">
        <f>REPLACE(INDEX(GroupVertices[Group], MATCH(Edges[[#This Row],[Vertex 1]],GroupVertices[Vertex],0)),1,1,"")</f>
        <v>outh</v>
      </c>
      <c r="BE3" s="90" t="e">
        <f>REPLACE(INDEX(GroupVertices[Group], MATCH(Edges[[#This Row],[Vertex 2]],GroupVertices[Vertex],0)),1,1,"")</f>
        <v>#N/A</v>
      </c>
      <c r="BF3">
        <v>1</v>
      </c>
    </row>
    <row r="4" spans="1:58" ht="15" customHeight="1" x14ac:dyDescent="0.25">
      <c r="A4" s="88" t="s">
        <v>216</v>
      </c>
      <c r="B4" s="88" t="s">
        <v>218</v>
      </c>
      <c r="C4" s="53" t="s">
        <v>4411</v>
      </c>
      <c r="D4" s="54">
        <v>1</v>
      </c>
      <c r="E4" s="61"/>
      <c r="F4" s="55">
        <v>10</v>
      </c>
      <c r="G4" s="53"/>
      <c r="H4" s="57"/>
      <c r="I4" s="56"/>
      <c r="J4" s="56"/>
      <c r="K4" s="36" t="s">
        <v>65</v>
      </c>
      <c r="L4" s="79">
        <v>4</v>
      </c>
      <c r="M4" s="79"/>
      <c r="N4" s="59"/>
      <c r="O4" s="91" t="s">
        <v>222</v>
      </c>
      <c r="P4" s="94">
        <v>42811.755902777775</v>
      </c>
      <c r="Q4" s="91" t="s">
        <v>226</v>
      </c>
      <c r="R4" s="91"/>
      <c r="S4" s="91"/>
      <c r="T4" s="91"/>
      <c r="U4" s="91"/>
      <c r="V4" s="97" t="s">
        <v>231</v>
      </c>
      <c r="W4" s="94">
        <v>42811.755902777775</v>
      </c>
      <c r="X4" s="97" t="s">
        <v>235</v>
      </c>
      <c r="Y4" s="91"/>
      <c r="Z4" s="91"/>
      <c r="AA4" s="100" t="s">
        <v>239</v>
      </c>
      <c r="AB4" s="91"/>
      <c r="AC4" s="91" t="b">
        <v>0</v>
      </c>
      <c r="AD4" s="91">
        <v>0</v>
      </c>
      <c r="AE4" s="100" t="s">
        <v>242</v>
      </c>
      <c r="AF4" s="91" t="b">
        <v>0</v>
      </c>
      <c r="AG4" s="91" t="s">
        <v>245</v>
      </c>
      <c r="AH4" s="91"/>
      <c r="AI4" s="100" t="s">
        <v>243</v>
      </c>
      <c r="AJ4" s="91" t="b">
        <v>0</v>
      </c>
      <c r="AK4" s="91">
        <v>0</v>
      </c>
      <c r="AL4" s="100" t="s">
        <v>243</v>
      </c>
      <c r="AM4" s="91" t="s">
        <v>247</v>
      </c>
      <c r="AN4" s="91" t="b">
        <v>0</v>
      </c>
      <c r="AO4" s="100" t="s">
        <v>239</v>
      </c>
      <c r="AP4" s="91" t="s">
        <v>178</v>
      </c>
      <c r="AQ4" s="91">
        <v>0</v>
      </c>
      <c r="AR4" s="91">
        <v>0</v>
      </c>
      <c r="AS4" s="91"/>
      <c r="AT4" s="91"/>
      <c r="AU4" s="91"/>
      <c r="AV4" s="91"/>
      <c r="AW4" s="91"/>
      <c r="AX4" s="91"/>
      <c r="AY4" s="91"/>
      <c r="AZ4" s="91"/>
      <c r="BA4" s="123" t="s">
        <v>326</v>
      </c>
      <c r="BB4" s="123" t="s">
        <v>4396</v>
      </c>
      <c r="BC4" s="123">
        <v>-1</v>
      </c>
      <c r="BD4" s="90" t="str">
        <f>REPLACE(INDEX(GroupVertices[Group], MATCH(Edges[[#This Row],[Vertex 1]],GroupVertices[Vertex],0)),1,1,"")</f>
        <v>outh</v>
      </c>
      <c r="BE4" s="90" t="e">
        <f>REPLACE(INDEX(GroupVertices[Group], MATCH(Edges[[#This Row],[Vertex 2]],GroupVertices[Vertex],0)),1,1,"")</f>
        <v>#N/A</v>
      </c>
      <c r="BF4">
        <v>1</v>
      </c>
    </row>
    <row r="5" spans="1:58" x14ac:dyDescent="0.25">
      <c r="A5" s="88" t="s">
        <v>217</v>
      </c>
      <c r="B5" s="88" t="s">
        <v>219</v>
      </c>
      <c r="C5" s="53" t="s">
        <v>4411</v>
      </c>
      <c r="D5" s="54">
        <v>1</v>
      </c>
      <c r="E5" s="61"/>
      <c r="F5" s="55">
        <v>10</v>
      </c>
      <c r="G5" s="53"/>
      <c r="H5" s="57"/>
      <c r="I5" s="56"/>
      <c r="J5" s="56"/>
      <c r="K5" s="36" t="s">
        <v>65</v>
      </c>
      <c r="L5" s="79">
        <v>5</v>
      </c>
      <c r="M5" s="79"/>
      <c r="N5" s="59"/>
      <c r="O5" s="91" t="s">
        <v>223</v>
      </c>
      <c r="P5" s="94">
        <v>42813.519456018519</v>
      </c>
      <c r="Q5" s="91" t="s">
        <v>227</v>
      </c>
      <c r="R5" s="91"/>
      <c r="S5" s="91"/>
      <c r="T5" s="91" t="s">
        <v>228</v>
      </c>
      <c r="U5" s="91"/>
      <c r="V5" s="97" t="s">
        <v>232</v>
      </c>
      <c r="W5" s="94">
        <v>42813.519456018519</v>
      </c>
      <c r="X5" s="97" t="s">
        <v>236</v>
      </c>
      <c r="Y5" s="91"/>
      <c r="Z5" s="91"/>
      <c r="AA5" s="100" t="s">
        <v>240</v>
      </c>
      <c r="AB5" s="100" t="s">
        <v>241</v>
      </c>
      <c r="AC5" s="91" t="b">
        <v>0</v>
      </c>
      <c r="AD5" s="91">
        <v>0</v>
      </c>
      <c r="AE5" s="100" t="s">
        <v>244</v>
      </c>
      <c r="AF5" s="91" t="b">
        <v>0</v>
      </c>
      <c r="AG5" s="91" t="s">
        <v>246</v>
      </c>
      <c r="AH5" s="91"/>
      <c r="AI5" s="100" t="s">
        <v>243</v>
      </c>
      <c r="AJ5" s="91" t="b">
        <v>0</v>
      </c>
      <c r="AK5" s="91">
        <v>0</v>
      </c>
      <c r="AL5" s="100" t="s">
        <v>243</v>
      </c>
      <c r="AM5" s="91" t="s">
        <v>247</v>
      </c>
      <c r="AN5" s="91" t="b">
        <v>0</v>
      </c>
      <c r="AO5" s="100" t="s">
        <v>241</v>
      </c>
      <c r="AP5" s="91" t="s">
        <v>178</v>
      </c>
      <c r="AQ5" s="91">
        <v>0</v>
      </c>
      <c r="AR5" s="91">
        <v>0</v>
      </c>
      <c r="AS5" s="91"/>
      <c r="AT5" s="91"/>
      <c r="AU5" s="91"/>
      <c r="AV5" s="91"/>
      <c r="AW5" s="91"/>
      <c r="AX5" s="91"/>
      <c r="AY5" s="91"/>
      <c r="AZ5" s="91"/>
      <c r="BA5" s="123" t="s">
        <v>326</v>
      </c>
      <c r="BB5" s="123" t="s">
        <v>4396</v>
      </c>
      <c r="BC5" s="123">
        <v>-1</v>
      </c>
      <c r="BD5" s="90" t="str">
        <f>REPLACE(INDEX(GroupVertices[Group], MATCH(Edges[[#This Row],[Vertex 1]],GroupVertices[Vertex],0)),1,1,"")</f>
        <v>outh</v>
      </c>
      <c r="BE5" s="90" t="str">
        <f>REPLACE(INDEX(GroupVertices[Group], MATCH(Edges[[#This Row],[Vertex 2]],GroupVertices[Vertex],0)),1,1,"")</f>
        <v>outh</v>
      </c>
      <c r="BF5">
        <v>1</v>
      </c>
    </row>
    <row r="6" spans="1:58" x14ac:dyDescent="0.25">
      <c r="A6" s="88" t="s">
        <v>217</v>
      </c>
      <c r="B6" s="88" t="s">
        <v>220</v>
      </c>
      <c r="C6" s="53" t="s">
        <v>4411</v>
      </c>
      <c r="D6" s="54">
        <v>1</v>
      </c>
      <c r="E6" s="61"/>
      <c r="F6" s="55">
        <v>10</v>
      </c>
      <c r="G6" s="53"/>
      <c r="H6" s="57"/>
      <c r="I6" s="56"/>
      <c r="J6" s="56"/>
      <c r="K6" s="36" t="s">
        <v>65</v>
      </c>
      <c r="L6" s="79">
        <v>6</v>
      </c>
      <c r="M6" s="79"/>
      <c r="N6" s="59"/>
      <c r="O6" s="91" t="s">
        <v>223</v>
      </c>
      <c r="P6" s="94">
        <v>42813.519456018519</v>
      </c>
      <c r="Q6" s="91" t="s">
        <v>227</v>
      </c>
      <c r="R6" s="91"/>
      <c r="S6" s="91"/>
      <c r="T6" s="91" t="s">
        <v>228</v>
      </c>
      <c r="U6" s="91"/>
      <c r="V6" s="97" t="s">
        <v>232</v>
      </c>
      <c r="W6" s="94">
        <v>42813.519456018519</v>
      </c>
      <c r="X6" s="97" t="s">
        <v>236</v>
      </c>
      <c r="Y6" s="91"/>
      <c r="Z6" s="91"/>
      <c r="AA6" s="100" t="s">
        <v>240</v>
      </c>
      <c r="AB6" s="100" t="s">
        <v>241</v>
      </c>
      <c r="AC6" s="91" t="b">
        <v>0</v>
      </c>
      <c r="AD6" s="91">
        <v>0</v>
      </c>
      <c r="AE6" s="100" t="s">
        <v>244</v>
      </c>
      <c r="AF6" s="91" t="b">
        <v>0</v>
      </c>
      <c r="AG6" s="91" t="s">
        <v>246</v>
      </c>
      <c r="AH6" s="91"/>
      <c r="AI6" s="100" t="s">
        <v>243</v>
      </c>
      <c r="AJ6" s="91" t="b">
        <v>0</v>
      </c>
      <c r="AK6" s="91">
        <v>0</v>
      </c>
      <c r="AL6" s="100" t="s">
        <v>243</v>
      </c>
      <c r="AM6" s="91" t="s">
        <v>247</v>
      </c>
      <c r="AN6" s="91" t="b">
        <v>0</v>
      </c>
      <c r="AO6" s="100" t="s">
        <v>241</v>
      </c>
      <c r="AP6" s="91" t="s">
        <v>178</v>
      </c>
      <c r="AQ6" s="91">
        <v>0</v>
      </c>
      <c r="AR6" s="91">
        <v>0</v>
      </c>
      <c r="AS6" s="91"/>
      <c r="AT6" s="91"/>
      <c r="AU6" s="91"/>
      <c r="AV6" s="91"/>
      <c r="AW6" s="91"/>
      <c r="AX6" s="91"/>
      <c r="AY6" s="91"/>
      <c r="AZ6" s="91"/>
      <c r="BA6" s="123" t="s">
        <v>326</v>
      </c>
      <c r="BB6" s="123" t="s">
        <v>4396</v>
      </c>
      <c r="BC6" s="123">
        <v>-1</v>
      </c>
      <c r="BD6" s="90" t="str">
        <f>REPLACE(INDEX(GroupVertices[Group], MATCH(Edges[[#This Row],[Vertex 1]],GroupVertices[Vertex],0)),1,1,"")</f>
        <v>outh</v>
      </c>
      <c r="BE6" s="90" t="e">
        <f>REPLACE(INDEX(GroupVertices[Group], MATCH(Edges[[#This Row],[Vertex 2]],GroupVertices[Vertex],0)),1,1,"")</f>
        <v>#N/A</v>
      </c>
      <c r="BF6">
        <v>1</v>
      </c>
    </row>
    <row r="7" spans="1:58" x14ac:dyDescent="0.25">
      <c r="A7" s="88" t="s">
        <v>217</v>
      </c>
      <c r="B7" s="88" t="s">
        <v>218</v>
      </c>
      <c r="C7" s="53" t="s">
        <v>4411</v>
      </c>
      <c r="D7" s="54">
        <v>1</v>
      </c>
      <c r="E7" s="61"/>
      <c r="F7" s="55">
        <v>10</v>
      </c>
      <c r="G7" s="53"/>
      <c r="H7" s="57"/>
      <c r="I7" s="56"/>
      <c r="J7" s="56"/>
      <c r="K7" s="36" t="s">
        <v>65</v>
      </c>
      <c r="L7" s="79">
        <v>7</v>
      </c>
      <c r="M7" s="79"/>
      <c r="N7" s="59"/>
      <c r="O7" s="91" t="s">
        <v>223</v>
      </c>
      <c r="P7" s="94">
        <v>42813.519456018519</v>
      </c>
      <c r="Q7" s="91" t="s">
        <v>227</v>
      </c>
      <c r="R7" s="91"/>
      <c r="S7" s="91"/>
      <c r="T7" s="91" t="s">
        <v>228</v>
      </c>
      <c r="U7" s="91"/>
      <c r="V7" s="97" t="s">
        <v>232</v>
      </c>
      <c r="W7" s="94">
        <v>42813.519456018519</v>
      </c>
      <c r="X7" s="97" t="s">
        <v>236</v>
      </c>
      <c r="Y7" s="91"/>
      <c r="Z7" s="91"/>
      <c r="AA7" s="100" t="s">
        <v>240</v>
      </c>
      <c r="AB7" s="100" t="s">
        <v>241</v>
      </c>
      <c r="AC7" s="91" t="b">
        <v>0</v>
      </c>
      <c r="AD7" s="91">
        <v>0</v>
      </c>
      <c r="AE7" s="100" t="s">
        <v>244</v>
      </c>
      <c r="AF7" s="91" t="b">
        <v>0</v>
      </c>
      <c r="AG7" s="91" t="s">
        <v>246</v>
      </c>
      <c r="AH7" s="91"/>
      <c r="AI7" s="100" t="s">
        <v>243</v>
      </c>
      <c r="AJ7" s="91" t="b">
        <v>0</v>
      </c>
      <c r="AK7" s="91">
        <v>0</v>
      </c>
      <c r="AL7" s="100" t="s">
        <v>243</v>
      </c>
      <c r="AM7" s="91" t="s">
        <v>247</v>
      </c>
      <c r="AN7" s="91" t="b">
        <v>0</v>
      </c>
      <c r="AO7" s="100" t="s">
        <v>241</v>
      </c>
      <c r="AP7" s="91" t="s">
        <v>178</v>
      </c>
      <c r="AQ7" s="91">
        <v>0</v>
      </c>
      <c r="AR7" s="91">
        <v>0</v>
      </c>
      <c r="AS7" s="91"/>
      <c r="AT7" s="91"/>
      <c r="AU7" s="91"/>
      <c r="AV7" s="91"/>
      <c r="AW7" s="91"/>
      <c r="AX7" s="91"/>
      <c r="AY7" s="91"/>
      <c r="AZ7" s="91"/>
      <c r="BA7" s="123" t="s">
        <v>326</v>
      </c>
      <c r="BB7" s="123" t="s">
        <v>4396</v>
      </c>
      <c r="BC7" s="123">
        <v>-1</v>
      </c>
      <c r="BD7" s="90" t="str">
        <f>REPLACE(INDEX(GroupVertices[Group], MATCH(Edges[[#This Row],[Vertex 1]],GroupVertices[Vertex],0)),1,1,"")</f>
        <v>outh</v>
      </c>
      <c r="BE7" s="90" t="e">
        <f>REPLACE(INDEX(GroupVertices[Group], MATCH(Edges[[#This Row],[Vertex 2]],GroupVertices[Vertex],0)),1,1,"")</f>
        <v>#N/A</v>
      </c>
      <c r="BF7">
        <v>1</v>
      </c>
    </row>
    <row r="8" spans="1:58" x14ac:dyDescent="0.25">
      <c r="A8" s="89" t="s">
        <v>217</v>
      </c>
      <c r="B8" s="89" t="s">
        <v>221</v>
      </c>
      <c r="C8" s="53" t="s">
        <v>4411</v>
      </c>
      <c r="D8" s="150">
        <v>1</v>
      </c>
      <c r="E8" s="151"/>
      <c r="F8" s="152">
        <v>10</v>
      </c>
      <c r="G8" s="149"/>
      <c r="H8" s="153"/>
      <c r="I8" s="154"/>
      <c r="J8" s="154"/>
      <c r="K8" s="36" t="s">
        <v>65</v>
      </c>
      <c r="L8" s="155">
        <v>8</v>
      </c>
      <c r="M8" s="155"/>
      <c r="N8" s="87"/>
      <c r="O8" s="92" t="s">
        <v>222</v>
      </c>
      <c r="P8" s="95">
        <v>42813.519456018519</v>
      </c>
      <c r="Q8" s="92" t="s">
        <v>227</v>
      </c>
      <c r="R8" s="92"/>
      <c r="S8" s="92"/>
      <c r="T8" s="92" t="s">
        <v>228</v>
      </c>
      <c r="U8" s="92"/>
      <c r="V8" s="98" t="s">
        <v>232</v>
      </c>
      <c r="W8" s="95">
        <v>42813.519456018519</v>
      </c>
      <c r="X8" s="98" t="s">
        <v>236</v>
      </c>
      <c r="Y8" s="92"/>
      <c r="Z8" s="92"/>
      <c r="AA8" s="101" t="s">
        <v>240</v>
      </c>
      <c r="AB8" s="101" t="s">
        <v>241</v>
      </c>
      <c r="AC8" s="92" t="b">
        <v>0</v>
      </c>
      <c r="AD8" s="92">
        <v>0</v>
      </c>
      <c r="AE8" s="101" t="s">
        <v>244</v>
      </c>
      <c r="AF8" s="92" t="b">
        <v>0</v>
      </c>
      <c r="AG8" s="92" t="s">
        <v>246</v>
      </c>
      <c r="AH8" s="92"/>
      <c r="AI8" s="101" t="s">
        <v>243</v>
      </c>
      <c r="AJ8" s="92" t="b">
        <v>0</v>
      </c>
      <c r="AK8" s="92">
        <v>0</v>
      </c>
      <c r="AL8" s="101" t="s">
        <v>243</v>
      </c>
      <c r="AM8" s="92" t="s">
        <v>247</v>
      </c>
      <c r="AN8" s="92" t="b">
        <v>0</v>
      </c>
      <c r="AO8" s="101" t="s">
        <v>241</v>
      </c>
      <c r="AP8" s="92" t="s">
        <v>178</v>
      </c>
      <c r="AQ8" s="92">
        <v>0</v>
      </c>
      <c r="AR8" s="92">
        <v>0</v>
      </c>
      <c r="AS8" s="92"/>
      <c r="AT8" s="92"/>
      <c r="AU8" s="92"/>
      <c r="AV8" s="92"/>
      <c r="AW8" s="92"/>
      <c r="AX8" s="92"/>
      <c r="AY8" s="92"/>
      <c r="AZ8" s="92"/>
      <c r="BA8" s="123" t="s">
        <v>326</v>
      </c>
      <c r="BB8" s="123" t="s">
        <v>4396</v>
      </c>
      <c r="BC8" s="123">
        <v>-1</v>
      </c>
      <c r="BD8" s="90" t="str">
        <f>REPLACE(INDEX(GroupVertices[Group], MATCH(Edges[[#This Row],[Vertex 1]],GroupVertices[Vertex],0)),1,1,"")</f>
        <v>outh</v>
      </c>
      <c r="BE8" s="90" t="e">
        <f>REPLACE(INDEX(GroupVertices[Group], MATCH(Edges[[#This Row],[Vertex 2]],GroupVertices[Vertex],0)),1,1,"")</f>
        <v>#N/A</v>
      </c>
      <c r="BF8">
        <v>1</v>
      </c>
    </row>
    <row r="9" spans="1:58" x14ac:dyDescent="0.25">
      <c r="A9" s="88" t="s">
        <v>327</v>
      </c>
      <c r="B9" s="88" t="s">
        <v>218</v>
      </c>
      <c r="C9" s="53" t="s">
        <v>4411</v>
      </c>
      <c r="D9" s="81">
        <v>1.1666666666666667</v>
      </c>
      <c r="E9" s="82"/>
      <c r="F9" s="83">
        <v>17.5</v>
      </c>
      <c r="G9" s="80"/>
      <c r="H9" s="84"/>
      <c r="I9" s="85"/>
      <c r="J9" s="85"/>
      <c r="K9" s="36" t="s">
        <v>65</v>
      </c>
      <c r="L9" s="86">
        <v>9</v>
      </c>
      <c r="M9" s="86"/>
      <c r="N9" s="59"/>
      <c r="O9" s="91" t="s">
        <v>222</v>
      </c>
      <c r="P9" s="94">
        <v>42807.713784722226</v>
      </c>
      <c r="Q9" s="91" t="s">
        <v>335</v>
      </c>
      <c r="R9" s="91"/>
      <c r="S9" s="91"/>
      <c r="T9" s="91"/>
      <c r="U9" s="97" t="s">
        <v>344</v>
      </c>
      <c r="V9" s="97" t="s">
        <v>344</v>
      </c>
      <c r="W9" s="94">
        <v>42807.713784722226</v>
      </c>
      <c r="X9" s="97" t="s">
        <v>350</v>
      </c>
      <c r="Y9" s="91"/>
      <c r="Z9" s="91"/>
      <c r="AA9" s="100" t="s">
        <v>356</v>
      </c>
      <c r="AB9" s="91"/>
      <c r="AC9" s="91" t="b">
        <v>0</v>
      </c>
      <c r="AD9" s="91">
        <v>0</v>
      </c>
      <c r="AE9" s="100" t="s">
        <v>242</v>
      </c>
      <c r="AF9" s="91" t="b">
        <v>0</v>
      </c>
      <c r="AG9" s="91" t="s">
        <v>246</v>
      </c>
      <c r="AH9" s="91"/>
      <c r="AI9" s="100" t="s">
        <v>243</v>
      </c>
      <c r="AJ9" s="91" t="b">
        <v>0</v>
      </c>
      <c r="AK9" s="91">
        <v>0</v>
      </c>
      <c r="AL9" s="100" t="s">
        <v>243</v>
      </c>
      <c r="AM9" s="91" t="s">
        <v>247</v>
      </c>
      <c r="AN9" s="91" t="b">
        <v>0</v>
      </c>
      <c r="AO9" s="100" t="s">
        <v>356</v>
      </c>
      <c r="AP9" s="91" t="s">
        <v>178</v>
      </c>
      <c r="AQ9" s="91">
        <v>0</v>
      </c>
      <c r="AR9" s="91">
        <v>0</v>
      </c>
      <c r="AS9" s="91"/>
      <c r="AT9" s="91"/>
      <c r="AU9" s="91"/>
      <c r="AV9" s="91"/>
      <c r="AW9" s="91"/>
      <c r="AX9" s="91"/>
      <c r="AY9" s="91"/>
      <c r="AZ9" s="91"/>
      <c r="BA9" s="123" t="s">
        <v>326</v>
      </c>
      <c r="BB9" s="123" t="s">
        <v>4396</v>
      </c>
      <c r="BC9" s="123">
        <v>-1</v>
      </c>
      <c r="BD9" s="90" t="str">
        <f>REPLACE(INDEX(GroupVertices[Group], MATCH(Edges[[#This Row],[Vertex 1]],GroupVertices[Vertex],0)),1,1,"")</f>
        <v>outh</v>
      </c>
      <c r="BE9" s="90" t="e">
        <f>REPLACE(INDEX(GroupVertices[Group], MATCH(Edges[[#This Row],[Vertex 2]],GroupVertices[Vertex],0)),1,1,"")</f>
        <v>#N/A</v>
      </c>
      <c r="BF9">
        <v>2</v>
      </c>
    </row>
    <row r="10" spans="1:58" x14ac:dyDescent="0.25">
      <c r="A10" s="88" t="s">
        <v>328</v>
      </c>
      <c r="B10" s="88" t="s">
        <v>218</v>
      </c>
      <c r="C10" s="53" t="s">
        <v>4411</v>
      </c>
      <c r="D10" s="54">
        <v>1.1666666666666667</v>
      </c>
      <c r="E10" s="61"/>
      <c r="F10" s="55">
        <v>17.5</v>
      </c>
      <c r="G10" s="53"/>
      <c r="H10" s="57"/>
      <c r="I10" s="56"/>
      <c r="J10" s="56"/>
      <c r="K10" s="36" t="s">
        <v>65</v>
      </c>
      <c r="L10" s="79">
        <v>10</v>
      </c>
      <c r="M10" s="79"/>
      <c r="N10" s="59"/>
      <c r="O10" s="91" t="s">
        <v>223</v>
      </c>
      <c r="P10" s="94">
        <v>42808.547719907408</v>
      </c>
      <c r="Q10" s="91" t="s">
        <v>336</v>
      </c>
      <c r="R10" s="91"/>
      <c r="S10" s="91"/>
      <c r="T10" s="91" t="s">
        <v>343</v>
      </c>
      <c r="U10" s="91"/>
      <c r="V10" s="97" t="s">
        <v>345</v>
      </c>
      <c r="W10" s="94">
        <v>42808.547719907408</v>
      </c>
      <c r="X10" s="97" t="s">
        <v>351</v>
      </c>
      <c r="Y10" s="91"/>
      <c r="Z10" s="91"/>
      <c r="AA10" s="100" t="s">
        <v>357</v>
      </c>
      <c r="AB10" s="91"/>
      <c r="AC10" s="91" t="b">
        <v>0</v>
      </c>
      <c r="AD10" s="91">
        <v>0</v>
      </c>
      <c r="AE10" s="100" t="s">
        <v>244</v>
      </c>
      <c r="AF10" s="91" t="b">
        <v>0</v>
      </c>
      <c r="AG10" s="91" t="s">
        <v>246</v>
      </c>
      <c r="AH10" s="91"/>
      <c r="AI10" s="100" t="s">
        <v>243</v>
      </c>
      <c r="AJ10" s="91" t="b">
        <v>0</v>
      </c>
      <c r="AK10" s="91">
        <v>0</v>
      </c>
      <c r="AL10" s="100" t="s">
        <v>243</v>
      </c>
      <c r="AM10" s="91" t="s">
        <v>247</v>
      </c>
      <c r="AN10" s="91" t="b">
        <v>0</v>
      </c>
      <c r="AO10" s="100" t="s">
        <v>357</v>
      </c>
      <c r="AP10" s="91" t="s">
        <v>178</v>
      </c>
      <c r="AQ10" s="91">
        <v>0</v>
      </c>
      <c r="AR10" s="91">
        <v>0</v>
      </c>
      <c r="AS10" s="91"/>
      <c r="AT10" s="91"/>
      <c r="AU10" s="91"/>
      <c r="AV10" s="91"/>
      <c r="AW10" s="91"/>
      <c r="AX10" s="91"/>
      <c r="AY10" s="91"/>
      <c r="AZ10" s="91"/>
      <c r="BA10" s="123" t="s">
        <v>326</v>
      </c>
      <c r="BB10" s="123" t="s">
        <v>4396</v>
      </c>
      <c r="BC10" s="123">
        <v>-1</v>
      </c>
      <c r="BD10" s="90" t="str">
        <f>REPLACE(INDEX(GroupVertices[Group], MATCH(Edges[[#This Row],[Vertex 1]],GroupVertices[Vertex],0)),1,1,"")</f>
        <v>outh</v>
      </c>
      <c r="BE10" s="90" t="e">
        <f>REPLACE(INDEX(GroupVertices[Group], MATCH(Edges[[#This Row],[Vertex 2]],GroupVertices[Vertex],0)),1,1,"")</f>
        <v>#N/A</v>
      </c>
      <c r="BF10">
        <v>2</v>
      </c>
    </row>
    <row r="11" spans="1:58" x14ac:dyDescent="0.25">
      <c r="A11" s="88" t="s">
        <v>328</v>
      </c>
      <c r="B11" s="88" t="s">
        <v>221</v>
      </c>
      <c r="C11" s="53" t="s">
        <v>4411</v>
      </c>
      <c r="D11" s="54">
        <v>1.1666666666666667</v>
      </c>
      <c r="E11" s="61"/>
      <c r="F11" s="55">
        <v>17.5</v>
      </c>
      <c r="G11" s="53"/>
      <c r="H11" s="57"/>
      <c r="I11" s="56"/>
      <c r="J11" s="56"/>
      <c r="K11" s="36" t="s">
        <v>65</v>
      </c>
      <c r="L11" s="79">
        <v>11</v>
      </c>
      <c r="M11" s="79"/>
      <c r="N11" s="59"/>
      <c r="O11" s="91" t="s">
        <v>222</v>
      </c>
      <c r="P11" s="94">
        <v>42808.547719907408</v>
      </c>
      <c r="Q11" s="91" t="s">
        <v>336</v>
      </c>
      <c r="R11" s="91"/>
      <c r="S11" s="91"/>
      <c r="T11" s="91" t="s">
        <v>343</v>
      </c>
      <c r="U11" s="91"/>
      <c r="V11" s="97" t="s">
        <v>345</v>
      </c>
      <c r="W11" s="94">
        <v>42808.547719907408</v>
      </c>
      <c r="X11" s="97" t="s">
        <v>351</v>
      </c>
      <c r="Y11" s="91"/>
      <c r="Z11" s="91"/>
      <c r="AA11" s="100" t="s">
        <v>357</v>
      </c>
      <c r="AB11" s="91"/>
      <c r="AC11" s="91" t="b">
        <v>0</v>
      </c>
      <c r="AD11" s="91">
        <v>0</v>
      </c>
      <c r="AE11" s="100" t="s">
        <v>244</v>
      </c>
      <c r="AF11" s="91" t="b">
        <v>0</v>
      </c>
      <c r="AG11" s="91" t="s">
        <v>246</v>
      </c>
      <c r="AH11" s="91"/>
      <c r="AI11" s="100" t="s">
        <v>243</v>
      </c>
      <c r="AJ11" s="91" t="b">
        <v>0</v>
      </c>
      <c r="AK11" s="91">
        <v>0</v>
      </c>
      <c r="AL11" s="100" t="s">
        <v>243</v>
      </c>
      <c r="AM11" s="91" t="s">
        <v>247</v>
      </c>
      <c r="AN11" s="91" t="b">
        <v>0</v>
      </c>
      <c r="AO11" s="100" t="s">
        <v>357</v>
      </c>
      <c r="AP11" s="91" t="s">
        <v>178</v>
      </c>
      <c r="AQ11" s="91">
        <v>0</v>
      </c>
      <c r="AR11" s="91">
        <v>0</v>
      </c>
      <c r="AS11" s="91"/>
      <c r="AT11" s="91"/>
      <c r="AU11" s="91"/>
      <c r="AV11" s="91"/>
      <c r="AW11" s="91"/>
      <c r="AX11" s="91"/>
      <c r="AY11" s="91"/>
      <c r="AZ11" s="91"/>
      <c r="BA11" s="123" t="s">
        <v>326</v>
      </c>
      <c r="BB11" s="123" t="s">
        <v>4396</v>
      </c>
      <c r="BC11" s="123">
        <v>-1</v>
      </c>
      <c r="BD11" s="90" t="str">
        <f>REPLACE(INDEX(GroupVertices[Group], MATCH(Edges[[#This Row],[Vertex 1]],GroupVertices[Vertex],0)),1,1,"")</f>
        <v>outh</v>
      </c>
      <c r="BE11" s="90" t="e">
        <f>REPLACE(INDEX(GroupVertices[Group], MATCH(Edges[[#This Row],[Vertex 2]],GroupVertices[Vertex],0)),1,1,"")</f>
        <v>#N/A</v>
      </c>
      <c r="BF11">
        <v>2</v>
      </c>
    </row>
    <row r="12" spans="1:58" x14ac:dyDescent="0.25">
      <c r="A12" s="88" t="s">
        <v>330</v>
      </c>
      <c r="B12" s="88" t="s">
        <v>221</v>
      </c>
      <c r="C12" s="53" t="s">
        <v>4411</v>
      </c>
      <c r="D12" s="54">
        <v>1.1666666666666667</v>
      </c>
      <c r="E12" s="61"/>
      <c r="F12" s="55">
        <v>17.5</v>
      </c>
      <c r="G12" s="53"/>
      <c r="H12" s="57"/>
      <c r="I12" s="56"/>
      <c r="J12" s="56"/>
      <c r="K12" s="36" t="s">
        <v>65</v>
      </c>
      <c r="L12" s="79">
        <v>12</v>
      </c>
      <c r="M12" s="79"/>
      <c r="N12" s="59"/>
      <c r="O12" s="91" t="s">
        <v>222</v>
      </c>
      <c r="P12" s="94">
        <v>42810.150983796295</v>
      </c>
      <c r="Q12" s="91" t="s">
        <v>338</v>
      </c>
      <c r="R12" s="91"/>
      <c r="S12" s="91"/>
      <c r="T12" s="91"/>
      <c r="U12" s="91"/>
      <c r="V12" s="97" t="s">
        <v>347</v>
      </c>
      <c r="W12" s="94">
        <v>42810.150983796295</v>
      </c>
      <c r="X12" s="97" t="s">
        <v>353</v>
      </c>
      <c r="Y12" s="91"/>
      <c r="Z12" s="91"/>
      <c r="AA12" s="100" t="s">
        <v>359</v>
      </c>
      <c r="AB12" s="91"/>
      <c r="AC12" s="91" t="b">
        <v>0</v>
      </c>
      <c r="AD12" s="91">
        <v>0</v>
      </c>
      <c r="AE12" s="100" t="s">
        <v>244</v>
      </c>
      <c r="AF12" s="91" t="b">
        <v>0</v>
      </c>
      <c r="AG12" s="91" t="s">
        <v>246</v>
      </c>
      <c r="AH12" s="91"/>
      <c r="AI12" s="100" t="s">
        <v>243</v>
      </c>
      <c r="AJ12" s="91" t="b">
        <v>0</v>
      </c>
      <c r="AK12" s="91">
        <v>0</v>
      </c>
      <c r="AL12" s="100" t="s">
        <v>243</v>
      </c>
      <c r="AM12" s="91" t="s">
        <v>247</v>
      </c>
      <c r="AN12" s="91" t="b">
        <v>0</v>
      </c>
      <c r="AO12" s="100" t="s">
        <v>359</v>
      </c>
      <c r="AP12" s="91" t="s">
        <v>178</v>
      </c>
      <c r="AQ12" s="91">
        <v>0</v>
      </c>
      <c r="AR12" s="91">
        <v>0</v>
      </c>
      <c r="AS12" s="91"/>
      <c r="AT12" s="91"/>
      <c r="AU12" s="91"/>
      <c r="AV12" s="91"/>
      <c r="AW12" s="91"/>
      <c r="AX12" s="91"/>
      <c r="AY12" s="91"/>
      <c r="AZ12" s="91"/>
      <c r="BA12" s="123" t="s">
        <v>326</v>
      </c>
      <c r="BB12" s="123" t="s">
        <v>4396</v>
      </c>
      <c r="BC12" s="123">
        <v>-1</v>
      </c>
      <c r="BD12" s="90" t="str">
        <f>REPLACE(INDEX(GroupVertices[Group], MATCH(Edges[[#This Row],[Vertex 1]],GroupVertices[Vertex],0)),1,1,"")</f>
        <v>outh</v>
      </c>
      <c r="BE12" s="90" t="e">
        <f>REPLACE(INDEX(GroupVertices[Group], MATCH(Edges[[#This Row],[Vertex 2]],GroupVertices[Vertex],0)),1,1,"")</f>
        <v>#N/A</v>
      </c>
      <c r="BF12">
        <v>2</v>
      </c>
    </row>
    <row r="13" spans="1:58" x14ac:dyDescent="0.25">
      <c r="A13" s="88" t="s">
        <v>330</v>
      </c>
      <c r="B13" s="88" t="s">
        <v>218</v>
      </c>
      <c r="C13" s="53" t="s">
        <v>4411</v>
      </c>
      <c r="D13" s="54">
        <v>1.1666666666666667</v>
      </c>
      <c r="E13" s="61"/>
      <c r="F13" s="55">
        <v>17.5</v>
      </c>
      <c r="G13" s="53"/>
      <c r="H13" s="57"/>
      <c r="I13" s="56"/>
      <c r="J13" s="56"/>
      <c r="K13" s="36" t="s">
        <v>65</v>
      </c>
      <c r="L13" s="79">
        <v>13</v>
      </c>
      <c r="M13" s="79"/>
      <c r="N13" s="59"/>
      <c r="O13" s="91" t="s">
        <v>223</v>
      </c>
      <c r="P13" s="94">
        <v>42810.150983796295</v>
      </c>
      <c r="Q13" s="91" t="s">
        <v>338</v>
      </c>
      <c r="R13" s="91"/>
      <c r="S13" s="91"/>
      <c r="T13" s="91"/>
      <c r="U13" s="91"/>
      <c r="V13" s="97" t="s">
        <v>347</v>
      </c>
      <c r="W13" s="94">
        <v>42810.150983796295</v>
      </c>
      <c r="X13" s="97" t="s">
        <v>353</v>
      </c>
      <c r="Y13" s="91"/>
      <c r="Z13" s="91"/>
      <c r="AA13" s="100" t="s">
        <v>359</v>
      </c>
      <c r="AB13" s="91"/>
      <c r="AC13" s="91" t="b">
        <v>0</v>
      </c>
      <c r="AD13" s="91">
        <v>0</v>
      </c>
      <c r="AE13" s="100" t="s">
        <v>244</v>
      </c>
      <c r="AF13" s="91" t="b">
        <v>0</v>
      </c>
      <c r="AG13" s="91" t="s">
        <v>246</v>
      </c>
      <c r="AH13" s="91"/>
      <c r="AI13" s="100" t="s">
        <v>243</v>
      </c>
      <c r="AJ13" s="91" t="b">
        <v>0</v>
      </c>
      <c r="AK13" s="91">
        <v>0</v>
      </c>
      <c r="AL13" s="100" t="s">
        <v>243</v>
      </c>
      <c r="AM13" s="91" t="s">
        <v>247</v>
      </c>
      <c r="AN13" s="91" t="b">
        <v>0</v>
      </c>
      <c r="AO13" s="100" t="s">
        <v>359</v>
      </c>
      <c r="AP13" s="91" t="s">
        <v>178</v>
      </c>
      <c r="AQ13" s="91">
        <v>0</v>
      </c>
      <c r="AR13" s="91">
        <v>0</v>
      </c>
      <c r="AS13" s="91"/>
      <c r="AT13" s="91"/>
      <c r="AU13" s="91"/>
      <c r="AV13" s="91"/>
      <c r="AW13" s="91"/>
      <c r="AX13" s="91"/>
      <c r="AY13" s="91"/>
      <c r="AZ13" s="91"/>
      <c r="BA13" s="123" t="s">
        <v>326</v>
      </c>
      <c r="BB13" s="123" t="s">
        <v>4396</v>
      </c>
      <c r="BC13" s="123">
        <v>-1</v>
      </c>
      <c r="BD13" s="90" t="str">
        <f>REPLACE(INDEX(GroupVertices[Group], MATCH(Edges[[#This Row],[Vertex 1]],GroupVertices[Vertex],0)),1,1,"")</f>
        <v>outh</v>
      </c>
      <c r="BE13" s="90" t="e">
        <f>REPLACE(INDEX(GroupVertices[Group], MATCH(Edges[[#This Row],[Vertex 2]],GroupVertices[Vertex],0)),1,1,"")</f>
        <v>#N/A</v>
      </c>
      <c r="BF13">
        <v>2</v>
      </c>
    </row>
    <row r="14" spans="1:58" x14ac:dyDescent="0.25">
      <c r="A14" s="89" t="s">
        <v>332</v>
      </c>
      <c r="B14" s="89" t="s">
        <v>218</v>
      </c>
      <c r="C14" s="53" t="s">
        <v>4411</v>
      </c>
      <c r="D14" s="150">
        <v>1.1666666666666667</v>
      </c>
      <c r="E14" s="151"/>
      <c r="F14" s="152">
        <v>17.5</v>
      </c>
      <c r="G14" s="149"/>
      <c r="H14" s="153"/>
      <c r="I14" s="154"/>
      <c r="J14" s="154"/>
      <c r="K14" s="36" t="s">
        <v>65</v>
      </c>
      <c r="L14" s="155">
        <v>14</v>
      </c>
      <c r="M14" s="155"/>
      <c r="N14" s="87"/>
      <c r="O14" s="92" t="s">
        <v>222</v>
      </c>
      <c r="P14" s="95">
        <v>42813.524791666663</v>
      </c>
      <c r="Q14" s="92" t="s">
        <v>340</v>
      </c>
      <c r="R14" s="92"/>
      <c r="S14" s="92"/>
      <c r="T14" s="92"/>
      <c r="U14" s="92"/>
      <c r="V14" s="98" t="s">
        <v>349</v>
      </c>
      <c r="W14" s="95">
        <v>42813.524791666663</v>
      </c>
      <c r="X14" s="98" t="s">
        <v>355</v>
      </c>
      <c r="Y14" s="92"/>
      <c r="Z14" s="92"/>
      <c r="AA14" s="101" t="s">
        <v>361</v>
      </c>
      <c r="AB14" s="92"/>
      <c r="AC14" s="92" t="b">
        <v>0</v>
      </c>
      <c r="AD14" s="92">
        <v>0</v>
      </c>
      <c r="AE14" s="101" t="s">
        <v>242</v>
      </c>
      <c r="AF14" s="92" t="b">
        <v>0</v>
      </c>
      <c r="AG14" s="92" t="s">
        <v>246</v>
      </c>
      <c r="AH14" s="92"/>
      <c r="AI14" s="101" t="s">
        <v>243</v>
      </c>
      <c r="AJ14" s="92" t="b">
        <v>0</v>
      </c>
      <c r="AK14" s="92">
        <v>0</v>
      </c>
      <c r="AL14" s="101" t="s">
        <v>243</v>
      </c>
      <c r="AM14" s="92" t="s">
        <v>247</v>
      </c>
      <c r="AN14" s="92" t="b">
        <v>0</v>
      </c>
      <c r="AO14" s="101" t="s">
        <v>361</v>
      </c>
      <c r="AP14" s="92" t="s">
        <v>178</v>
      </c>
      <c r="AQ14" s="92">
        <v>0</v>
      </c>
      <c r="AR14" s="92">
        <v>0</v>
      </c>
      <c r="AS14" s="92"/>
      <c r="AT14" s="92"/>
      <c r="AU14" s="92"/>
      <c r="AV14" s="92"/>
      <c r="AW14" s="92"/>
      <c r="AX14" s="92"/>
      <c r="AY14" s="92"/>
      <c r="AZ14" s="92"/>
      <c r="BA14" s="123" t="s">
        <v>326</v>
      </c>
      <c r="BB14" s="123" t="s">
        <v>4396</v>
      </c>
      <c r="BC14" s="123">
        <v>-1</v>
      </c>
      <c r="BD14" s="90" t="str">
        <f>REPLACE(INDEX(GroupVertices[Group], MATCH(Edges[[#This Row],[Vertex 1]],GroupVertices[Vertex],0)),1,1,"")</f>
        <v>outh</v>
      </c>
      <c r="BE14" s="90" t="e">
        <f>REPLACE(INDEX(GroupVertices[Group], MATCH(Edges[[#This Row],[Vertex 2]],GroupVertices[Vertex],0)),1,1,"")</f>
        <v>#N/A</v>
      </c>
      <c r="BF14">
        <v>2</v>
      </c>
    </row>
    <row r="15" spans="1:58" x14ac:dyDescent="0.25">
      <c r="A15" s="88" t="s">
        <v>501</v>
      </c>
      <c r="B15" s="88" t="s">
        <v>221</v>
      </c>
      <c r="C15" s="53" t="s">
        <v>4411</v>
      </c>
      <c r="D15" s="54">
        <v>1.1666666666666667</v>
      </c>
      <c r="E15" s="61"/>
      <c r="F15" s="55">
        <v>17.5</v>
      </c>
      <c r="G15" s="53"/>
      <c r="H15" s="57"/>
      <c r="I15" s="56"/>
      <c r="J15" s="56"/>
      <c r="K15" s="36" t="s">
        <v>65</v>
      </c>
      <c r="L15" s="79">
        <v>15</v>
      </c>
      <c r="M15" s="79"/>
      <c r="N15" s="59"/>
      <c r="O15" s="91" t="s">
        <v>223</v>
      </c>
      <c r="P15" s="94">
        <v>42806.20071759259</v>
      </c>
      <c r="Q15" s="91" t="s">
        <v>517</v>
      </c>
      <c r="R15" s="91"/>
      <c r="S15" s="91"/>
      <c r="T15" s="91"/>
      <c r="U15" s="91"/>
      <c r="V15" s="97" t="s">
        <v>528</v>
      </c>
      <c r="W15" s="94">
        <v>42806.20071759259</v>
      </c>
      <c r="X15" s="97" t="s">
        <v>533</v>
      </c>
      <c r="Y15" s="91"/>
      <c r="Z15" s="91"/>
      <c r="AA15" s="100" t="s">
        <v>541</v>
      </c>
      <c r="AB15" s="91"/>
      <c r="AC15" s="91" t="b">
        <v>0</v>
      </c>
      <c r="AD15" s="91">
        <v>1</v>
      </c>
      <c r="AE15" s="100" t="s">
        <v>242</v>
      </c>
      <c r="AF15" s="91" t="b">
        <v>0</v>
      </c>
      <c r="AG15" s="91" t="s">
        <v>246</v>
      </c>
      <c r="AH15" s="91"/>
      <c r="AI15" s="100" t="s">
        <v>243</v>
      </c>
      <c r="AJ15" s="91" t="b">
        <v>0</v>
      </c>
      <c r="AK15" s="91">
        <v>1</v>
      </c>
      <c r="AL15" s="100" t="s">
        <v>243</v>
      </c>
      <c r="AM15" s="91" t="s">
        <v>247</v>
      </c>
      <c r="AN15" s="91" t="b">
        <v>0</v>
      </c>
      <c r="AO15" s="100" t="s">
        <v>541</v>
      </c>
      <c r="AP15" s="91" t="s">
        <v>178</v>
      </c>
      <c r="AQ15" s="91">
        <v>0</v>
      </c>
      <c r="AR15" s="91">
        <v>0</v>
      </c>
      <c r="AS15" s="91"/>
      <c r="AT15" s="91"/>
      <c r="AU15" s="91"/>
      <c r="AV15" s="91"/>
      <c r="AW15" s="91"/>
      <c r="AX15" s="91"/>
      <c r="AY15" s="91"/>
      <c r="AZ15" s="91"/>
      <c r="BA15" s="123" t="s">
        <v>670</v>
      </c>
      <c r="BB15" s="123" t="s">
        <v>4396</v>
      </c>
      <c r="BC15" s="123">
        <v>-1</v>
      </c>
      <c r="BD15" s="90" t="str">
        <f>REPLACE(INDEX(GroupVertices[Group], MATCH(Edges[[#This Row],[Vertex 1]],GroupVertices[Vertex],0)),1,1,"")</f>
        <v>ast</v>
      </c>
      <c r="BE15" s="90" t="e">
        <f>REPLACE(INDEX(GroupVertices[Group], MATCH(Edges[[#This Row],[Vertex 2]],GroupVertices[Vertex],0)),1,1,"")</f>
        <v>#N/A</v>
      </c>
      <c r="BF15">
        <v>2</v>
      </c>
    </row>
    <row r="16" spans="1:58" x14ac:dyDescent="0.25">
      <c r="A16" s="88" t="s">
        <v>501</v>
      </c>
      <c r="B16" s="88" t="s">
        <v>218</v>
      </c>
      <c r="C16" s="53" t="s">
        <v>4411</v>
      </c>
      <c r="D16" s="54">
        <v>1.1666666666666667</v>
      </c>
      <c r="E16" s="61"/>
      <c r="F16" s="55">
        <v>17.5</v>
      </c>
      <c r="G16" s="53"/>
      <c r="H16" s="57"/>
      <c r="I16" s="56"/>
      <c r="J16" s="56"/>
      <c r="K16" s="36" t="s">
        <v>65</v>
      </c>
      <c r="L16" s="79">
        <v>16</v>
      </c>
      <c r="M16" s="79"/>
      <c r="N16" s="59"/>
      <c r="O16" s="91" t="s">
        <v>222</v>
      </c>
      <c r="P16" s="94">
        <v>42806.20071759259</v>
      </c>
      <c r="Q16" s="91" t="s">
        <v>517</v>
      </c>
      <c r="R16" s="91"/>
      <c r="S16" s="91"/>
      <c r="T16" s="91"/>
      <c r="U16" s="91"/>
      <c r="V16" s="97" t="s">
        <v>528</v>
      </c>
      <c r="W16" s="94">
        <v>42806.20071759259</v>
      </c>
      <c r="X16" s="97" t="s">
        <v>533</v>
      </c>
      <c r="Y16" s="91"/>
      <c r="Z16" s="91"/>
      <c r="AA16" s="100" t="s">
        <v>541</v>
      </c>
      <c r="AB16" s="91"/>
      <c r="AC16" s="91" t="b">
        <v>0</v>
      </c>
      <c r="AD16" s="91">
        <v>1</v>
      </c>
      <c r="AE16" s="100" t="s">
        <v>242</v>
      </c>
      <c r="AF16" s="91" t="b">
        <v>0</v>
      </c>
      <c r="AG16" s="91" t="s">
        <v>246</v>
      </c>
      <c r="AH16" s="91"/>
      <c r="AI16" s="100" t="s">
        <v>243</v>
      </c>
      <c r="AJ16" s="91" t="b">
        <v>0</v>
      </c>
      <c r="AK16" s="91">
        <v>1</v>
      </c>
      <c r="AL16" s="100" t="s">
        <v>243</v>
      </c>
      <c r="AM16" s="91" t="s">
        <v>247</v>
      </c>
      <c r="AN16" s="91" t="b">
        <v>0</v>
      </c>
      <c r="AO16" s="100" t="s">
        <v>541</v>
      </c>
      <c r="AP16" s="91" t="s">
        <v>178</v>
      </c>
      <c r="AQ16" s="91">
        <v>0</v>
      </c>
      <c r="AR16" s="91">
        <v>0</v>
      </c>
      <c r="AS16" s="91"/>
      <c r="AT16" s="91"/>
      <c r="AU16" s="91"/>
      <c r="AV16" s="91"/>
      <c r="AW16" s="91"/>
      <c r="AX16" s="91"/>
      <c r="AY16" s="91"/>
      <c r="AZ16" s="91"/>
      <c r="BA16" s="123" t="s">
        <v>670</v>
      </c>
      <c r="BB16" s="123" t="s">
        <v>4396</v>
      </c>
      <c r="BC16" s="123">
        <v>-1</v>
      </c>
      <c r="BD16" s="90" t="str">
        <f>REPLACE(INDEX(GroupVertices[Group], MATCH(Edges[[#This Row],[Vertex 1]],GroupVertices[Vertex],0)),1,1,"")</f>
        <v>ast</v>
      </c>
      <c r="BE16" s="90" t="e">
        <f>REPLACE(INDEX(GroupVertices[Group], MATCH(Edges[[#This Row],[Vertex 2]],GroupVertices[Vertex],0)),1,1,"")</f>
        <v>#N/A</v>
      </c>
      <c r="BF16">
        <v>2</v>
      </c>
    </row>
    <row r="17" spans="1:58" x14ac:dyDescent="0.25">
      <c r="A17" s="88" t="s">
        <v>501</v>
      </c>
      <c r="B17" s="88" t="s">
        <v>221</v>
      </c>
      <c r="C17" s="53" t="s">
        <v>4411</v>
      </c>
      <c r="D17" s="54">
        <v>1.1666666666666667</v>
      </c>
      <c r="E17" s="61"/>
      <c r="F17" s="55">
        <v>17.5</v>
      </c>
      <c r="G17" s="53"/>
      <c r="H17" s="57"/>
      <c r="I17" s="56"/>
      <c r="J17" s="56"/>
      <c r="K17" s="36" t="s">
        <v>65</v>
      </c>
      <c r="L17" s="79">
        <v>17</v>
      </c>
      <c r="M17" s="79"/>
      <c r="N17" s="59"/>
      <c r="O17" s="91" t="s">
        <v>223</v>
      </c>
      <c r="P17" s="94">
        <v>42806.203321759262</v>
      </c>
      <c r="Q17" s="91" t="s">
        <v>518</v>
      </c>
      <c r="R17" s="91"/>
      <c r="S17" s="91"/>
      <c r="T17" s="91"/>
      <c r="U17" s="91"/>
      <c r="V17" s="97" t="s">
        <v>528</v>
      </c>
      <c r="W17" s="94">
        <v>42806.203321759262</v>
      </c>
      <c r="X17" s="97" t="s">
        <v>534</v>
      </c>
      <c r="Y17" s="91"/>
      <c r="Z17" s="91"/>
      <c r="AA17" s="100" t="s">
        <v>542</v>
      </c>
      <c r="AB17" s="91"/>
      <c r="AC17" s="91" t="b">
        <v>0</v>
      </c>
      <c r="AD17" s="91">
        <v>0</v>
      </c>
      <c r="AE17" s="100" t="s">
        <v>243</v>
      </c>
      <c r="AF17" s="91" t="b">
        <v>0</v>
      </c>
      <c r="AG17" s="91" t="s">
        <v>246</v>
      </c>
      <c r="AH17" s="91"/>
      <c r="AI17" s="100" t="s">
        <v>243</v>
      </c>
      <c r="AJ17" s="91" t="b">
        <v>0</v>
      </c>
      <c r="AK17" s="91">
        <v>1</v>
      </c>
      <c r="AL17" s="100" t="s">
        <v>541</v>
      </c>
      <c r="AM17" s="91" t="s">
        <v>247</v>
      </c>
      <c r="AN17" s="91" t="b">
        <v>0</v>
      </c>
      <c r="AO17" s="100" t="s">
        <v>541</v>
      </c>
      <c r="AP17" s="91" t="s">
        <v>178</v>
      </c>
      <c r="AQ17" s="91">
        <v>0</v>
      </c>
      <c r="AR17" s="91">
        <v>0</v>
      </c>
      <c r="AS17" s="91"/>
      <c r="AT17" s="91"/>
      <c r="AU17" s="91"/>
      <c r="AV17" s="91"/>
      <c r="AW17" s="91"/>
      <c r="AX17" s="91"/>
      <c r="AY17" s="91"/>
      <c r="AZ17" s="91"/>
      <c r="BA17" s="123" t="s">
        <v>670</v>
      </c>
      <c r="BB17" s="123" t="s">
        <v>4396</v>
      </c>
      <c r="BC17" s="123">
        <v>-1</v>
      </c>
      <c r="BD17" s="90" t="str">
        <f>REPLACE(INDEX(GroupVertices[Group], MATCH(Edges[[#This Row],[Vertex 1]],GroupVertices[Vertex],0)),1,1,"")</f>
        <v>ast</v>
      </c>
      <c r="BE17" s="90" t="e">
        <f>REPLACE(INDEX(GroupVertices[Group], MATCH(Edges[[#This Row],[Vertex 2]],GroupVertices[Vertex],0)),1,1,"")</f>
        <v>#N/A</v>
      </c>
      <c r="BF17">
        <v>2</v>
      </c>
    </row>
    <row r="18" spans="1:58" x14ac:dyDescent="0.25">
      <c r="A18" s="88" t="s">
        <v>501</v>
      </c>
      <c r="B18" s="88" t="s">
        <v>218</v>
      </c>
      <c r="C18" s="53" t="s">
        <v>4411</v>
      </c>
      <c r="D18" s="54">
        <v>1.1666666666666667</v>
      </c>
      <c r="E18" s="61"/>
      <c r="F18" s="55">
        <v>17.5</v>
      </c>
      <c r="G18" s="53"/>
      <c r="H18" s="57"/>
      <c r="I18" s="56"/>
      <c r="J18" s="56"/>
      <c r="K18" s="36" t="s">
        <v>65</v>
      </c>
      <c r="L18" s="79">
        <v>18</v>
      </c>
      <c r="M18" s="79"/>
      <c r="N18" s="59"/>
      <c r="O18" s="91" t="s">
        <v>223</v>
      </c>
      <c r="P18" s="94">
        <v>42806.203321759262</v>
      </c>
      <c r="Q18" s="91" t="s">
        <v>518</v>
      </c>
      <c r="R18" s="91"/>
      <c r="S18" s="91"/>
      <c r="T18" s="91"/>
      <c r="U18" s="91"/>
      <c r="V18" s="97" t="s">
        <v>528</v>
      </c>
      <c r="W18" s="94">
        <v>42806.203321759262</v>
      </c>
      <c r="X18" s="97" t="s">
        <v>534</v>
      </c>
      <c r="Y18" s="91"/>
      <c r="Z18" s="91"/>
      <c r="AA18" s="100" t="s">
        <v>542</v>
      </c>
      <c r="AB18" s="91"/>
      <c r="AC18" s="91" t="b">
        <v>0</v>
      </c>
      <c r="AD18" s="91">
        <v>0</v>
      </c>
      <c r="AE18" s="100" t="s">
        <v>243</v>
      </c>
      <c r="AF18" s="91" t="b">
        <v>0</v>
      </c>
      <c r="AG18" s="91" t="s">
        <v>246</v>
      </c>
      <c r="AH18" s="91"/>
      <c r="AI18" s="100" t="s">
        <v>243</v>
      </c>
      <c r="AJ18" s="91" t="b">
        <v>0</v>
      </c>
      <c r="AK18" s="91">
        <v>1</v>
      </c>
      <c r="AL18" s="100" t="s">
        <v>541</v>
      </c>
      <c r="AM18" s="91" t="s">
        <v>247</v>
      </c>
      <c r="AN18" s="91" t="b">
        <v>0</v>
      </c>
      <c r="AO18" s="100" t="s">
        <v>541</v>
      </c>
      <c r="AP18" s="91" t="s">
        <v>178</v>
      </c>
      <c r="AQ18" s="91">
        <v>0</v>
      </c>
      <c r="AR18" s="91">
        <v>0</v>
      </c>
      <c r="AS18" s="91"/>
      <c r="AT18" s="91"/>
      <c r="AU18" s="91"/>
      <c r="AV18" s="91"/>
      <c r="AW18" s="91"/>
      <c r="AX18" s="91"/>
      <c r="AY18" s="91"/>
      <c r="AZ18" s="91"/>
      <c r="BA18" s="123" t="s">
        <v>670</v>
      </c>
      <c r="BB18" s="123" t="s">
        <v>4396</v>
      </c>
      <c r="BC18" s="123">
        <v>-1</v>
      </c>
      <c r="BD18" s="90" t="str">
        <f>REPLACE(INDEX(GroupVertices[Group], MATCH(Edges[[#This Row],[Vertex 1]],GroupVertices[Vertex],0)),1,1,"")</f>
        <v>ast</v>
      </c>
      <c r="BE18" s="90" t="e">
        <f>REPLACE(INDEX(GroupVertices[Group], MATCH(Edges[[#This Row],[Vertex 2]],GroupVertices[Vertex],0)),1,1,"")</f>
        <v>#N/A</v>
      </c>
      <c r="BF18">
        <v>2</v>
      </c>
    </row>
    <row r="19" spans="1:58" x14ac:dyDescent="0.25">
      <c r="A19" s="88" t="s">
        <v>503</v>
      </c>
      <c r="B19" s="88" t="s">
        <v>218</v>
      </c>
      <c r="C19" s="53" t="s">
        <v>4411</v>
      </c>
      <c r="D19" s="81">
        <v>1</v>
      </c>
      <c r="E19" s="82"/>
      <c r="F19" s="83">
        <v>10</v>
      </c>
      <c r="G19" s="80"/>
      <c r="H19" s="84"/>
      <c r="I19" s="85"/>
      <c r="J19" s="85"/>
      <c r="K19" s="36" t="s">
        <v>65</v>
      </c>
      <c r="L19" s="86">
        <v>19</v>
      </c>
      <c r="M19" s="86"/>
      <c r="N19" s="59"/>
      <c r="O19" s="91" t="s">
        <v>222</v>
      </c>
      <c r="P19" s="94">
        <v>42808.228738425925</v>
      </c>
      <c r="Q19" s="91" t="s">
        <v>520</v>
      </c>
      <c r="R19" s="91"/>
      <c r="S19" s="91"/>
      <c r="T19" s="91"/>
      <c r="U19" s="91"/>
      <c r="V19" s="97" t="s">
        <v>529</v>
      </c>
      <c r="W19" s="94">
        <v>42808.228738425925</v>
      </c>
      <c r="X19" s="97" t="s">
        <v>536</v>
      </c>
      <c r="Y19" s="91"/>
      <c r="Z19" s="91"/>
      <c r="AA19" s="100" t="s">
        <v>544</v>
      </c>
      <c r="AB19" s="91"/>
      <c r="AC19" s="91" t="b">
        <v>0</v>
      </c>
      <c r="AD19" s="91">
        <v>0</v>
      </c>
      <c r="AE19" s="100" t="s">
        <v>242</v>
      </c>
      <c r="AF19" s="91" t="b">
        <v>0</v>
      </c>
      <c r="AG19" s="91" t="s">
        <v>246</v>
      </c>
      <c r="AH19" s="91"/>
      <c r="AI19" s="100" t="s">
        <v>243</v>
      </c>
      <c r="AJ19" s="91" t="b">
        <v>0</v>
      </c>
      <c r="AK19" s="91">
        <v>0</v>
      </c>
      <c r="AL19" s="100" t="s">
        <v>243</v>
      </c>
      <c r="AM19" s="91" t="s">
        <v>453</v>
      </c>
      <c r="AN19" s="91" t="b">
        <v>0</v>
      </c>
      <c r="AO19" s="100" t="s">
        <v>544</v>
      </c>
      <c r="AP19" s="91" t="s">
        <v>178</v>
      </c>
      <c r="AQ19" s="91">
        <v>0</v>
      </c>
      <c r="AR19" s="91">
        <v>0</v>
      </c>
      <c r="AS19" s="91" t="s">
        <v>553</v>
      </c>
      <c r="AT19" s="91" t="s">
        <v>286</v>
      </c>
      <c r="AU19" s="91" t="s">
        <v>423</v>
      </c>
      <c r="AV19" s="91" t="s">
        <v>286</v>
      </c>
      <c r="AW19" s="91" t="s">
        <v>554</v>
      </c>
      <c r="AX19" s="91" t="s">
        <v>286</v>
      </c>
      <c r="AY19" s="91" t="s">
        <v>555</v>
      </c>
      <c r="AZ19" s="97" t="s">
        <v>556</v>
      </c>
      <c r="BA19" s="123" t="s">
        <v>670</v>
      </c>
      <c r="BB19" s="123" t="s">
        <v>4396</v>
      </c>
      <c r="BC19" s="123">
        <v>-1</v>
      </c>
      <c r="BD19" s="90" t="str">
        <f>REPLACE(INDEX(GroupVertices[Group], MATCH(Edges[[#This Row],[Vertex 1]],GroupVertices[Vertex],0)),1,1,"")</f>
        <v>ast</v>
      </c>
      <c r="BE19" s="90" t="e">
        <f>REPLACE(INDEX(GroupVertices[Group], MATCH(Edges[[#This Row],[Vertex 2]],GroupVertices[Vertex],0)),1,1,"")</f>
        <v>#N/A</v>
      </c>
      <c r="BF19">
        <v>1</v>
      </c>
    </row>
    <row r="20" spans="1:58" x14ac:dyDescent="0.25">
      <c r="A20" s="88" t="s">
        <v>504</v>
      </c>
      <c r="B20" s="88" t="s">
        <v>218</v>
      </c>
      <c r="C20" s="53" t="s">
        <v>4411</v>
      </c>
      <c r="D20" s="54">
        <v>1</v>
      </c>
      <c r="E20" s="61"/>
      <c r="F20" s="55">
        <v>10</v>
      </c>
      <c r="G20" s="53"/>
      <c r="H20" s="57"/>
      <c r="I20" s="56"/>
      <c r="J20" s="56"/>
      <c r="K20" s="36" t="s">
        <v>65</v>
      </c>
      <c r="L20" s="79">
        <v>20</v>
      </c>
      <c r="M20" s="79"/>
      <c r="N20" s="59"/>
      <c r="O20" s="91" t="s">
        <v>222</v>
      </c>
      <c r="P20" s="94">
        <v>42809.441782407404</v>
      </c>
      <c r="Q20" s="91" t="s">
        <v>521</v>
      </c>
      <c r="R20" s="91"/>
      <c r="S20" s="91"/>
      <c r="T20" s="91"/>
      <c r="U20" s="91"/>
      <c r="V20" s="97" t="s">
        <v>530</v>
      </c>
      <c r="W20" s="94">
        <v>42809.441782407404</v>
      </c>
      <c r="X20" s="97" t="s">
        <v>537</v>
      </c>
      <c r="Y20" s="91"/>
      <c r="Z20" s="91"/>
      <c r="AA20" s="100" t="s">
        <v>545</v>
      </c>
      <c r="AB20" s="91"/>
      <c r="AC20" s="91" t="b">
        <v>0</v>
      </c>
      <c r="AD20" s="91">
        <v>0</v>
      </c>
      <c r="AE20" s="100" t="s">
        <v>242</v>
      </c>
      <c r="AF20" s="91" t="b">
        <v>0</v>
      </c>
      <c r="AG20" s="91" t="s">
        <v>246</v>
      </c>
      <c r="AH20" s="91"/>
      <c r="AI20" s="100" t="s">
        <v>243</v>
      </c>
      <c r="AJ20" s="91" t="b">
        <v>0</v>
      </c>
      <c r="AK20" s="91">
        <v>0</v>
      </c>
      <c r="AL20" s="100" t="s">
        <v>243</v>
      </c>
      <c r="AM20" s="91" t="s">
        <v>247</v>
      </c>
      <c r="AN20" s="91" t="b">
        <v>0</v>
      </c>
      <c r="AO20" s="100" t="s">
        <v>545</v>
      </c>
      <c r="AP20" s="91" t="s">
        <v>178</v>
      </c>
      <c r="AQ20" s="91">
        <v>0</v>
      </c>
      <c r="AR20" s="91">
        <v>0</v>
      </c>
      <c r="AS20" s="91"/>
      <c r="AT20" s="91"/>
      <c r="AU20" s="91"/>
      <c r="AV20" s="91"/>
      <c r="AW20" s="91"/>
      <c r="AX20" s="91"/>
      <c r="AY20" s="91"/>
      <c r="AZ20" s="91"/>
      <c r="BA20" s="123" t="s">
        <v>670</v>
      </c>
      <c r="BB20" s="123" t="s">
        <v>4396</v>
      </c>
      <c r="BC20" s="123">
        <v>-1</v>
      </c>
      <c r="BD20" s="90" t="str">
        <f>REPLACE(INDEX(GroupVertices[Group], MATCH(Edges[[#This Row],[Vertex 1]],GroupVertices[Vertex],0)),1,1,"")</f>
        <v>ast</v>
      </c>
      <c r="BE20" s="90" t="e">
        <f>REPLACE(INDEX(GroupVertices[Group], MATCH(Edges[[#This Row],[Vertex 2]],GroupVertices[Vertex],0)),1,1,"")</f>
        <v>#N/A</v>
      </c>
      <c r="BF20">
        <v>1</v>
      </c>
    </row>
    <row r="21" spans="1:58" x14ac:dyDescent="0.25">
      <c r="A21" s="88" t="s">
        <v>671</v>
      </c>
      <c r="B21" s="88" t="s">
        <v>674</v>
      </c>
      <c r="C21" s="53" t="s">
        <v>4411</v>
      </c>
      <c r="D21" s="54">
        <v>1.1666666666666667</v>
      </c>
      <c r="E21" s="61"/>
      <c r="F21" s="55">
        <v>17.5</v>
      </c>
      <c r="G21" s="53"/>
      <c r="H21" s="57"/>
      <c r="I21" s="56"/>
      <c r="J21" s="56"/>
      <c r="K21" s="36" t="s">
        <v>65</v>
      </c>
      <c r="L21" s="79">
        <v>21</v>
      </c>
      <c r="M21" s="79"/>
      <c r="N21" s="59"/>
      <c r="O21" s="91" t="s">
        <v>223</v>
      </c>
      <c r="P21" s="94">
        <v>42810.055497685185</v>
      </c>
      <c r="Q21" s="91" t="s">
        <v>676</v>
      </c>
      <c r="R21" s="97" t="s">
        <v>680</v>
      </c>
      <c r="S21" s="91" t="s">
        <v>342</v>
      </c>
      <c r="T21" s="91"/>
      <c r="U21" s="91"/>
      <c r="V21" s="97" t="s">
        <v>682</v>
      </c>
      <c r="W21" s="94">
        <v>42810.055497685185</v>
      </c>
      <c r="X21" s="97" t="s">
        <v>685</v>
      </c>
      <c r="Y21" s="91"/>
      <c r="Z21" s="91"/>
      <c r="AA21" s="100" t="s">
        <v>689</v>
      </c>
      <c r="AB21" s="91"/>
      <c r="AC21" s="91" t="b">
        <v>0</v>
      </c>
      <c r="AD21" s="91">
        <v>0</v>
      </c>
      <c r="AE21" s="100" t="s">
        <v>243</v>
      </c>
      <c r="AF21" s="91" t="b">
        <v>0</v>
      </c>
      <c r="AG21" s="91" t="s">
        <v>246</v>
      </c>
      <c r="AH21" s="91"/>
      <c r="AI21" s="100" t="s">
        <v>243</v>
      </c>
      <c r="AJ21" s="91" t="b">
        <v>0</v>
      </c>
      <c r="AK21" s="91">
        <v>0</v>
      </c>
      <c r="AL21" s="100" t="s">
        <v>243</v>
      </c>
      <c r="AM21" s="91" t="s">
        <v>247</v>
      </c>
      <c r="AN21" s="91" t="b">
        <v>1</v>
      </c>
      <c r="AO21" s="100" t="s">
        <v>689</v>
      </c>
      <c r="AP21" s="91" t="s">
        <v>178</v>
      </c>
      <c r="AQ21" s="91">
        <v>0</v>
      </c>
      <c r="AR21" s="91">
        <v>0</v>
      </c>
      <c r="AS21" s="91"/>
      <c r="AT21" s="91"/>
      <c r="AU21" s="91"/>
      <c r="AV21" s="91"/>
      <c r="AW21" s="91"/>
      <c r="AX21" s="91"/>
      <c r="AY21" s="91"/>
      <c r="AZ21" s="91"/>
      <c r="BA21" s="123" t="s">
        <v>670</v>
      </c>
      <c r="BB21" s="123" t="s">
        <v>4396</v>
      </c>
      <c r="BC21" s="123">
        <v>-1</v>
      </c>
      <c r="BD21" s="90" t="str">
        <f>REPLACE(INDEX(GroupVertices[Group], MATCH(Edges[[#This Row],[Vertex 1]],GroupVertices[Vertex],0)),1,1,"")</f>
        <v>ast</v>
      </c>
      <c r="BE21" s="90" t="e">
        <f>REPLACE(INDEX(GroupVertices[Group], MATCH(Edges[[#This Row],[Vertex 2]],GroupVertices[Vertex],0)),1,1,"")</f>
        <v>#N/A</v>
      </c>
      <c r="BF21">
        <v>2</v>
      </c>
    </row>
    <row r="22" spans="1:58" x14ac:dyDescent="0.25">
      <c r="A22" s="88" t="s">
        <v>672</v>
      </c>
      <c r="B22" s="88" t="s">
        <v>675</v>
      </c>
      <c r="C22" s="53" t="s">
        <v>4411</v>
      </c>
      <c r="D22" s="81">
        <v>1.1666666666666667</v>
      </c>
      <c r="E22" s="82"/>
      <c r="F22" s="83">
        <v>17.5</v>
      </c>
      <c r="G22" s="80"/>
      <c r="H22" s="84"/>
      <c r="I22" s="85"/>
      <c r="J22" s="85"/>
      <c r="K22" s="36" t="s">
        <v>65</v>
      </c>
      <c r="L22" s="86">
        <v>22</v>
      </c>
      <c r="M22" s="86"/>
      <c r="N22" s="59"/>
      <c r="O22" s="91" t="s">
        <v>223</v>
      </c>
      <c r="P22" s="94">
        <v>42810.708773148152</v>
      </c>
      <c r="Q22" s="91" t="s">
        <v>677</v>
      </c>
      <c r="R22" s="91"/>
      <c r="S22" s="91"/>
      <c r="T22" s="91"/>
      <c r="U22" s="91"/>
      <c r="V22" s="97" t="s">
        <v>683</v>
      </c>
      <c r="W22" s="94">
        <v>42810.708773148152</v>
      </c>
      <c r="X22" s="97" t="s">
        <v>686</v>
      </c>
      <c r="Y22" s="91"/>
      <c r="Z22" s="91"/>
      <c r="AA22" s="100" t="s">
        <v>690</v>
      </c>
      <c r="AB22" s="91"/>
      <c r="AC22" s="91" t="b">
        <v>0</v>
      </c>
      <c r="AD22" s="91">
        <v>0</v>
      </c>
      <c r="AE22" s="100" t="s">
        <v>243</v>
      </c>
      <c r="AF22" s="91" t="b">
        <v>0</v>
      </c>
      <c r="AG22" s="91" t="s">
        <v>246</v>
      </c>
      <c r="AH22" s="91"/>
      <c r="AI22" s="100" t="s">
        <v>243</v>
      </c>
      <c r="AJ22" s="91" t="b">
        <v>0</v>
      </c>
      <c r="AK22" s="91">
        <v>1</v>
      </c>
      <c r="AL22" s="100" t="s">
        <v>691</v>
      </c>
      <c r="AM22" s="91" t="s">
        <v>453</v>
      </c>
      <c r="AN22" s="91" t="b">
        <v>0</v>
      </c>
      <c r="AO22" s="100" t="s">
        <v>691</v>
      </c>
      <c r="AP22" s="91" t="s">
        <v>178</v>
      </c>
      <c r="AQ22" s="91">
        <v>0</v>
      </c>
      <c r="AR22" s="91">
        <v>0</v>
      </c>
      <c r="AS22" s="91"/>
      <c r="AT22" s="91"/>
      <c r="AU22" s="91"/>
      <c r="AV22" s="91"/>
      <c r="AW22" s="91"/>
      <c r="AX22" s="91"/>
      <c r="AY22" s="91"/>
      <c r="AZ22" s="91"/>
      <c r="BA22" s="123" t="s">
        <v>670</v>
      </c>
      <c r="BB22" s="123" t="s">
        <v>4396</v>
      </c>
      <c r="BC22" s="123">
        <v>-1</v>
      </c>
      <c r="BD22" s="90" t="str">
        <f>REPLACE(INDEX(GroupVertices[Group], MATCH(Edges[[#This Row],[Vertex 1]],GroupVertices[Vertex],0)),1,1,"")</f>
        <v>ast</v>
      </c>
      <c r="BE22" s="90" t="str">
        <f>REPLACE(INDEX(GroupVertices[Group], MATCH(Edges[[#This Row],[Vertex 2]],GroupVertices[Vertex],0)),1,1,"")</f>
        <v>ast</v>
      </c>
      <c r="BF22">
        <v>2</v>
      </c>
    </row>
    <row r="23" spans="1:58" x14ac:dyDescent="0.25">
      <c r="A23" s="88" t="s">
        <v>671</v>
      </c>
      <c r="B23" s="88" t="s">
        <v>218</v>
      </c>
      <c r="C23" s="53" t="s">
        <v>4411</v>
      </c>
      <c r="D23" s="54">
        <v>3</v>
      </c>
      <c r="E23" s="61"/>
      <c r="F23" s="55">
        <v>100</v>
      </c>
      <c r="G23" s="53"/>
      <c r="H23" s="57"/>
      <c r="I23" s="56"/>
      <c r="J23" s="56"/>
      <c r="K23" s="36" t="s">
        <v>65</v>
      </c>
      <c r="L23" s="79">
        <v>23</v>
      </c>
      <c r="M23" s="79"/>
      <c r="N23" s="59"/>
      <c r="O23" s="91" t="s">
        <v>223</v>
      </c>
      <c r="P23" s="94">
        <v>42810.055497685185</v>
      </c>
      <c r="Q23" s="91" t="s">
        <v>676</v>
      </c>
      <c r="R23" s="97" t="s">
        <v>680</v>
      </c>
      <c r="S23" s="91" t="s">
        <v>342</v>
      </c>
      <c r="T23" s="91"/>
      <c r="U23" s="91"/>
      <c r="V23" s="97" t="s">
        <v>682</v>
      </c>
      <c r="W23" s="94">
        <v>42810.055497685185</v>
      </c>
      <c r="X23" s="97" t="s">
        <v>685</v>
      </c>
      <c r="Y23" s="91"/>
      <c r="Z23" s="91"/>
      <c r="AA23" s="100" t="s">
        <v>689</v>
      </c>
      <c r="AB23" s="91"/>
      <c r="AC23" s="91" t="b">
        <v>0</v>
      </c>
      <c r="AD23" s="91">
        <v>0</v>
      </c>
      <c r="AE23" s="100" t="s">
        <v>243</v>
      </c>
      <c r="AF23" s="91" t="b">
        <v>0</v>
      </c>
      <c r="AG23" s="91" t="s">
        <v>246</v>
      </c>
      <c r="AH23" s="91"/>
      <c r="AI23" s="100" t="s">
        <v>243</v>
      </c>
      <c r="AJ23" s="91" t="b">
        <v>0</v>
      </c>
      <c r="AK23" s="91">
        <v>0</v>
      </c>
      <c r="AL23" s="100" t="s">
        <v>243</v>
      </c>
      <c r="AM23" s="91" t="s">
        <v>247</v>
      </c>
      <c r="AN23" s="91" t="b">
        <v>1</v>
      </c>
      <c r="AO23" s="100" t="s">
        <v>689</v>
      </c>
      <c r="AP23" s="91" t="s">
        <v>178</v>
      </c>
      <c r="AQ23" s="91">
        <v>0</v>
      </c>
      <c r="AR23" s="91">
        <v>0</v>
      </c>
      <c r="AS23" s="91"/>
      <c r="AT23" s="91"/>
      <c r="AU23" s="91"/>
      <c r="AV23" s="91"/>
      <c r="AW23" s="91"/>
      <c r="AX23" s="91"/>
      <c r="AY23" s="91"/>
      <c r="AZ23" s="91"/>
      <c r="BA23" s="123" t="s">
        <v>670</v>
      </c>
      <c r="BB23" s="123" t="s">
        <v>4396</v>
      </c>
      <c r="BC23" s="123">
        <v>-1</v>
      </c>
      <c r="BD23" s="90" t="str">
        <f>REPLACE(INDEX(GroupVertices[Group], MATCH(Edges[[#This Row],[Vertex 1]],GroupVertices[Vertex],0)),1,1,"")</f>
        <v>ast</v>
      </c>
      <c r="BE23" s="90" t="e">
        <f>REPLACE(INDEX(GroupVertices[Group], MATCH(Edges[[#This Row],[Vertex 2]],GroupVertices[Vertex],0)),1,1,"")</f>
        <v>#N/A</v>
      </c>
      <c r="BF23">
        <v>13</v>
      </c>
    </row>
    <row r="24" spans="1:58" x14ac:dyDescent="0.25">
      <c r="A24" s="88" t="s">
        <v>671</v>
      </c>
      <c r="B24" s="88" t="s">
        <v>218</v>
      </c>
      <c r="C24" s="53" t="s">
        <v>4411</v>
      </c>
      <c r="D24" s="54">
        <v>3</v>
      </c>
      <c r="E24" s="61"/>
      <c r="F24" s="55">
        <v>100</v>
      </c>
      <c r="G24" s="53"/>
      <c r="H24" s="57"/>
      <c r="I24" s="56"/>
      <c r="J24" s="56"/>
      <c r="K24" s="36" t="s">
        <v>65</v>
      </c>
      <c r="L24" s="79">
        <v>24</v>
      </c>
      <c r="M24" s="79"/>
      <c r="N24" s="59"/>
      <c r="O24" s="91" t="s">
        <v>223</v>
      </c>
      <c r="P24" s="94">
        <v>42810.672673611109</v>
      </c>
      <c r="Q24" s="91" t="s">
        <v>678</v>
      </c>
      <c r="R24" s="97" t="s">
        <v>681</v>
      </c>
      <c r="S24" s="91" t="s">
        <v>342</v>
      </c>
      <c r="T24" s="91"/>
      <c r="U24" s="91"/>
      <c r="V24" s="97" t="s">
        <v>682</v>
      </c>
      <c r="W24" s="94">
        <v>42810.672673611109</v>
      </c>
      <c r="X24" s="97" t="s">
        <v>687</v>
      </c>
      <c r="Y24" s="91"/>
      <c r="Z24" s="91"/>
      <c r="AA24" s="100" t="s">
        <v>691</v>
      </c>
      <c r="AB24" s="91"/>
      <c r="AC24" s="91" t="b">
        <v>0</v>
      </c>
      <c r="AD24" s="91">
        <v>0</v>
      </c>
      <c r="AE24" s="100" t="s">
        <v>243</v>
      </c>
      <c r="AF24" s="91" t="b">
        <v>0</v>
      </c>
      <c r="AG24" s="91" t="s">
        <v>246</v>
      </c>
      <c r="AH24" s="91"/>
      <c r="AI24" s="100" t="s">
        <v>243</v>
      </c>
      <c r="AJ24" s="91" t="b">
        <v>0</v>
      </c>
      <c r="AK24" s="91">
        <v>1</v>
      </c>
      <c r="AL24" s="100" t="s">
        <v>243</v>
      </c>
      <c r="AM24" s="91" t="s">
        <v>247</v>
      </c>
      <c r="AN24" s="91" t="b">
        <v>1</v>
      </c>
      <c r="AO24" s="100" t="s">
        <v>691</v>
      </c>
      <c r="AP24" s="91" t="s">
        <v>178</v>
      </c>
      <c r="AQ24" s="91">
        <v>0</v>
      </c>
      <c r="AR24" s="91">
        <v>0</v>
      </c>
      <c r="AS24" s="91"/>
      <c r="AT24" s="91"/>
      <c r="AU24" s="91"/>
      <c r="AV24" s="91"/>
      <c r="AW24" s="91"/>
      <c r="AX24" s="91"/>
      <c r="AY24" s="91"/>
      <c r="AZ24" s="91"/>
      <c r="BA24" s="123" t="s">
        <v>670</v>
      </c>
      <c r="BB24" s="123" t="s">
        <v>4396</v>
      </c>
      <c r="BC24" s="123">
        <v>-1</v>
      </c>
      <c r="BD24" s="90" t="str">
        <f>REPLACE(INDEX(GroupVertices[Group], MATCH(Edges[[#This Row],[Vertex 1]],GroupVertices[Vertex],0)),1,1,"")</f>
        <v>ast</v>
      </c>
      <c r="BE24" s="90" t="e">
        <f>REPLACE(INDEX(GroupVertices[Group], MATCH(Edges[[#This Row],[Vertex 2]],GroupVertices[Vertex],0)),1,1,"")</f>
        <v>#N/A</v>
      </c>
      <c r="BF24">
        <v>13</v>
      </c>
    </row>
    <row r="25" spans="1:58" x14ac:dyDescent="0.25">
      <c r="A25" s="88" t="s">
        <v>672</v>
      </c>
      <c r="B25" s="88" t="s">
        <v>671</v>
      </c>
      <c r="C25" s="53" t="s">
        <v>4411</v>
      </c>
      <c r="D25" s="81">
        <v>2.5</v>
      </c>
      <c r="E25" s="82"/>
      <c r="F25" s="83">
        <v>77.5</v>
      </c>
      <c r="G25" s="80"/>
      <c r="H25" s="84"/>
      <c r="I25" s="85"/>
      <c r="J25" s="85"/>
      <c r="K25" s="36" t="s">
        <v>66</v>
      </c>
      <c r="L25" s="86">
        <v>25</v>
      </c>
      <c r="M25" s="86"/>
      <c r="N25" s="59"/>
      <c r="O25" s="91" t="s">
        <v>223</v>
      </c>
      <c r="P25" s="94">
        <v>42810.708773148152</v>
      </c>
      <c r="Q25" s="91" t="s">
        <v>677</v>
      </c>
      <c r="R25" s="91"/>
      <c r="S25" s="91"/>
      <c r="T25" s="91"/>
      <c r="U25" s="91"/>
      <c r="V25" s="97" t="s">
        <v>683</v>
      </c>
      <c r="W25" s="94">
        <v>42810.708773148152</v>
      </c>
      <c r="X25" s="97" t="s">
        <v>686</v>
      </c>
      <c r="Y25" s="91"/>
      <c r="Z25" s="91"/>
      <c r="AA25" s="100" t="s">
        <v>690</v>
      </c>
      <c r="AB25" s="91"/>
      <c r="AC25" s="91" t="b">
        <v>0</v>
      </c>
      <c r="AD25" s="91">
        <v>0</v>
      </c>
      <c r="AE25" s="100" t="s">
        <v>243</v>
      </c>
      <c r="AF25" s="91" t="b">
        <v>0</v>
      </c>
      <c r="AG25" s="91" t="s">
        <v>246</v>
      </c>
      <c r="AH25" s="91"/>
      <c r="AI25" s="100" t="s">
        <v>243</v>
      </c>
      <c r="AJ25" s="91" t="b">
        <v>0</v>
      </c>
      <c r="AK25" s="91">
        <v>1</v>
      </c>
      <c r="AL25" s="100" t="s">
        <v>691</v>
      </c>
      <c r="AM25" s="91" t="s">
        <v>453</v>
      </c>
      <c r="AN25" s="91" t="b">
        <v>0</v>
      </c>
      <c r="AO25" s="100" t="s">
        <v>691</v>
      </c>
      <c r="AP25" s="91" t="s">
        <v>178</v>
      </c>
      <c r="AQ25" s="91">
        <v>0</v>
      </c>
      <c r="AR25" s="91">
        <v>0</v>
      </c>
      <c r="AS25" s="91"/>
      <c r="AT25" s="91"/>
      <c r="AU25" s="91"/>
      <c r="AV25" s="91"/>
      <c r="AW25" s="91"/>
      <c r="AX25" s="91"/>
      <c r="AY25" s="91"/>
      <c r="AZ25" s="91"/>
      <c r="BA25" s="123" t="s">
        <v>670</v>
      </c>
      <c r="BB25" s="123" t="s">
        <v>4396</v>
      </c>
      <c r="BC25" s="123">
        <v>-1</v>
      </c>
      <c r="BD25" s="90" t="str">
        <f>REPLACE(INDEX(GroupVertices[Group], MATCH(Edges[[#This Row],[Vertex 1]],GroupVertices[Vertex],0)),1,1,"")</f>
        <v>ast</v>
      </c>
      <c r="BE25" s="90" t="str">
        <f>REPLACE(INDEX(GroupVertices[Group], MATCH(Edges[[#This Row],[Vertex 2]],GroupVertices[Vertex],0)),1,1,"")</f>
        <v>ast</v>
      </c>
      <c r="BF25">
        <v>10</v>
      </c>
    </row>
    <row r="26" spans="1:58" x14ac:dyDescent="0.25">
      <c r="A26" s="88" t="s">
        <v>672</v>
      </c>
      <c r="B26" s="88" t="s">
        <v>218</v>
      </c>
      <c r="C26" s="53" t="s">
        <v>4411</v>
      </c>
      <c r="D26" s="54">
        <v>2</v>
      </c>
      <c r="E26" s="61"/>
      <c r="F26" s="55">
        <v>55</v>
      </c>
      <c r="G26" s="53"/>
      <c r="H26" s="57"/>
      <c r="I26" s="56"/>
      <c r="J26" s="56"/>
      <c r="K26" s="36" t="s">
        <v>65</v>
      </c>
      <c r="L26" s="79">
        <v>26</v>
      </c>
      <c r="M26" s="79"/>
      <c r="N26" s="59"/>
      <c r="O26" s="91" t="s">
        <v>223</v>
      </c>
      <c r="P26" s="94">
        <v>42810.708773148152</v>
      </c>
      <c r="Q26" s="91" t="s">
        <v>677</v>
      </c>
      <c r="R26" s="91"/>
      <c r="S26" s="91"/>
      <c r="T26" s="91"/>
      <c r="U26" s="91"/>
      <c r="V26" s="97" t="s">
        <v>683</v>
      </c>
      <c r="W26" s="94">
        <v>42810.708773148152</v>
      </c>
      <c r="X26" s="97" t="s">
        <v>686</v>
      </c>
      <c r="Y26" s="91"/>
      <c r="Z26" s="91"/>
      <c r="AA26" s="100" t="s">
        <v>690</v>
      </c>
      <c r="AB26" s="91"/>
      <c r="AC26" s="91" t="b">
        <v>0</v>
      </c>
      <c r="AD26" s="91">
        <v>0</v>
      </c>
      <c r="AE26" s="100" t="s">
        <v>243</v>
      </c>
      <c r="AF26" s="91" t="b">
        <v>0</v>
      </c>
      <c r="AG26" s="91" t="s">
        <v>246</v>
      </c>
      <c r="AH26" s="91"/>
      <c r="AI26" s="100" t="s">
        <v>243</v>
      </c>
      <c r="AJ26" s="91" t="b">
        <v>0</v>
      </c>
      <c r="AK26" s="91">
        <v>1</v>
      </c>
      <c r="AL26" s="100" t="s">
        <v>691</v>
      </c>
      <c r="AM26" s="91" t="s">
        <v>453</v>
      </c>
      <c r="AN26" s="91" t="b">
        <v>0</v>
      </c>
      <c r="AO26" s="100" t="s">
        <v>691</v>
      </c>
      <c r="AP26" s="91" t="s">
        <v>178</v>
      </c>
      <c r="AQ26" s="91">
        <v>0</v>
      </c>
      <c r="AR26" s="91">
        <v>0</v>
      </c>
      <c r="AS26" s="91"/>
      <c r="AT26" s="91"/>
      <c r="AU26" s="91"/>
      <c r="AV26" s="91"/>
      <c r="AW26" s="91"/>
      <c r="AX26" s="91"/>
      <c r="AY26" s="91"/>
      <c r="AZ26" s="91"/>
      <c r="BA26" s="123" t="s">
        <v>670</v>
      </c>
      <c r="BB26" s="123" t="s">
        <v>4396</v>
      </c>
      <c r="BC26" s="123">
        <v>-1</v>
      </c>
      <c r="BD26" s="90" t="str">
        <f>REPLACE(INDEX(GroupVertices[Group], MATCH(Edges[[#This Row],[Vertex 1]],GroupVertices[Vertex],0)),1,1,"")</f>
        <v>ast</v>
      </c>
      <c r="BE26" s="90" t="e">
        <f>REPLACE(INDEX(GroupVertices[Group], MATCH(Edges[[#This Row],[Vertex 2]],GroupVertices[Vertex],0)),1,1,"")</f>
        <v>#N/A</v>
      </c>
      <c r="BF26">
        <v>7</v>
      </c>
    </row>
    <row r="27" spans="1:58" x14ac:dyDescent="0.25">
      <c r="A27" s="89" t="s">
        <v>673</v>
      </c>
      <c r="B27" s="89" t="s">
        <v>218</v>
      </c>
      <c r="C27" s="53" t="s">
        <v>4411</v>
      </c>
      <c r="D27" s="150">
        <v>1</v>
      </c>
      <c r="E27" s="151"/>
      <c r="F27" s="152">
        <v>10</v>
      </c>
      <c r="G27" s="149"/>
      <c r="H27" s="153"/>
      <c r="I27" s="154"/>
      <c r="J27" s="154"/>
      <c r="K27" s="36" t="s">
        <v>65</v>
      </c>
      <c r="L27" s="155">
        <v>27</v>
      </c>
      <c r="M27" s="155"/>
      <c r="N27" s="87"/>
      <c r="O27" s="92" t="s">
        <v>222</v>
      </c>
      <c r="P27" s="95">
        <v>42811.584432870368</v>
      </c>
      <c r="Q27" s="92" t="s">
        <v>679</v>
      </c>
      <c r="R27" s="92"/>
      <c r="S27" s="92"/>
      <c r="T27" s="92"/>
      <c r="U27" s="92"/>
      <c r="V27" s="98" t="s">
        <v>684</v>
      </c>
      <c r="W27" s="95">
        <v>42811.584432870368</v>
      </c>
      <c r="X27" s="98" t="s">
        <v>688</v>
      </c>
      <c r="Y27" s="92"/>
      <c r="Z27" s="92"/>
      <c r="AA27" s="101" t="s">
        <v>692</v>
      </c>
      <c r="AB27" s="101" t="s">
        <v>693</v>
      </c>
      <c r="AC27" s="92" t="b">
        <v>0</v>
      </c>
      <c r="AD27" s="92">
        <v>0</v>
      </c>
      <c r="AE27" s="101" t="s">
        <v>242</v>
      </c>
      <c r="AF27" s="92" t="b">
        <v>0</v>
      </c>
      <c r="AG27" s="92" t="s">
        <v>694</v>
      </c>
      <c r="AH27" s="92"/>
      <c r="AI27" s="101" t="s">
        <v>243</v>
      </c>
      <c r="AJ27" s="92" t="b">
        <v>0</v>
      </c>
      <c r="AK27" s="92">
        <v>0</v>
      </c>
      <c r="AL27" s="101" t="s">
        <v>243</v>
      </c>
      <c r="AM27" s="92" t="s">
        <v>247</v>
      </c>
      <c r="AN27" s="92" t="b">
        <v>0</v>
      </c>
      <c r="AO27" s="101" t="s">
        <v>693</v>
      </c>
      <c r="AP27" s="92" t="s">
        <v>178</v>
      </c>
      <c r="AQ27" s="92">
        <v>0</v>
      </c>
      <c r="AR27" s="92">
        <v>0</v>
      </c>
      <c r="AS27" s="92"/>
      <c r="AT27" s="92"/>
      <c r="AU27" s="92"/>
      <c r="AV27" s="92"/>
      <c r="AW27" s="92"/>
      <c r="AX27" s="92"/>
      <c r="AY27" s="92"/>
      <c r="AZ27" s="92"/>
      <c r="BA27" s="123" t="s">
        <v>670</v>
      </c>
      <c r="BB27" s="123" t="s">
        <v>4396</v>
      </c>
      <c r="BC27" s="123">
        <v>-1</v>
      </c>
      <c r="BD27" s="90" t="str">
        <f>REPLACE(INDEX(GroupVertices[Group], MATCH(Edges[[#This Row],[Vertex 1]],GroupVertices[Vertex],0)),1,1,"")</f>
        <v>ast</v>
      </c>
      <c r="BE27" s="90" t="e">
        <f>REPLACE(INDEX(GroupVertices[Group], MATCH(Edges[[#This Row],[Vertex 2]],GroupVertices[Vertex],0)),1,1,"")</f>
        <v>#N/A</v>
      </c>
      <c r="BF27">
        <v>1</v>
      </c>
    </row>
    <row r="28" spans="1:58" x14ac:dyDescent="0.25">
      <c r="A28" s="88" t="s">
        <v>734</v>
      </c>
      <c r="B28" s="88" t="s">
        <v>218</v>
      </c>
      <c r="C28" s="53" t="s">
        <v>4411</v>
      </c>
      <c r="D28" s="81">
        <v>1</v>
      </c>
      <c r="E28" s="82"/>
      <c r="F28" s="83">
        <v>10</v>
      </c>
      <c r="G28" s="80"/>
      <c r="H28" s="84"/>
      <c r="I28" s="85"/>
      <c r="J28" s="85"/>
      <c r="K28" s="36" t="s">
        <v>65</v>
      </c>
      <c r="L28" s="86">
        <v>28</v>
      </c>
      <c r="M28" s="86"/>
      <c r="N28" s="59"/>
      <c r="O28" s="91" t="s">
        <v>222</v>
      </c>
      <c r="P28" s="94">
        <v>42809.230636574073</v>
      </c>
      <c r="Q28" s="91" t="s">
        <v>747</v>
      </c>
      <c r="R28" s="91"/>
      <c r="S28" s="91"/>
      <c r="T28" s="91"/>
      <c r="U28" s="91"/>
      <c r="V28" s="97" t="s">
        <v>761</v>
      </c>
      <c r="W28" s="94">
        <v>42809.230636574073</v>
      </c>
      <c r="X28" s="97" t="s">
        <v>771</v>
      </c>
      <c r="Y28" s="91"/>
      <c r="Z28" s="91"/>
      <c r="AA28" s="100" t="s">
        <v>781</v>
      </c>
      <c r="AB28" s="91"/>
      <c r="AC28" s="91" t="b">
        <v>0</v>
      </c>
      <c r="AD28" s="91">
        <v>0</v>
      </c>
      <c r="AE28" s="100" t="s">
        <v>242</v>
      </c>
      <c r="AF28" s="91" t="b">
        <v>0</v>
      </c>
      <c r="AG28" s="91" t="s">
        <v>245</v>
      </c>
      <c r="AH28" s="91"/>
      <c r="AI28" s="100" t="s">
        <v>243</v>
      </c>
      <c r="AJ28" s="91" t="b">
        <v>0</v>
      </c>
      <c r="AK28" s="91">
        <v>0</v>
      </c>
      <c r="AL28" s="100" t="s">
        <v>243</v>
      </c>
      <c r="AM28" s="91" t="s">
        <v>247</v>
      </c>
      <c r="AN28" s="91" t="b">
        <v>0</v>
      </c>
      <c r="AO28" s="100" t="s">
        <v>781</v>
      </c>
      <c r="AP28" s="91" t="s">
        <v>178</v>
      </c>
      <c r="AQ28" s="91">
        <v>0</v>
      </c>
      <c r="AR28" s="91">
        <v>0</v>
      </c>
      <c r="AS28" s="91" t="s">
        <v>796</v>
      </c>
      <c r="AT28" s="91" t="s">
        <v>286</v>
      </c>
      <c r="AU28" s="91" t="s">
        <v>423</v>
      </c>
      <c r="AV28" s="91" t="s">
        <v>798</v>
      </c>
      <c r="AW28" s="91" t="s">
        <v>800</v>
      </c>
      <c r="AX28" s="91" t="s">
        <v>802</v>
      </c>
      <c r="AY28" s="91" t="s">
        <v>427</v>
      </c>
      <c r="AZ28" s="97" t="s">
        <v>804</v>
      </c>
      <c r="BA28" s="123" t="s">
        <v>885</v>
      </c>
      <c r="BB28" s="123" t="s">
        <v>4396</v>
      </c>
      <c r="BC28" s="123">
        <v>-1</v>
      </c>
      <c r="BD28" s="90" t="str">
        <f>REPLACE(INDEX(GroupVertices[Group], MATCH(Edges[[#This Row],[Vertex 1]],GroupVertices[Vertex],0)),1,1,"")</f>
        <v>orth</v>
      </c>
      <c r="BE28" s="90" t="e">
        <f>REPLACE(INDEX(GroupVertices[Group], MATCH(Edges[[#This Row],[Vertex 2]],GroupVertices[Vertex],0)),1,1,"")</f>
        <v>#N/A</v>
      </c>
      <c r="BF28">
        <v>1</v>
      </c>
    </row>
    <row r="29" spans="1:58" x14ac:dyDescent="0.25">
      <c r="A29" s="88" t="s">
        <v>735</v>
      </c>
      <c r="B29" s="88" t="s">
        <v>218</v>
      </c>
      <c r="C29" s="53" t="s">
        <v>4411</v>
      </c>
      <c r="D29" s="54">
        <v>1</v>
      </c>
      <c r="E29" s="61"/>
      <c r="F29" s="55">
        <v>10</v>
      </c>
      <c r="G29" s="53"/>
      <c r="H29" s="57"/>
      <c r="I29" s="56"/>
      <c r="J29" s="56"/>
      <c r="K29" s="36" t="s">
        <v>65</v>
      </c>
      <c r="L29" s="79">
        <v>29</v>
      </c>
      <c r="M29" s="79"/>
      <c r="N29" s="59"/>
      <c r="O29" s="91" t="s">
        <v>222</v>
      </c>
      <c r="P29" s="94">
        <v>42810.779386574075</v>
      </c>
      <c r="Q29" s="91" t="s">
        <v>748</v>
      </c>
      <c r="R29" s="91"/>
      <c r="S29" s="91"/>
      <c r="T29" s="91"/>
      <c r="U29" s="91"/>
      <c r="V29" s="97" t="s">
        <v>762</v>
      </c>
      <c r="W29" s="94">
        <v>42810.779386574075</v>
      </c>
      <c r="X29" s="97" t="s">
        <v>772</v>
      </c>
      <c r="Y29" s="91"/>
      <c r="Z29" s="91"/>
      <c r="AA29" s="100" t="s">
        <v>782</v>
      </c>
      <c r="AB29" s="91"/>
      <c r="AC29" s="91" t="b">
        <v>0</v>
      </c>
      <c r="AD29" s="91">
        <v>0</v>
      </c>
      <c r="AE29" s="100" t="s">
        <v>242</v>
      </c>
      <c r="AF29" s="91" t="b">
        <v>0</v>
      </c>
      <c r="AG29" s="91" t="s">
        <v>246</v>
      </c>
      <c r="AH29" s="91"/>
      <c r="AI29" s="100" t="s">
        <v>243</v>
      </c>
      <c r="AJ29" s="91" t="b">
        <v>0</v>
      </c>
      <c r="AK29" s="91">
        <v>0</v>
      </c>
      <c r="AL29" s="100" t="s">
        <v>243</v>
      </c>
      <c r="AM29" s="91" t="s">
        <v>247</v>
      </c>
      <c r="AN29" s="91" t="b">
        <v>0</v>
      </c>
      <c r="AO29" s="100" t="s">
        <v>782</v>
      </c>
      <c r="AP29" s="91" t="s">
        <v>178</v>
      </c>
      <c r="AQ29" s="91">
        <v>0</v>
      </c>
      <c r="AR29" s="91">
        <v>0</v>
      </c>
      <c r="AS29" s="91"/>
      <c r="AT29" s="91"/>
      <c r="AU29" s="91"/>
      <c r="AV29" s="91"/>
      <c r="AW29" s="91"/>
      <c r="AX29" s="91"/>
      <c r="AY29" s="91"/>
      <c r="AZ29" s="91"/>
      <c r="BA29" s="123" t="s">
        <v>885</v>
      </c>
      <c r="BB29" s="123" t="s">
        <v>4396</v>
      </c>
      <c r="BC29" s="123">
        <v>-1</v>
      </c>
      <c r="BD29" s="90" t="str">
        <f>REPLACE(INDEX(GroupVertices[Group], MATCH(Edges[[#This Row],[Vertex 1]],GroupVertices[Vertex],0)),1,1,"")</f>
        <v>orth</v>
      </c>
      <c r="BE29" s="90" t="e">
        <f>REPLACE(INDEX(GroupVertices[Group], MATCH(Edges[[#This Row],[Vertex 2]],GroupVertices[Vertex],0)),1,1,"")</f>
        <v>#N/A</v>
      </c>
      <c r="BF29">
        <v>1</v>
      </c>
    </row>
    <row r="30" spans="1:58" x14ac:dyDescent="0.25">
      <c r="A30" s="88" t="s">
        <v>736</v>
      </c>
      <c r="B30" s="88" t="s">
        <v>218</v>
      </c>
      <c r="C30" s="53" t="s">
        <v>4411</v>
      </c>
      <c r="D30" s="54">
        <v>1.1666666666666667</v>
      </c>
      <c r="E30" s="61"/>
      <c r="F30" s="55">
        <v>17.5</v>
      </c>
      <c r="G30" s="53"/>
      <c r="H30" s="57"/>
      <c r="I30" s="56"/>
      <c r="J30" s="56"/>
      <c r="K30" s="36" t="s">
        <v>65</v>
      </c>
      <c r="L30" s="79">
        <v>30</v>
      </c>
      <c r="M30" s="79"/>
      <c r="N30" s="59"/>
      <c r="O30" s="91" t="s">
        <v>223</v>
      </c>
      <c r="P30" s="94">
        <v>42811.314259259256</v>
      </c>
      <c r="Q30" s="91" t="s">
        <v>749</v>
      </c>
      <c r="R30" s="91"/>
      <c r="S30" s="91"/>
      <c r="T30" s="91" t="s">
        <v>756</v>
      </c>
      <c r="U30" s="91"/>
      <c r="V30" s="97" t="s">
        <v>763</v>
      </c>
      <c r="W30" s="94">
        <v>42811.314259259256</v>
      </c>
      <c r="X30" s="97" t="s">
        <v>773</v>
      </c>
      <c r="Y30" s="91"/>
      <c r="Z30" s="91"/>
      <c r="AA30" s="100" t="s">
        <v>783</v>
      </c>
      <c r="AB30" s="91"/>
      <c r="AC30" s="91" t="b">
        <v>0</v>
      </c>
      <c r="AD30" s="91">
        <v>0</v>
      </c>
      <c r="AE30" s="100" t="s">
        <v>243</v>
      </c>
      <c r="AF30" s="91" t="b">
        <v>0</v>
      </c>
      <c r="AG30" s="91" t="s">
        <v>246</v>
      </c>
      <c r="AH30" s="91"/>
      <c r="AI30" s="100" t="s">
        <v>243</v>
      </c>
      <c r="AJ30" s="91" t="b">
        <v>0</v>
      </c>
      <c r="AK30" s="91">
        <v>0</v>
      </c>
      <c r="AL30" s="100" t="s">
        <v>243</v>
      </c>
      <c r="AM30" s="91" t="s">
        <v>247</v>
      </c>
      <c r="AN30" s="91" t="b">
        <v>0</v>
      </c>
      <c r="AO30" s="100" t="s">
        <v>783</v>
      </c>
      <c r="AP30" s="91" t="s">
        <v>178</v>
      </c>
      <c r="AQ30" s="91">
        <v>0</v>
      </c>
      <c r="AR30" s="91">
        <v>0</v>
      </c>
      <c r="AS30" s="91"/>
      <c r="AT30" s="91"/>
      <c r="AU30" s="91"/>
      <c r="AV30" s="91"/>
      <c r="AW30" s="91"/>
      <c r="AX30" s="91"/>
      <c r="AY30" s="91"/>
      <c r="AZ30" s="91"/>
      <c r="BA30" s="123" t="s">
        <v>885</v>
      </c>
      <c r="BB30" s="123" t="s">
        <v>4396</v>
      </c>
      <c r="BC30" s="123">
        <v>-1</v>
      </c>
      <c r="BD30" s="90" t="str">
        <f>REPLACE(INDEX(GroupVertices[Group], MATCH(Edges[[#This Row],[Vertex 1]],GroupVertices[Vertex],0)),1,1,"")</f>
        <v>orth</v>
      </c>
      <c r="BE30" s="90" t="e">
        <f>REPLACE(INDEX(GroupVertices[Group], MATCH(Edges[[#This Row],[Vertex 2]],GroupVertices[Vertex],0)),1,1,"")</f>
        <v>#N/A</v>
      </c>
      <c r="BF30">
        <v>2</v>
      </c>
    </row>
    <row r="31" spans="1:58" x14ac:dyDescent="0.25">
      <c r="A31" s="88" t="s">
        <v>737</v>
      </c>
      <c r="B31" s="88" t="s">
        <v>741</v>
      </c>
      <c r="C31" s="53" t="s">
        <v>4411</v>
      </c>
      <c r="D31" s="54">
        <v>1</v>
      </c>
      <c r="E31" s="61"/>
      <c r="F31" s="55">
        <v>10</v>
      </c>
      <c r="G31" s="53"/>
      <c r="H31" s="57"/>
      <c r="I31" s="56"/>
      <c r="J31" s="56"/>
      <c r="K31" s="36" t="s">
        <v>65</v>
      </c>
      <c r="L31" s="79">
        <v>31</v>
      </c>
      <c r="M31" s="79"/>
      <c r="N31" s="59"/>
      <c r="O31" s="91" t="s">
        <v>223</v>
      </c>
      <c r="P31" s="94">
        <v>42812.033622685187</v>
      </c>
      <c r="Q31" s="91" t="s">
        <v>750</v>
      </c>
      <c r="R31" s="91"/>
      <c r="S31" s="91"/>
      <c r="T31" s="91"/>
      <c r="U31" s="91"/>
      <c r="V31" s="97" t="s">
        <v>764</v>
      </c>
      <c r="W31" s="94">
        <v>42812.033622685187</v>
      </c>
      <c r="X31" s="97" t="s">
        <v>774</v>
      </c>
      <c r="Y31" s="91"/>
      <c r="Z31" s="91"/>
      <c r="AA31" s="100" t="s">
        <v>784</v>
      </c>
      <c r="AB31" s="91"/>
      <c r="AC31" s="91" t="b">
        <v>0</v>
      </c>
      <c r="AD31" s="91">
        <v>0</v>
      </c>
      <c r="AE31" s="100" t="s">
        <v>242</v>
      </c>
      <c r="AF31" s="91" t="b">
        <v>0</v>
      </c>
      <c r="AG31" s="91" t="s">
        <v>246</v>
      </c>
      <c r="AH31" s="91"/>
      <c r="AI31" s="100" t="s">
        <v>243</v>
      </c>
      <c r="AJ31" s="91" t="b">
        <v>0</v>
      </c>
      <c r="AK31" s="91">
        <v>0</v>
      </c>
      <c r="AL31" s="100" t="s">
        <v>243</v>
      </c>
      <c r="AM31" s="91" t="s">
        <v>247</v>
      </c>
      <c r="AN31" s="91" t="b">
        <v>0</v>
      </c>
      <c r="AO31" s="100" t="s">
        <v>784</v>
      </c>
      <c r="AP31" s="91" t="s">
        <v>178</v>
      </c>
      <c r="AQ31" s="91">
        <v>0</v>
      </c>
      <c r="AR31" s="91">
        <v>0</v>
      </c>
      <c r="AS31" s="91"/>
      <c r="AT31" s="91"/>
      <c r="AU31" s="91"/>
      <c r="AV31" s="91"/>
      <c r="AW31" s="91"/>
      <c r="AX31" s="91"/>
      <c r="AY31" s="91"/>
      <c r="AZ31" s="91"/>
      <c r="BA31" s="123" t="s">
        <v>885</v>
      </c>
      <c r="BB31" s="123" t="s">
        <v>4396</v>
      </c>
      <c r="BC31" s="123">
        <v>-1</v>
      </c>
      <c r="BD31" s="90" t="str">
        <f>REPLACE(INDEX(GroupVertices[Group], MATCH(Edges[[#This Row],[Vertex 1]],GroupVertices[Vertex],0)),1,1,"")</f>
        <v>orth</v>
      </c>
      <c r="BE31" s="90" t="str">
        <f>REPLACE(INDEX(GroupVertices[Group], MATCH(Edges[[#This Row],[Vertex 2]],GroupVertices[Vertex],0)),1,1,"")</f>
        <v>orth</v>
      </c>
      <c r="BF31">
        <v>1</v>
      </c>
    </row>
    <row r="32" spans="1:58" x14ac:dyDescent="0.25">
      <c r="A32" s="88" t="s">
        <v>737</v>
      </c>
      <c r="B32" s="88" t="s">
        <v>218</v>
      </c>
      <c r="C32" s="53" t="s">
        <v>4411</v>
      </c>
      <c r="D32" s="54">
        <v>1</v>
      </c>
      <c r="E32" s="61"/>
      <c r="F32" s="55">
        <v>10</v>
      </c>
      <c r="G32" s="53"/>
      <c r="H32" s="57"/>
      <c r="I32" s="56"/>
      <c r="J32" s="56"/>
      <c r="K32" s="36" t="s">
        <v>65</v>
      </c>
      <c r="L32" s="79">
        <v>32</v>
      </c>
      <c r="M32" s="79"/>
      <c r="N32" s="59"/>
      <c r="O32" s="91" t="s">
        <v>222</v>
      </c>
      <c r="P32" s="94">
        <v>42812.033622685187</v>
      </c>
      <c r="Q32" s="91" t="s">
        <v>750</v>
      </c>
      <c r="R32" s="91"/>
      <c r="S32" s="91"/>
      <c r="T32" s="91"/>
      <c r="U32" s="91"/>
      <c r="V32" s="97" t="s">
        <v>764</v>
      </c>
      <c r="W32" s="94">
        <v>42812.033622685187</v>
      </c>
      <c r="X32" s="97" t="s">
        <v>774</v>
      </c>
      <c r="Y32" s="91"/>
      <c r="Z32" s="91"/>
      <c r="AA32" s="100" t="s">
        <v>784</v>
      </c>
      <c r="AB32" s="91"/>
      <c r="AC32" s="91" t="b">
        <v>0</v>
      </c>
      <c r="AD32" s="91">
        <v>0</v>
      </c>
      <c r="AE32" s="100" t="s">
        <v>242</v>
      </c>
      <c r="AF32" s="91" t="b">
        <v>0</v>
      </c>
      <c r="AG32" s="91" t="s">
        <v>246</v>
      </c>
      <c r="AH32" s="91"/>
      <c r="AI32" s="100" t="s">
        <v>243</v>
      </c>
      <c r="AJ32" s="91" t="b">
        <v>0</v>
      </c>
      <c r="AK32" s="91">
        <v>0</v>
      </c>
      <c r="AL32" s="100" t="s">
        <v>243</v>
      </c>
      <c r="AM32" s="91" t="s">
        <v>247</v>
      </c>
      <c r="AN32" s="91" t="b">
        <v>0</v>
      </c>
      <c r="AO32" s="100" t="s">
        <v>784</v>
      </c>
      <c r="AP32" s="91" t="s">
        <v>178</v>
      </c>
      <c r="AQ32" s="91">
        <v>0</v>
      </c>
      <c r="AR32" s="91">
        <v>0</v>
      </c>
      <c r="AS32" s="91"/>
      <c r="AT32" s="91"/>
      <c r="AU32" s="91"/>
      <c r="AV32" s="91"/>
      <c r="AW32" s="91"/>
      <c r="AX32" s="91"/>
      <c r="AY32" s="91"/>
      <c r="AZ32" s="91"/>
      <c r="BA32" s="123" t="s">
        <v>885</v>
      </c>
      <c r="BB32" s="123" t="s">
        <v>4396</v>
      </c>
      <c r="BC32" s="123">
        <v>-1</v>
      </c>
      <c r="BD32" s="90" t="str">
        <f>REPLACE(INDEX(GroupVertices[Group], MATCH(Edges[[#This Row],[Vertex 1]],GroupVertices[Vertex],0)),1,1,"")</f>
        <v>orth</v>
      </c>
      <c r="BE32" s="90" t="e">
        <f>REPLACE(INDEX(GroupVertices[Group], MATCH(Edges[[#This Row],[Vertex 2]],GroupVertices[Vertex],0)),1,1,"")</f>
        <v>#N/A</v>
      </c>
      <c r="BF32">
        <v>1</v>
      </c>
    </row>
    <row r="33" spans="1:58" x14ac:dyDescent="0.25">
      <c r="A33" s="88" t="s">
        <v>738</v>
      </c>
      <c r="B33" s="88" t="s">
        <v>509</v>
      </c>
      <c r="C33" s="53" t="s">
        <v>4411</v>
      </c>
      <c r="D33" s="54">
        <v>1.1666666666666667</v>
      </c>
      <c r="E33" s="61"/>
      <c r="F33" s="55">
        <v>17.5</v>
      </c>
      <c r="G33" s="53"/>
      <c r="H33" s="57"/>
      <c r="I33" s="56"/>
      <c r="J33" s="56"/>
      <c r="K33" s="36" t="s">
        <v>65</v>
      </c>
      <c r="L33" s="79">
        <v>33</v>
      </c>
      <c r="M33" s="79"/>
      <c r="N33" s="59"/>
      <c r="O33" s="91" t="s">
        <v>223</v>
      </c>
      <c r="P33" s="94">
        <v>42813.048958333333</v>
      </c>
      <c r="Q33" s="91" t="s">
        <v>751</v>
      </c>
      <c r="R33" s="91"/>
      <c r="S33" s="91"/>
      <c r="T33" s="91"/>
      <c r="U33" s="91"/>
      <c r="V33" s="97" t="s">
        <v>765</v>
      </c>
      <c r="W33" s="94">
        <v>42813.048958333333</v>
      </c>
      <c r="X33" s="97" t="s">
        <v>775</v>
      </c>
      <c r="Y33" s="91"/>
      <c r="Z33" s="91"/>
      <c r="AA33" s="100" t="s">
        <v>785</v>
      </c>
      <c r="AB33" s="91"/>
      <c r="AC33" s="91" t="b">
        <v>0</v>
      </c>
      <c r="AD33" s="91">
        <v>0</v>
      </c>
      <c r="AE33" s="100" t="s">
        <v>243</v>
      </c>
      <c r="AF33" s="91" t="b">
        <v>0</v>
      </c>
      <c r="AG33" s="91" t="s">
        <v>246</v>
      </c>
      <c r="AH33" s="91"/>
      <c r="AI33" s="100" t="s">
        <v>243</v>
      </c>
      <c r="AJ33" s="91" t="b">
        <v>0</v>
      </c>
      <c r="AK33" s="91">
        <v>0</v>
      </c>
      <c r="AL33" s="100" t="s">
        <v>243</v>
      </c>
      <c r="AM33" s="91" t="s">
        <v>247</v>
      </c>
      <c r="AN33" s="91" t="b">
        <v>0</v>
      </c>
      <c r="AO33" s="100" t="s">
        <v>785</v>
      </c>
      <c r="AP33" s="91" t="s">
        <v>178</v>
      </c>
      <c r="AQ33" s="91">
        <v>0</v>
      </c>
      <c r="AR33" s="91">
        <v>0</v>
      </c>
      <c r="AS33" s="91"/>
      <c r="AT33" s="91"/>
      <c r="AU33" s="91"/>
      <c r="AV33" s="91"/>
      <c r="AW33" s="91"/>
      <c r="AX33" s="91"/>
      <c r="AY33" s="91"/>
      <c r="AZ33" s="91"/>
      <c r="BA33" s="123" t="s">
        <v>885</v>
      </c>
      <c r="BB33" s="123" t="s">
        <v>4396</v>
      </c>
      <c r="BC33" s="123">
        <v>-1</v>
      </c>
      <c r="BD33" s="90" t="str">
        <f>REPLACE(INDEX(GroupVertices[Group], MATCH(Edges[[#This Row],[Vertex 1]],GroupVertices[Vertex],0)),1,1,"")</f>
        <v>orth</v>
      </c>
      <c r="BE33" s="90" t="e">
        <f>REPLACE(INDEX(GroupVertices[Group], MATCH(Edges[[#This Row],[Vertex 2]],GroupVertices[Vertex],0)),1,1,"")</f>
        <v>#N/A</v>
      </c>
      <c r="BF33">
        <v>2</v>
      </c>
    </row>
    <row r="34" spans="1:58" x14ac:dyDescent="0.25">
      <c r="A34" s="88" t="s">
        <v>738</v>
      </c>
      <c r="B34" s="88" t="s">
        <v>510</v>
      </c>
      <c r="C34" s="53" t="s">
        <v>4411</v>
      </c>
      <c r="D34" s="54">
        <v>1.1666666666666667</v>
      </c>
      <c r="E34" s="61"/>
      <c r="F34" s="55">
        <v>17.5</v>
      </c>
      <c r="G34" s="53"/>
      <c r="H34" s="57"/>
      <c r="I34" s="56"/>
      <c r="J34" s="56"/>
      <c r="K34" s="36" t="s">
        <v>65</v>
      </c>
      <c r="L34" s="79">
        <v>34</v>
      </c>
      <c r="M34" s="79"/>
      <c r="N34" s="59"/>
      <c r="O34" s="91" t="s">
        <v>223</v>
      </c>
      <c r="P34" s="94">
        <v>42813.048958333333</v>
      </c>
      <c r="Q34" s="91" t="s">
        <v>751</v>
      </c>
      <c r="R34" s="91"/>
      <c r="S34" s="91"/>
      <c r="T34" s="91"/>
      <c r="U34" s="91"/>
      <c r="V34" s="97" t="s">
        <v>765</v>
      </c>
      <c r="W34" s="94">
        <v>42813.048958333333</v>
      </c>
      <c r="X34" s="97" t="s">
        <v>775</v>
      </c>
      <c r="Y34" s="91"/>
      <c r="Z34" s="91"/>
      <c r="AA34" s="100" t="s">
        <v>785</v>
      </c>
      <c r="AB34" s="91"/>
      <c r="AC34" s="91" t="b">
        <v>0</v>
      </c>
      <c r="AD34" s="91">
        <v>0</v>
      </c>
      <c r="AE34" s="100" t="s">
        <v>243</v>
      </c>
      <c r="AF34" s="91" t="b">
        <v>0</v>
      </c>
      <c r="AG34" s="91" t="s">
        <v>246</v>
      </c>
      <c r="AH34" s="91"/>
      <c r="AI34" s="100" t="s">
        <v>243</v>
      </c>
      <c r="AJ34" s="91" t="b">
        <v>0</v>
      </c>
      <c r="AK34" s="91">
        <v>0</v>
      </c>
      <c r="AL34" s="100" t="s">
        <v>243</v>
      </c>
      <c r="AM34" s="91" t="s">
        <v>247</v>
      </c>
      <c r="AN34" s="91" t="b">
        <v>0</v>
      </c>
      <c r="AO34" s="100" t="s">
        <v>785</v>
      </c>
      <c r="AP34" s="91" t="s">
        <v>178</v>
      </c>
      <c r="AQ34" s="91">
        <v>0</v>
      </c>
      <c r="AR34" s="91">
        <v>0</v>
      </c>
      <c r="AS34" s="91"/>
      <c r="AT34" s="91"/>
      <c r="AU34" s="91"/>
      <c r="AV34" s="91"/>
      <c r="AW34" s="91"/>
      <c r="AX34" s="91"/>
      <c r="AY34" s="91"/>
      <c r="AZ34" s="91"/>
      <c r="BA34" s="123" t="s">
        <v>885</v>
      </c>
      <c r="BB34" s="123" t="s">
        <v>4396</v>
      </c>
      <c r="BC34" s="123">
        <v>-1</v>
      </c>
      <c r="BD34" s="90" t="str">
        <f>REPLACE(INDEX(GroupVertices[Group], MATCH(Edges[[#This Row],[Vertex 1]],GroupVertices[Vertex],0)),1,1,"")</f>
        <v>orth</v>
      </c>
      <c r="BE34" s="90" t="e">
        <f>REPLACE(INDEX(GroupVertices[Group], MATCH(Edges[[#This Row],[Vertex 2]],GroupVertices[Vertex],0)),1,1,"")</f>
        <v>#N/A</v>
      </c>
      <c r="BF34">
        <v>2</v>
      </c>
    </row>
    <row r="35" spans="1:58" x14ac:dyDescent="0.25">
      <c r="A35" s="88" t="s">
        <v>738</v>
      </c>
      <c r="B35" s="88" t="s">
        <v>221</v>
      </c>
      <c r="C35" s="53" t="s">
        <v>4411</v>
      </c>
      <c r="D35" s="54">
        <v>1.1666666666666667</v>
      </c>
      <c r="E35" s="61"/>
      <c r="F35" s="55">
        <v>17.5</v>
      </c>
      <c r="G35" s="53"/>
      <c r="H35" s="57"/>
      <c r="I35" s="56"/>
      <c r="J35" s="56"/>
      <c r="K35" s="36" t="s">
        <v>65</v>
      </c>
      <c r="L35" s="79">
        <v>35</v>
      </c>
      <c r="M35" s="79"/>
      <c r="N35" s="59"/>
      <c r="O35" s="91" t="s">
        <v>223</v>
      </c>
      <c r="P35" s="94">
        <v>42813.048958333333</v>
      </c>
      <c r="Q35" s="91" t="s">
        <v>751</v>
      </c>
      <c r="R35" s="91"/>
      <c r="S35" s="91"/>
      <c r="T35" s="91"/>
      <c r="U35" s="91"/>
      <c r="V35" s="97" t="s">
        <v>765</v>
      </c>
      <c r="W35" s="94">
        <v>42813.048958333333</v>
      </c>
      <c r="X35" s="97" t="s">
        <v>775</v>
      </c>
      <c r="Y35" s="91"/>
      <c r="Z35" s="91"/>
      <c r="AA35" s="100" t="s">
        <v>785</v>
      </c>
      <c r="AB35" s="91"/>
      <c r="AC35" s="91" t="b">
        <v>0</v>
      </c>
      <c r="AD35" s="91">
        <v>0</v>
      </c>
      <c r="AE35" s="100" t="s">
        <v>243</v>
      </c>
      <c r="AF35" s="91" t="b">
        <v>0</v>
      </c>
      <c r="AG35" s="91" t="s">
        <v>246</v>
      </c>
      <c r="AH35" s="91"/>
      <c r="AI35" s="100" t="s">
        <v>243</v>
      </c>
      <c r="AJ35" s="91" t="b">
        <v>0</v>
      </c>
      <c r="AK35" s="91">
        <v>0</v>
      </c>
      <c r="AL35" s="100" t="s">
        <v>243</v>
      </c>
      <c r="AM35" s="91" t="s">
        <v>247</v>
      </c>
      <c r="AN35" s="91" t="b">
        <v>0</v>
      </c>
      <c r="AO35" s="100" t="s">
        <v>785</v>
      </c>
      <c r="AP35" s="91" t="s">
        <v>178</v>
      </c>
      <c r="AQ35" s="91">
        <v>0</v>
      </c>
      <c r="AR35" s="91">
        <v>0</v>
      </c>
      <c r="AS35" s="91"/>
      <c r="AT35" s="91"/>
      <c r="AU35" s="91"/>
      <c r="AV35" s="91"/>
      <c r="AW35" s="91"/>
      <c r="AX35" s="91"/>
      <c r="AY35" s="91"/>
      <c r="AZ35" s="91"/>
      <c r="BA35" s="123" t="s">
        <v>885</v>
      </c>
      <c r="BB35" s="123" t="s">
        <v>4396</v>
      </c>
      <c r="BC35" s="123">
        <v>-1</v>
      </c>
      <c r="BD35" s="90" t="str">
        <f>REPLACE(INDEX(GroupVertices[Group], MATCH(Edges[[#This Row],[Vertex 1]],GroupVertices[Vertex],0)),1,1,"")</f>
        <v>orth</v>
      </c>
      <c r="BE35" s="90" t="e">
        <f>REPLACE(INDEX(GroupVertices[Group], MATCH(Edges[[#This Row],[Vertex 2]],GroupVertices[Vertex],0)),1,1,"")</f>
        <v>#N/A</v>
      </c>
      <c r="BF35">
        <v>2</v>
      </c>
    </row>
    <row r="36" spans="1:58" x14ac:dyDescent="0.25">
      <c r="A36" s="88" t="s">
        <v>738</v>
      </c>
      <c r="B36" s="88" t="s">
        <v>218</v>
      </c>
      <c r="C36" s="53" t="s">
        <v>4411</v>
      </c>
      <c r="D36" s="54">
        <v>1.1666666666666667</v>
      </c>
      <c r="E36" s="61"/>
      <c r="F36" s="55">
        <v>17.5</v>
      </c>
      <c r="G36" s="53"/>
      <c r="H36" s="57"/>
      <c r="I36" s="56"/>
      <c r="J36" s="56"/>
      <c r="K36" s="36" t="s">
        <v>65</v>
      </c>
      <c r="L36" s="79">
        <v>36</v>
      </c>
      <c r="M36" s="79"/>
      <c r="N36" s="59"/>
      <c r="O36" s="91" t="s">
        <v>223</v>
      </c>
      <c r="P36" s="94">
        <v>42813.048958333333</v>
      </c>
      <c r="Q36" s="91" t="s">
        <v>751</v>
      </c>
      <c r="R36" s="91"/>
      <c r="S36" s="91"/>
      <c r="T36" s="91"/>
      <c r="U36" s="91"/>
      <c r="V36" s="97" t="s">
        <v>765</v>
      </c>
      <c r="W36" s="94">
        <v>42813.048958333333</v>
      </c>
      <c r="X36" s="97" t="s">
        <v>775</v>
      </c>
      <c r="Y36" s="91"/>
      <c r="Z36" s="91"/>
      <c r="AA36" s="100" t="s">
        <v>785</v>
      </c>
      <c r="AB36" s="91"/>
      <c r="AC36" s="91" t="b">
        <v>0</v>
      </c>
      <c r="AD36" s="91">
        <v>0</v>
      </c>
      <c r="AE36" s="100" t="s">
        <v>243</v>
      </c>
      <c r="AF36" s="91" t="b">
        <v>0</v>
      </c>
      <c r="AG36" s="91" t="s">
        <v>246</v>
      </c>
      <c r="AH36" s="91"/>
      <c r="AI36" s="100" t="s">
        <v>243</v>
      </c>
      <c r="AJ36" s="91" t="b">
        <v>0</v>
      </c>
      <c r="AK36" s="91">
        <v>0</v>
      </c>
      <c r="AL36" s="100" t="s">
        <v>243</v>
      </c>
      <c r="AM36" s="91" t="s">
        <v>247</v>
      </c>
      <c r="AN36" s="91" t="b">
        <v>0</v>
      </c>
      <c r="AO36" s="100" t="s">
        <v>785</v>
      </c>
      <c r="AP36" s="91" t="s">
        <v>178</v>
      </c>
      <c r="AQ36" s="91">
        <v>0</v>
      </c>
      <c r="AR36" s="91">
        <v>0</v>
      </c>
      <c r="AS36" s="91"/>
      <c r="AT36" s="91"/>
      <c r="AU36" s="91"/>
      <c r="AV36" s="91"/>
      <c r="AW36" s="91"/>
      <c r="AX36" s="91"/>
      <c r="AY36" s="91"/>
      <c r="AZ36" s="91"/>
      <c r="BA36" s="123" t="s">
        <v>885</v>
      </c>
      <c r="BB36" s="123" t="s">
        <v>4396</v>
      </c>
      <c r="BC36" s="123">
        <v>-1</v>
      </c>
      <c r="BD36" s="90" t="str">
        <f>REPLACE(INDEX(GroupVertices[Group], MATCH(Edges[[#This Row],[Vertex 1]],GroupVertices[Vertex],0)),1,1,"")</f>
        <v>orth</v>
      </c>
      <c r="BE36" s="90" t="e">
        <f>REPLACE(INDEX(GroupVertices[Group], MATCH(Edges[[#This Row],[Vertex 2]],GroupVertices[Vertex],0)),1,1,"")</f>
        <v>#N/A</v>
      </c>
      <c r="BF36">
        <v>2</v>
      </c>
    </row>
    <row r="37" spans="1:58" x14ac:dyDescent="0.25">
      <c r="A37" s="88" t="s">
        <v>740</v>
      </c>
      <c r="B37" s="88" t="s">
        <v>221</v>
      </c>
      <c r="C37" s="53" t="s">
        <v>4411</v>
      </c>
      <c r="D37" s="54">
        <v>1</v>
      </c>
      <c r="E37" s="61"/>
      <c r="F37" s="55">
        <v>10</v>
      </c>
      <c r="G37" s="53"/>
      <c r="H37" s="57"/>
      <c r="I37" s="56"/>
      <c r="J37" s="56"/>
      <c r="K37" s="36" t="s">
        <v>65</v>
      </c>
      <c r="L37" s="79">
        <v>37</v>
      </c>
      <c r="M37" s="79"/>
      <c r="N37" s="59"/>
      <c r="O37" s="91" t="s">
        <v>223</v>
      </c>
      <c r="P37" s="94">
        <v>42813.637881944444</v>
      </c>
      <c r="Q37" s="91" t="s">
        <v>753</v>
      </c>
      <c r="R37" s="91"/>
      <c r="S37" s="91"/>
      <c r="T37" s="91" t="s">
        <v>757</v>
      </c>
      <c r="U37" s="91"/>
      <c r="V37" s="97" t="s">
        <v>767</v>
      </c>
      <c r="W37" s="94">
        <v>42813.637881944444</v>
      </c>
      <c r="X37" s="97" t="s">
        <v>777</v>
      </c>
      <c r="Y37" s="91"/>
      <c r="Z37" s="91"/>
      <c r="AA37" s="100" t="s">
        <v>787</v>
      </c>
      <c r="AB37" s="100" t="s">
        <v>791</v>
      </c>
      <c r="AC37" s="91" t="b">
        <v>0</v>
      </c>
      <c r="AD37" s="91">
        <v>0</v>
      </c>
      <c r="AE37" s="100" t="s">
        <v>794</v>
      </c>
      <c r="AF37" s="91" t="b">
        <v>0</v>
      </c>
      <c r="AG37" s="91" t="s">
        <v>246</v>
      </c>
      <c r="AH37" s="91"/>
      <c r="AI37" s="100" t="s">
        <v>243</v>
      </c>
      <c r="AJ37" s="91" t="b">
        <v>0</v>
      </c>
      <c r="AK37" s="91">
        <v>0</v>
      </c>
      <c r="AL37" s="100" t="s">
        <v>243</v>
      </c>
      <c r="AM37" s="91" t="s">
        <v>247</v>
      </c>
      <c r="AN37" s="91" t="b">
        <v>0</v>
      </c>
      <c r="AO37" s="100" t="s">
        <v>791</v>
      </c>
      <c r="AP37" s="91" t="s">
        <v>178</v>
      </c>
      <c r="AQ37" s="91">
        <v>0</v>
      </c>
      <c r="AR37" s="91">
        <v>0</v>
      </c>
      <c r="AS37" s="91" t="s">
        <v>797</v>
      </c>
      <c r="AT37" s="91" t="s">
        <v>286</v>
      </c>
      <c r="AU37" s="91" t="s">
        <v>423</v>
      </c>
      <c r="AV37" s="91" t="s">
        <v>799</v>
      </c>
      <c r="AW37" s="91" t="s">
        <v>801</v>
      </c>
      <c r="AX37" s="91" t="s">
        <v>803</v>
      </c>
      <c r="AY37" s="91" t="s">
        <v>427</v>
      </c>
      <c r="AZ37" s="97" t="s">
        <v>805</v>
      </c>
      <c r="BA37" s="123" t="s">
        <v>885</v>
      </c>
      <c r="BB37" s="123" t="s">
        <v>4396</v>
      </c>
      <c r="BC37" s="123">
        <v>-1</v>
      </c>
      <c r="BD37" s="90" t="str">
        <f>REPLACE(INDEX(GroupVertices[Group], MATCH(Edges[[#This Row],[Vertex 1]],GroupVertices[Vertex],0)),1,1,"")</f>
        <v>orth</v>
      </c>
      <c r="BE37" s="90" t="e">
        <f>REPLACE(INDEX(GroupVertices[Group], MATCH(Edges[[#This Row],[Vertex 2]],GroupVertices[Vertex],0)),1,1,"")</f>
        <v>#N/A</v>
      </c>
      <c r="BF37">
        <v>1</v>
      </c>
    </row>
    <row r="38" spans="1:58" x14ac:dyDescent="0.25">
      <c r="A38" s="88" t="s">
        <v>740</v>
      </c>
      <c r="B38" s="88" t="s">
        <v>218</v>
      </c>
      <c r="C38" s="53" t="s">
        <v>4411</v>
      </c>
      <c r="D38" s="54">
        <v>1</v>
      </c>
      <c r="E38" s="61"/>
      <c r="F38" s="55">
        <v>10</v>
      </c>
      <c r="G38" s="53"/>
      <c r="H38" s="57"/>
      <c r="I38" s="56"/>
      <c r="J38" s="56"/>
      <c r="K38" s="36" t="s">
        <v>65</v>
      </c>
      <c r="L38" s="79">
        <v>38</v>
      </c>
      <c r="M38" s="79"/>
      <c r="N38" s="59"/>
      <c r="O38" s="91" t="s">
        <v>223</v>
      </c>
      <c r="P38" s="94">
        <v>42813.637881944444</v>
      </c>
      <c r="Q38" s="91" t="s">
        <v>753</v>
      </c>
      <c r="R38" s="91"/>
      <c r="S38" s="91"/>
      <c r="T38" s="91" t="s">
        <v>757</v>
      </c>
      <c r="U38" s="91"/>
      <c r="V38" s="97" t="s">
        <v>767</v>
      </c>
      <c r="W38" s="94">
        <v>42813.637881944444</v>
      </c>
      <c r="X38" s="97" t="s">
        <v>777</v>
      </c>
      <c r="Y38" s="91"/>
      <c r="Z38" s="91"/>
      <c r="AA38" s="100" t="s">
        <v>787</v>
      </c>
      <c r="AB38" s="100" t="s">
        <v>791</v>
      </c>
      <c r="AC38" s="91" t="b">
        <v>0</v>
      </c>
      <c r="AD38" s="91">
        <v>0</v>
      </c>
      <c r="AE38" s="100" t="s">
        <v>794</v>
      </c>
      <c r="AF38" s="91" t="b">
        <v>0</v>
      </c>
      <c r="AG38" s="91" t="s">
        <v>246</v>
      </c>
      <c r="AH38" s="91"/>
      <c r="AI38" s="100" t="s">
        <v>243</v>
      </c>
      <c r="AJ38" s="91" t="b">
        <v>0</v>
      </c>
      <c r="AK38" s="91">
        <v>0</v>
      </c>
      <c r="AL38" s="100" t="s">
        <v>243</v>
      </c>
      <c r="AM38" s="91" t="s">
        <v>247</v>
      </c>
      <c r="AN38" s="91" t="b">
        <v>0</v>
      </c>
      <c r="AO38" s="100" t="s">
        <v>791</v>
      </c>
      <c r="AP38" s="91" t="s">
        <v>178</v>
      </c>
      <c r="AQ38" s="91">
        <v>0</v>
      </c>
      <c r="AR38" s="91">
        <v>0</v>
      </c>
      <c r="AS38" s="91" t="s">
        <v>797</v>
      </c>
      <c r="AT38" s="91" t="s">
        <v>286</v>
      </c>
      <c r="AU38" s="91" t="s">
        <v>423</v>
      </c>
      <c r="AV38" s="91" t="s">
        <v>799</v>
      </c>
      <c r="AW38" s="91" t="s">
        <v>801</v>
      </c>
      <c r="AX38" s="91" t="s">
        <v>803</v>
      </c>
      <c r="AY38" s="91" t="s">
        <v>427</v>
      </c>
      <c r="AZ38" s="97" t="s">
        <v>805</v>
      </c>
      <c r="BA38" s="123" t="s">
        <v>885</v>
      </c>
      <c r="BB38" s="123" t="s">
        <v>4396</v>
      </c>
      <c r="BC38" s="123">
        <v>-1</v>
      </c>
      <c r="BD38" s="90" t="str">
        <f>REPLACE(INDEX(GroupVertices[Group], MATCH(Edges[[#This Row],[Vertex 1]],GroupVertices[Vertex],0)),1,1,"")</f>
        <v>orth</v>
      </c>
      <c r="BE38" s="90" t="e">
        <f>REPLACE(INDEX(GroupVertices[Group], MATCH(Edges[[#This Row],[Vertex 2]],GroupVertices[Vertex],0)),1,1,"")</f>
        <v>#N/A</v>
      </c>
      <c r="BF38">
        <v>1</v>
      </c>
    </row>
    <row r="39" spans="1:58" x14ac:dyDescent="0.25">
      <c r="A39" s="89" t="s">
        <v>740</v>
      </c>
      <c r="B39" s="89" t="s">
        <v>743</v>
      </c>
      <c r="C39" s="53" t="s">
        <v>4411</v>
      </c>
      <c r="D39" s="150">
        <v>1</v>
      </c>
      <c r="E39" s="151"/>
      <c r="F39" s="152">
        <v>10</v>
      </c>
      <c r="G39" s="149"/>
      <c r="H39" s="153"/>
      <c r="I39" s="154"/>
      <c r="J39" s="154"/>
      <c r="K39" s="36" t="s">
        <v>65</v>
      </c>
      <c r="L39" s="155">
        <v>39</v>
      </c>
      <c r="M39" s="155"/>
      <c r="N39" s="87"/>
      <c r="O39" s="92" t="s">
        <v>222</v>
      </c>
      <c r="P39" s="95">
        <v>42813.637881944444</v>
      </c>
      <c r="Q39" s="92" t="s">
        <v>753</v>
      </c>
      <c r="R39" s="92"/>
      <c r="S39" s="92"/>
      <c r="T39" s="92" t="s">
        <v>757</v>
      </c>
      <c r="U39" s="92"/>
      <c r="V39" s="98" t="s">
        <v>767</v>
      </c>
      <c r="W39" s="95">
        <v>42813.637881944444</v>
      </c>
      <c r="X39" s="98" t="s">
        <v>777</v>
      </c>
      <c r="Y39" s="92"/>
      <c r="Z39" s="92"/>
      <c r="AA39" s="101" t="s">
        <v>787</v>
      </c>
      <c r="AB39" s="101" t="s">
        <v>791</v>
      </c>
      <c r="AC39" s="92" t="b">
        <v>0</v>
      </c>
      <c r="AD39" s="92">
        <v>0</v>
      </c>
      <c r="AE39" s="101" t="s">
        <v>794</v>
      </c>
      <c r="AF39" s="92" t="b">
        <v>0</v>
      </c>
      <c r="AG39" s="92" t="s">
        <v>246</v>
      </c>
      <c r="AH39" s="92"/>
      <c r="AI39" s="101" t="s">
        <v>243</v>
      </c>
      <c r="AJ39" s="92" t="b">
        <v>0</v>
      </c>
      <c r="AK39" s="92">
        <v>0</v>
      </c>
      <c r="AL39" s="101" t="s">
        <v>243</v>
      </c>
      <c r="AM39" s="92" t="s">
        <v>247</v>
      </c>
      <c r="AN39" s="92" t="b">
        <v>0</v>
      </c>
      <c r="AO39" s="101" t="s">
        <v>791</v>
      </c>
      <c r="AP39" s="92" t="s">
        <v>178</v>
      </c>
      <c r="AQ39" s="92">
        <v>0</v>
      </c>
      <c r="AR39" s="92">
        <v>0</v>
      </c>
      <c r="AS39" s="92" t="s">
        <v>797</v>
      </c>
      <c r="AT39" s="92" t="s">
        <v>286</v>
      </c>
      <c r="AU39" s="92" t="s">
        <v>423</v>
      </c>
      <c r="AV39" s="92" t="s">
        <v>799</v>
      </c>
      <c r="AW39" s="92" t="s">
        <v>801</v>
      </c>
      <c r="AX39" s="92" t="s">
        <v>803</v>
      </c>
      <c r="AY39" s="92" t="s">
        <v>427</v>
      </c>
      <c r="AZ39" s="98" t="s">
        <v>805</v>
      </c>
      <c r="BA39" s="123" t="s">
        <v>885</v>
      </c>
      <c r="BB39" s="123" t="s">
        <v>4396</v>
      </c>
      <c r="BC39" s="123">
        <v>-1</v>
      </c>
      <c r="BD39" s="90" t="str">
        <f>REPLACE(INDEX(GroupVertices[Group], MATCH(Edges[[#This Row],[Vertex 1]],GroupVertices[Vertex],0)),1,1,"")</f>
        <v>orth</v>
      </c>
      <c r="BE39" s="90" t="str">
        <f>REPLACE(INDEX(GroupVertices[Group], MATCH(Edges[[#This Row],[Vertex 2]],GroupVertices[Vertex],0)),1,1,"")</f>
        <v>orth</v>
      </c>
      <c r="BF39">
        <v>1</v>
      </c>
    </row>
    <row r="40" spans="1:58" x14ac:dyDescent="0.25">
      <c r="A40" s="88" t="s">
        <v>738</v>
      </c>
      <c r="B40" s="88" t="s">
        <v>509</v>
      </c>
      <c r="C40" s="53" t="s">
        <v>4411</v>
      </c>
      <c r="D40" s="54">
        <v>1.1666666666666667</v>
      </c>
      <c r="E40" s="61"/>
      <c r="F40" s="55">
        <v>17.5</v>
      </c>
      <c r="G40" s="53"/>
      <c r="H40" s="57"/>
      <c r="I40" s="56"/>
      <c r="J40" s="56"/>
      <c r="K40" s="36" t="s">
        <v>65</v>
      </c>
      <c r="L40" s="79">
        <v>40</v>
      </c>
      <c r="M40" s="79"/>
      <c r="N40" s="59"/>
      <c r="O40" s="91" t="s">
        <v>223</v>
      </c>
      <c r="P40" s="94">
        <v>42813.048958333333</v>
      </c>
      <c r="Q40" s="91" t="s">
        <v>751</v>
      </c>
      <c r="R40" s="91"/>
      <c r="S40" s="91"/>
      <c r="T40" s="91"/>
      <c r="U40" s="91"/>
      <c r="V40" s="97" t="s">
        <v>765</v>
      </c>
      <c r="W40" s="94">
        <v>42813.048958333333</v>
      </c>
      <c r="X40" s="97" t="s">
        <v>775</v>
      </c>
      <c r="Y40" s="91"/>
      <c r="Z40" s="91"/>
      <c r="AA40" s="100" t="s">
        <v>785</v>
      </c>
      <c r="AB40" s="91"/>
      <c r="AC40" s="91" t="b">
        <v>0</v>
      </c>
      <c r="AD40" s="91">
        <v>0</v>
      </c>
      <c r="AE40" s="100" t="s">
        <v>243</v>
      </c>
      <c r="AF40" s="91" t="b">
        <v>0</v>
      </c>
      <c r="AG40" s="91" t="s">
        <v>246</v>
      </c>
      <c r="AH40" s="91"/>
      <c r="AI40" s="100" t="s">
        <v>243</v>
      </c>
      <c r="AJ40" s="91" t="b">
        <v>0</v>
      </c>
      <c r="AK40" s="91">
        <v>0</v>
      </c>
      <c r="AL40" s="100" t="s">
        <v>243</v>
      </c>
      <c r="AM40" s="91" t="s">
        <v>247</v>
      </c>
      <c r="AN40" s="91" t="b">
        <v>0</v>
      </c>
      <c r="AO40" s="100" t="s">
        <v>785</v>
      </c>
      <c r="AP40" s="91" t="s">
        <v>178</v>
      </c>
      <c r="AQ40" s="91">
        <v>0</v>
      </c>
      <c r="AR40" s="91">
        <v>0</v>
      </c>
      <c r="AS40" s="91"/>
      <c r="AT40" s="91"/>
      <c r="AU40" s="91"/>
      <c r="AV40" s="91"/>
      <c r="AW40" s="91"/>
      <c r="AX40" s="91"/>
      <c r="AY40" s="91"/>
      <c r="AZ40" s="91"/>
      <c r="BA40" s="123" t="s">
        <v>885</v>
      </c>
      <c r="BB40" s="123" t="s">
        <v>4396</v>
      </c>
      <c r="BC40" s="123">
        <v>-1</v>
      </c>
      <c r="BD40" s="90" t="str">
        <f>REPLACE(INDEX(GroupVertices[Group], MATCH(Edges[[#This Row],[Vertex 1]],GroupVertices[Vertex],0)),1,1,"")</f>
        <v>orth</v>
      </c>
      <c r="BE40" s="90" t="e">
        <f>REPLACE(INDEX(GroupVertices[Group], MATCH(Edges[[#This Row],[Vertex 2]],GroupVertices[Vertex],0)),1,1,"")</f>
        <v>#N/A</v>
      </c>
      <c r="BF40">
        <v>2</v>
      </c>
    </row>
    <row r="41" spans="1:58" x14ac:dyDescent="0.25">
      <c r="A41" s="88" t="s">
        <v>738</v>
      </c>
      <c r="B41" s="88" t="s">
        <v>510</v>
      </c>
      <c r="C41" s="53" t="s">
        <v>4411</v>
      </c>
      <c r="D41" s="54">
        <v>1.1666666666666667</v>
      </c>
      <c r="E41" s="61"/>
      <c r="F41" s="55">
        <v>17.5</v>
      </c>
      <c r="G41" s="53"/>
      <c r="H41" s="57"/>
      <c r="I41" s="56"/>
      <c r="J41" s="56"/>
      <c r="K41" s="36" t="s">
        <v>65</v>
      </c>
      <c r="L41" s="79">
        <v>41</v>
      </c>
      <c r="M41" s="79"/>
      <c r="N41" s="59"/>
      <c r="O41" s="91" t="s">
        <v>223</v>
      </c>
      <c r="P41" s="94">
        <v>42813.048958333333</v>
      </c>
      <c r="Q41" s="91" t="s">
        <v>751</v>
      </c>
      <c r="R41" s="91"/>
      <c r="S41" s="91"/>
      <c r="T41" s="91"/>
      <c r="U41" s="91"/>
      <c r="V41" s="97" t="s">
        <v>765</v>
      </c>
      <c r="W41" s="94">
        <v>42813.048958333333</v>
      </c>
      <c r="X41" s="97" t="s">
        <v>775</v>
      </c>
      <c r="Y41" s="91"/>
      <c r="Z41" s="91"/>
      <c r="AA41" s="100" t="s">
        <v>785</v>
      </c>
      <c r="AB41" s="91"/>
      <c r="AC41" s="91" t="b">
        <v>0</v>
      </c>
      <c r="AD41" s="91">
        <v>0</v>
      </c>
      <c r="AE41" s="100" t="s">
        <v>243</v>
      </c>
      <c r="AF41" s="91" t="b">
        <v>0</v>
      </c>
      <c r="AG41" s="91" t="s">
        <v>246</v>
      </c>
      <c r="AH41" s="91"/>
      <c r="AI41" s="100" t="s">
        <v>243</v>
      </c>
      <c r="AJ41" s="91" t="b">
        <v>0</v>
      </c>
      <c r="AK41" s="91">
        <v>0</v>
      </c>
      <c r="AL41" s="100" t="s">
        <v>243</v>
      </c>
      <c r="AM41" s="91" t="s">
        <v>247</v>
      </c>
      <c r="AN41" s="91" t="b">
        <v>0</v>
      </c>
      <c r="AO41" s="100" t="s">
        <v>785</v>
      </c>
      <c r="AP41" s="91" t="s">
        <v>178</v>
      </c>
      <c r="AQ41" s="91">
        <v>0</v>
      </c>
      <c r="AR41" s="91">
        <v>0</v>
      </c>
      <c r="AS41" s="91"/>
      <c r="AT41" s="91"/>
      <c r="AU41" s="91"/>
      <c r="AV41" s="91"/>
      <c r="AW41" s="91"/>
      <c r="AX41" s="91"/>
      <c r="AY41" s="91"/>
      <c r="AZ41" s="91"/>
      <c r="BA41" s="123" t="s">
        <v>885</v>
      </c>
      <c r="BB41" s="123" t="s">
        <v>4396</v>
      </c>
      <c r="BC41" s="123">
        <v>-1</v>
      </c>
      <c r="BD41" s="90" t="str">
        <f>REPLACE(INDEX(GroupVertices[Group], MATCH(Edges[[#This Row],[Vertex 1]],GroupVertices[Vertex],0)),1,1,"")</f>
        <v>orth</v>
      </c>
      <c r="BE41" s="90" t="e">
        <f>REPLACE(INDEX(GroupVertices[Group], MATCH(Edges[[#This Row],[Vertex 2]],GroupVertices[Vertex],0)),1,1,"")</f>
        <v>#N/A</v>
      </c>
      <c r="BF41">
        <v>2</v>
      </c>
    </row>
    <row r="42" spans="1:58" x14ac:dyDescent="0.25">
      <c r="A42" s="88" t="s">
        <v>738</v>
      </c>
      <c r="B42" s="88" t="s">
        <v>221</v>
      </c>
      <c r="C42" s="53" t="s">
        <v>4411</v>
      </c>
      <c r="D42" s="54">
        <v>1.1666666666666667</v>
      </c>
      <c r="E42" s="61"/>
      <c r="F42" s="55">
        <v>17.5</v>
      </c>
      <c r="G42" s="53"/>
      <c r="H42" s="57"/>
      <c r="I42" s="56"/>
      <c r="J42" s="56"/>
      <c r="K42" s="36" t="s">
        <v>65</v>
      </c>
      <c r="L42" s="79">
        <v>42</v>
      </c>
      <c r="M42" s="79"/>
      <c r="N42" s="59"/>
      <c r="O42" s="91" t="s">
        <v>223</v>
      </c>
      <c r="P42" s="94">
        <v>42813.048958333333</v>
      </c>
      <c r="Q42" s="91" t="s">
        <v>751</v>
      </c>
      <c r="R42" s="91"/>
      <c r="S42" s="91"/>
      <c r="T42" s="91"/>
      <c r="U42" s="91"/>
      <c r="V42" s="97" t="s">
        <v>765</v>
      </c>
      <c r="W42" s="94">
        <v>42813.048958333333</v>
      </c>
      <c r="X42" s="97" t="s">
        <v>775</v>
      </c>
      <c r="Y42" s="91"/>
      <c r="Z42" s="91"/>
      <c r="AA42" s="100" t="s">
        <v>785</v>
      </c>
      <c r="AB42" s="91"/>
      <c r="AC42" s="91" t="b">
        <v>0</v>
      </c>
      <c r="AD42" s="91">
        <v>0</v>
      </c>
      <c r="AE42" s="100" t="s">
        <v>243</v>
      </c>
      <c r="AF42" s="91" t="b">
        <v>0</v>
      </c>
      <c r="AG42" s="91" t="s">
        <v>246</v>
      </c>
      <c r="AH42" s="91"/>
      <c r="AI42" s="100" t="s">
        <v>243</v>
      </c>
      <c r="AJ42" s="91" t="b">
        <v>0</v>
      </c>
      <c r="AK42" s="91">
        <v>0</v>
      </c>
      <c r="AL42" s="100" t="s">
        <v>243</v>
      </c>
      <c r="AM42" s="91" t="s">
        <v>247</v>
      </c>
      <c r="AN42" s="91" t="b">
        <v>0</v>
      </c>
      <c r="AO42" s="100" t="s">
        <v>785</v>
      </c>
      <c r="AP42" s="91" t="s">
        <v>178</v>
      </c>
      <c r="AQ42" s="91">
        <v>0</v>
      </c>
      <c r="AR42" s="91">
        <v>0</v>
      </c>
      <c r="AS42" s="91"/>
      <c r="AT42" s="91"/>
      <c r="AU42" s="91"/>
      <c r="AV42" s="91"/>
      <c r="AW42" s="91"/>
      <c r="AX42" s="91"/>
      <c r="AY42" s="91"/>
      <c r="AZ42" s="91"/>
      <c r="BA42" s="123" t="s">
        <v>885</v>
      </c>
      <c r="BB42" s="123" t="s">
        <v>4396</v>
      </c>
      <c r="BC42" s="123">
        <v>-1</v>
      </c>
      <c r="BD42" s="90" t="str">
        <f>REPLACE(INDEX(GroupVertices[Group], MATCH(Edges[[#This Row],[Vertex 1]],GroupVertices[Vertex],0)),1,1,"")</f>
        <v>orth</v>
      </c>
      <c r="BE42" s="90" t="e">
        <f>REPLACE(INDEX(GroupVertices[Group], MATCH(Edges[[#This Row],[Vertex 2]],GroupVertices[Vertex],0)),1,1,"")</f>
        <v>#N/A</v>
      </c>
      <c r="BF42">
        <v>2</v>
      </c>
    </row>
    <row r="43" spans="1:58" x14ac:dyDescent="0.25">
      <c r="A43" s="88" t="s">
        <v>738</v>
      </c>
      <c r="B43" s="88" t="s">
        <v>218</v>
      </c>
      <c r="C43" s="53" t="s">
        <v>4411</v>
      </c>
      <c r="D43" s="54">
        <v>1.1666666666666667</v>
      </c>
      <c r="E43" s="61"/>
      <c r="F43" s="55">
        <v>17.5</v>
      </c>
      <c r="G43" s="53"/>
      <c r="H43" s="57"/>
      <c r="I43" s="56"/>
      <c r="J43" s="56"/>
      <c r="K43" s="36" t="s">
        <v>65</v>
      </c>
      <c r="L43" s="79">
        <v>43</v>
      </c>
      <c r="M43" s="79"/>
      <c r="N43" s="59"/>
      <c r="O43" s="91" t="s">
        <v>223</v>
      </c>
      <c r="P43" s="94">
        <v>42813.048958333333</v>
      </c>
      <c r="Q43" s="91" t="s">
        <v>751</v>
      </c>
      <c r="R43" s="91"/>
      <c r="S43" s="91"/>
      <c r="T43" s="91"/>
      <c r="U43" s="91"/>
      <c r="V43" s="97" t="s">
        <v>765</v>
      </c>
      <c r="W43" s="94">
        <v>42813.048958333333</v>
      </c>
      <c r="X43" s="97" t="s">
        <v>775</v>
      </c>
      <c r="Y43" s="91"/>
      <c r="Z43" s="91"/>
      <c r="AA43" s="100" t="s">
        <v>785</v>
      </c>
      <c r="AB43" s="91"/>
      <c r="AC43" s="91" t="b">
        <v>0</v>
      </c>
      <c r="AD43" s="91">
        <v>0</v>
      </c>
      <c r="AE43" s="100" t="s">
        <v>243</v>
      </c>
      <c r="AF43" s="91" t="b">
        <v>0</v>
      </c>
      <c r="AG43" s="91" t="s">
        <v>246</v>
      </c>
      <c r="AH43" s="91"/>
      <c r="AI43" s="100" t="s">
        <v>243</v>
      </c>
      <c r="AJ43" s="91" t="b">
        <v>0</v>
      </c>
      <c r="AK43" s="91">
        <v>0</v>
      </c>
      <c r="AL43" s="100" t="s">
        <v>243</v>
      </c>
      <c r="AM43" s="91" t="s">
        <v>247</v>
      </c>
      <c r="AN43" s="91" t="b">
        <v>0</v>
      </c>
      <c r="AO43" s="100" t="s">
        <v>785</v>
      </c>
      <c r="AP43" s="91" t="s">
        <v>178</v>
      </c>
      <c r="AQ43" s="91">
        <v>0</v>
      </c>
      <c r="AR43" s="91">
        <v>0</v>
      </c>
      <c r="AS43" s="91"/>
      <c r="AT43" s="91"/>
      <c r="AU43" s="91"/>
      <c r="AV43" s="91"/>
      <c r="AW43" s="91"/>
      <c r="AX43" s="91"/>
      <c r="AY43" s="91"/>
      <c r="AZ43" s="91"/>
      <c r="BA43" s="123" t="s">
        <v>885</v>
      </c>
      <c r="BB43" s="123" t="s">
        <v>4396</v>
      </c>
      <c r="BC43" s="123">
        <v>-1</v>
      </c>
      <c r="BD43" s="90" t="str">
        <f>REPLACE(INDEX(GroupVertices[Group], MATCH(Edges[[#This Row],[Vertex 1]],GroupVertices[Vertex],0)),1,1,"")</f>
        <v>orth</v>
      </c>
      <c r="BE43" s="90" t="e">
        <f>REPLACE(INDEX(GroupVertices[Group], MATCH(Edges[[#This Row],[Vertex 2]],GroupVertices[Vertex],0)),1,1,"")</f>
        <v>#N/A</v>
      </c>
      <c r="BF43">
        <v>2</v>
      </c>
    </row>
    <row r="44" spans="1:58" x14ac:dyDescent="0.25">
      <c r="A44" s="88" t="s">
        <v>886</v>
      </c>
      <c r="B44" s="88" t="s">
        <v>218</v>
      </c>
      <c r="C44" s="53" t="s">
        <v>4411</v>
      </c>
      <c r="D44" s="54">
        <v>1</v>
      </c>
      <c r="E44" s="61"/>
      <c r="F44" s="55">
        <v>10</v>
      </c>
      <c r="G44" s="53"/>
      <c r="H44" s="57"/>
      <c r="I44" s="56"/>
      <c r="J44" s="56"/>
      <c r="K44" s="36" t="s">
        <v>65</v>
      </c>
      <c r="L44" s="79">
        <v>44</v>
      </c>
      <c r="M44" s="79"/>
      <c r="N44" s="59"/>
      <c r="O44" s="91" t="s">
        <v>222</v>
      </c>
      <c r="P44" s="94">
        <v>42813.65284722222</v>
      </c>
      <c r="Q44" s="91" t="s">
        <v>888</v>
      </c>
      <c r="R44" s="91"/>
      <c r="S44" s="91"/>
      <c r="T44" s="91"/>
      <c r="U44" s="97" t="s">
        <v>891</v>
      </c>
      <c r="V44" s="97" t="s">
        <v>891</v>
      </c>
      <c r="W44" s="94">
        <v>42813.65284722222</v>
      </c>
      <c r="X44" s="97" t="s">
        <v>893</v>
      </c>
      <c r="Y44" s="91"/>
      <c r="Z44" s="91"/>
      <c r="AA44" s="100" t="s">
        <v>896</v>
      </c>
      <c r="AB44" s="91"/>
      <c r="AC44" s="91" t="b">
        <v>0</v>
      </c>
      <c r="AD44" s="91">
        <v>0</v>
      </c>
      <c r="AE44" s="100" t="s">
        <v>242</v>
      </c>
      <c r="AF44" s="91" t="b">
        <v>0</v>
      </c>
      <c r="AG44" s="91" t="s">
        <v>246</v>
      </c>
      <c r="AH44" s="91"/>
      <c r="AI44" s="100" t="s">
        <v>243</v>
      </c>
      <c r="AJ44" s="91" t="b">
        <v>0</v>
      </c>
      <c r="AK44" s="91">
        <v>0</v>
      </c>
      <c r="AL44" s="100" t="s">
        <v>243</v>
      </c>
      <c r="AM44" s="91" t="s">
        <v>247</v>
      </c>
      <c r="AN44" s="91" t="b">
        <v>0</v>
      </c>
      <c r="AO44" s="100" t="s">
        <v>896</v>
      </c>
      <c r="AP44" s="91" t="s">
        <v>178</v>
      </c>
      <c r="AQ44" s="91">
        <v>0</v>
      </c>
      <c r="AR44" s="91">
        <v>0</v>
      </c>
      <c r="AS44" s="91"/>
      <c r="AT44" s="91"/>
      <c r="AU44" s="91"/>
      <c r="AV44" s="91"/>
      <c r="AW44" s="91"/>
      <c r="AX44" s="91"/>
      <c r="AY44" s="91"/>
      <c r="AZ44" s="91"/>
      <c r="BA44" s="123" t="s">
        <v>885</v>
      </c>
      <c r="BB44" s="123" t="s">
        <v>4396</v>
      </c>
      <c r="BC44" s="123">
        <v>-1</v>
      </c>
      <c r="BD44" s="90" t="str">
        <f>REPLACE(INDEX(GroupVertices[Group], MATCH(Edges[[#This Row],[Vertex 1]],GroupVertices[Vertex],0)),1,1,"")</f>
        <v>orth</v>
      </c>
      <c r="BE44" s="90" t="e">
        <f>REPLACE(INDEX(GroupVertices[Group], MATCH(Edges[[#This Row],[Vertex 2]],GroupVertices[Vertex],0)),1,1,"")</f>
        <v>#N/A</v>
      </c>
      <c r="BF44">
        <v>1</v>
      </c>
    </row>
    <row r="45" spans="1:58" x14ac:dyDescent="0.25">
      <c r="A45" s="88" t="s">
        <v>887</v>
      </c>
      <c r="B45" s="88" t="s">
        <v>218</v>
      </c>
      <c r="C45" s="53" t="s">
        <v>4411</v>
      </c>
      <c r="D45" s="54">
        <v>1.1666666666666667</v>
      </c>
      <c r="E45" s="61"/>
      <c r="F45" s="55">
        <v>17.5</v>
      </c>
      <c r="G45" s="53"/>
      <c r="H45" s="57"/>
      <c r="I45" s="56"/>
      <c r="J45" s="56"/>
      <c r="K45" s="36" t="s">
        <v>65</v>
      </c>
      <c r="L45" s="79">
        <v>45</v>
      </c>
      <c r="M45" s="79"/>
      <c r="N45" s="59"/>
      <c r="O45" s="91" t="s">
        <v>222</v>
      </c>
      <c r="P45" s="94">
        <v>42813.404583333337</v>
      </c>
      <c r="Q45" s="91" t="s">
        <v>889</v>
      </c>
      <c r="R45" s="91"/>
      <c r="S45" s="91"/>
      <c r="T45" s="91"/>
      <c r="U45" s="91"/>
      <c r="V45" s="97" t="s">
        <v>892</v>
      </c>
      <c r="W45" s="94">
        <v>42813.404583333337</v>
      </c>
      <c r="X45" s="97" t="s">
        <v>894</v>
      </c>
      <c r="Y45" s="91"/>
      <c r="Z45" s="91"/>
      <c r="AA45" s="100" t="s">
        <v>897</v>
      </c>
      <c r="AB45" s="100" t="s">
        <v>899</v>
      </c>
      <c r="AC45" s="91" t="b">
        <v>0</v>
      </c>
      <c r="AD45" s="91">
        <v>0</v>
      </c>
      <c r="AE45" s="100" t="s">
        <v>242</v>
      </c>
      <c r="AF45" s="91" t="b">
        <v>0</v>
      </c>
      <c r="AG45" s="91" t="s">
        <v>246</v>
      </c>
      <c r="AH45" s="91"/>
      <c r="AI45" s="100" t="s">
        <v>243</v>
      </c>
      <c r="AJ45" s="91" t="b">
        <v>0</v>
      </c>
      <c r="AK45" s="91">
        <v>1</v>
      </c>
      <c r="AL45" s="100" t="s">
        <v>243</v>
      </c>
      <c r="AM45" s="91" t="s">
        <v>247</v>
      </c>
      <c r="AN45" s="91" t="b">
        <v>0</v>
      </c>
      <c r="AO45" s="100" t="s">
        <v>899</v>
      </c>
      <c r="AP45" s="91" t="s">
        <v>178</v>
      </c>
      <c r="AQ45" s="91">
        <v>0</v>
      </c>
      <c r="AR45" s="91">
        <v>0</v>
      </c>
      <c r="AS45" s="91"/>
      <c r="AT45" s="91"/>
      <c r="AU45" s="91"/>
      <c r="AV45" s="91"/>
      <c r="AW45" s="91"/>
      <c r="AX45" s="91"/>
      <c r="AY45" s="91"/>
      <c r="AZ45" s="91"/>
      <c r="BA45" s="123" t="s">
        <v>885</v>
      </c>
      <c r="BB45" s="123" t="s">
        <v>4396</v>
      </c>
      <c r="BC45" s="123">
        <v>-1</v>
      </c>
      <c r="BD45" s="90" t="str">
        <f>REPLACE(INDEX(GroupVertices[Group], MATCH(Edges[[#This Row],[Vertex 1]],GroupVertices[Vertex],0)),1,1,"")</f>
        <v>orth</v>
      </c>
      <c r="BE45" s="90" t="e">
        <f>REPLACE(INDEX(GroupVertices[Group], MATCH(Edges[[#This Row],[Vertex 2]],GroupVertices[Vertex],0)),1,1,"")</f>
        <v>#N/A</v>
      </c>
      <c r="BF45">
        <v>2</v>
      </c>
    </row>
    <row r="46" spans="1:58" x14ac:dyDescent="0.25">
      <c r="A46" s="89" t="s">
        <v>887</v>
      </c>
      <c r="B46" s="89" t="s">
        <v>218</v>
      </c>
      <c r="C46" s="53" t="s">
        <v>4411</v>
      </c>
      <c r="D46" s="150">
        <v>1.1666666666666667</v>
      </c>
      <c r="E46" s="151"/>
      <c r="F46" s="152">
        <v>17.5</v>
      </c>
      <c r="G46" s="149"/>
      <c r="H46" s="153"/>
      <c r="I46" s="154"/>
      <c r="J46" s="154"/>
      <c r="K46" s="36" t="s">
        <v>65</v>
      </c>
      <c r="L46" s="155">
        <v>46</v>
      </c>
      <c r="M46" s="155"/>
      <c r="N46" s="87"/>
      <c r="O46" s="92" t="s">
        <v>223</v>
      </c>
      <c r="P46" s="95">
        <v>42814.602141203701</v>
      </c>
      <c r="Q46" s="92" t="s">
        <v>890</v>
      </c>
      <c r="R46" s="92"/>
      <c r="S46" s="92"/>
      <c r="T46" s="92"/>
      <c r="U46" s="92"/>
      <c r="V46" s="98" t="s">
        <v>892</v>
      </c>
      <c r="W46" s="95">
        <v>42814.602141203701</v>
      </c>
      <c r="X46" s="98" t="s">
        <v>895</v>
      </c>
      <c r="Y46" s="92"/>
      <c r="Z46" s="92"/>
      <c r="AA46" s="101" t="s">
        <v>898</v>
      </c>
      <c r="AB46" s="92"/>
      <c r="AC46" s="92" t="b">
        <v>0</v>
      </c>
      <c r="AD46" s="92">
        <v>0</v>
      </c>
      <c r="AE46" s="101" t="s">
        <v>243</v>
      </c>
      <c r="AF46" s="92" t="b">
        <v>0</v>
      </c>
      <c r="AG46" s="92" t="s">
        <v>246</v>
      </c>
      <c r="AH46" s="92"/>
      <c r="AI46" s="101" t="s">
        <v>243</v>
      </c>
      <c r="AJ46" s="92" t="b">
        <v>0</v>
      </c>
      <c r="AK46" s="92">
        <v>1</v>
      </c>
      <c r="AL46" s="101" t="s">
        <v>897</v>
      </c>
      <c r="AM46" s="92" t="s">
        <v>247</v>
      </c>
      <c r="AN46" s="92" t="b">
        <v>0</v>
      </c>
      <c r="AO46" s="101" t="s">
        <v>897</v>
      </c>
      <c r="AP46" s="92" t="s">
        <v>178</v>
      </c>
      <c r="AQ46" s="92">
        <v>0</v>
      </c>
      <c r="AR46" s="92">
        <v>0</v>
      </c>
      <c r="AS46" s="92"/>
      <c r="AT46" s="92"/>
      <c r="AU46" s="92"/>
      <c r="AV46" s="92"/>
      <c r="AW46" s="92"/>
      <c r="AX46" s="92"/>
      <c r="AY46" s="92"/>
      <c r="AZ46" s="92"/>
      <c r="BA46" s="123" t="s">
        <v>885</v>
      </c>
      <c r="BB46" s="123" t="s">
        <v>4396</v>
      </c>
      <c r="BC46" s="123">
        <v>-1</v>
      </c>
      <c r="BD46" s="90" t="str">
        <f>REPLACE(INDEX(GroupVertices[Group], MATCH(Edges[[#This Row],[Vertex 1]],GroupVertices[Vertex],0)),1,1,"")</f>
        <v>orth</v>
      </c>
      <c r="BE46" s="90" t="e">
        <f>REPLACE(INDEX(GroupVertices[Group], MATCH(Edges[[#This Row],[Vertex 2]],GroupVertices[Vertex],0)),1,1,"")</f>
        <v>#N/A</v>
      </c>
      <c r="BF46">
        <v>2</v>
      </c>
    </row>
    <row r="47" spans="1:58" x14ac:dyDescent="0.25">
      <c r="A47" s="89" t="s">
        <v>736</v>
      </c>
      <c r="B47" s="89" t="s">
        <v>218</v>
      </c>
      <c r="C47" s="53" t="s">
        <v>4411</v>
      </c>
      <c r="D47" s="150">
        <v>1.1666666666666667</v>
      </c>
      <c r="E47" s="151"/>
      <c r="F47" s="152">
        <v>17.5</v>
      </c>
      <c r="G47" s="149"/>
      <c r="H47" s="153"/>
      <c r="I47" s="154"/>
      <c r="J47" s="154"/>
      <c r="K47" s="36" t="s">
        <v>65</v>
      </c>
      <c r="L47" s="155">
        <v>47</v>
      </c>
      <c r="M47" s="155"/>
      <c r="N47" s="87"/>
      <c r="O47" s="92" t="s">
        <v>223</v>
      </c>
      <c r="P47" s="95">
        <v>42811.314259259256</v>
      </c>
      <c r="Q47" s="92" t="s">
        <v>749</v>
      </c>
      <c r="R47" s="92"/>
      <c r="S47" s="92"/>
      <c r="T47" s="92" t="s">
        <v>756</v>
      </c>
      <c r="U47" s="92"/>
      <c r="V47" s="98" t="s">
        <v>763</v>
      </c>
      <c r="W47" s="95">
        <v>42811.314259259256</v>
      </c>
      <c r="X47" s="98" t="s">
        <v>773</v>
      </c>
      <c r="Y47" s="92"/>
      <c r="Z47" s="92"/>
      <c r="AA47" s="101" t="s">
        <v>783</v>
      </c>
      <c r="AB47" s="92"/>
      <c r="AC47" s="92" t="b">
        <v>0</v>
      </c>
      <c r="AD47" s="92">
        <v>0</v>
      </c>
      <c r="AE47" s="101" t="s">
        <v>243</v>
      </c>
      <c r="AF47" s="92" t="b">
        <v>0</v>
      </c>
      <c r="AG47" s="92" t="s">
        <v>246</v>
      </c>
      <c r="AH47" s="92"/>
      <c r="AI47" s="101" t="s">
        <v>243</v>
      </c>
      <c r="AJ47" s="92" t="b">
        <v>0</v>
      </c>
      <c r="AK47" s="92">
        <v>0</v>
      </c>
      <c r="AL47" s="101" t="s">
        <v>243</v>
      </c>
      <c r="AM47" s="92" t="s">
        <v>247</v>
      </c>
      <c r="AN47" s="92" t="b">
        <v>0</v>
      </c>
      <c r="AO47" s="101" t="s">
        <v>783</v>
      </c>
      <c r="AP47" s="92" t="s">
        <v>178</v>
      </c>
      <c r="AQ47" s="92">
        <v>0</v>
      </c>
      <c r="AR47" s="92">
        <v>0</v>
      </c>
      <c r="AS47" s="92"/>
      <c r="AT47" s="92"/>
      <c r="AU47" s="92"/>
      <c r="AV47" s="92"/>
      <c r="AW47" s="92"/>
      <c r="AX47" s="92"/>
      <c r="AY47" s="92"/>
      <c r="AZ47" s="92"/>
      <c r="BA47" s="123" t="s">
        <v>885</v>
      </c>
      <c r="BB47" s="123" t="s">
        <v>4396</v>
      </c>
      <c r="BC47" s="123">
        <v>-1</v>
      </c>
      <c r="BD47" s="90" t="str">
        <f>REPLACE(INDEX(GroupVertices[Group], MATCH(Edges[[#This Row],[Vertex 1]],GroupVertices[Vertex],0)),1,1,"")</f>
        <v>orth</v>
      </c>
      <c r="BE47" s="90" t="e">
        <f>REPLACE(INDEX(GroupVertices[Group], MATCH(Edges[[#This Row],[Vertex 2]],GroupVertices[Vertex],0)),1,1,"")</f>
        <v>#N/A</v>
      </c>
      <c r="BF47">
        <v>2</v>
      </c>
    </row>
    <row r="48" spans="1:58" x14ac:dyDescent="0.25">
      <c r="A48" s="88" t="s">
        <v>910</v>
      </c>
      <c r="B48" s="88" t="s">
        <v>912</v>
      </c>
      <c r="C48" s="53" t="s">
        <v>4411</v>
      </c>
      <c r="D48" s="81">
        <v>1</v>
      </c>
      <c r="E48" s="82"/>
      <c r="F48" s="83">
        <v>10</v>
      </c>
      <c r="G48" s="80"/>
      <c r="H48" s="84"/>
      <c r="I48" s="85"/>
      <c r="J48" s="85"/>
      <c r="K48" s="36" t="s">
        <v>65</v>
      </c>
      <c r="L48" s="86">
        <v>48</v>
      </c>
      <c r="M48" s="86"/>
      <c r="N48" s="59"/>
      <c r="O48" s="91" t="s">
        <v>223</v>
      </c>
      <c r="P48" s="94">
        <v>42811.541284722225</v>
      </c>
      <c r="Q48" s="91" t="s">
        <v>913</v>
      </c>
      <c r="R48" s="91"/>
      <c r="S48" s="91"/>
      <c r="T48" s="91" t="s">
        <v>915</v>
      </c>
      <c r="U48" s="91"/>
      <c r="V48" s="97" t="s">
        <v>916</v>
      </c>
      <c r="W48" s="94">
        <v>42811.541284722225</v>
      </c>
      <c r="X48" s="97" t="s">
        <v>918</v>
      </c>
      <c r="Y48" s="91"/>
      <c r="Z48" s="91"/>
      <c r="AA48" s="100" t="s">
        <v>920</v>
      </c>
      <c r="AB48" s="91"/>
      <c r="AC48" s="91" t="b">
        <v>0</v>
      </c>
      <c r="AD48" s="91">
        <v>45</v>
      </c>
      <c r="AE48" s="100" t="s">
        <v>242</v>
      </c>
      <c r="AF48" s="91" t="b">
        <v>0</v>
      </c>
      <c r="AG48" s="91" t="s">
        <v>246</v>
      </c>
      <c r="AH48" s="91"/>
      <c r="AI48" s="100" t="s">
        <v>243</v>
      </c>
      <c r="AJ48" s="91" t="b">
        <v>0</v>
      </c>
      <c r="AK48" s="91">
        <v>17</v>
      </c>
      <c r="AL48" s="100" t="s">
        <v>243</v>
      </c>
      <c r="AM48" s="91" t="s">
        <v>552</v>
      </c>
      <c r="AN48" s="91" t="b">
        <v>0</v>
      </c>
      <c r="AO48" s="100" t="s">
        <v>920</v>
      </c>
      <c r="AP48" s="91" t="s">
        <v>454</v>
      </c>
      <c r="AQ48" s="91">
        <v>0</v>
      </c>
      <c r="AR48" s="91">
        <v>0</v>
      </c>
      <c r="AS48" s="91"/>
      <c r="AT48" s="91"/>
      <c r="AU48" s="91"/>
      <c r="AV48" s="91"/>
      <c r="AW48" s="91"/>
      <c r="AX48" s="91"/>
      <c r="AY48" s="91"/>
      <c r="AZ48" s="91"/>
      <c r="BA48" s="123" t="s">
        <v>941</v>
      </c>
      <c r="BB48" s="123" t="s">
        <v>4396</v>
      </c>
      <c r="BC48" s="123">
        <v>-1</v>
      </c>
      <c r="BD48" s="90" t="str">
        <f>REPLACE(INDEX(GroupVertices[Group], MATCH(Edges[[#This Row],[Vertex 1]],GroupVertices[Vertex],0)),1,1,"")</f>
        <v>orth</v>
      </c>
      <c r="BE48" s="90" t="e">
        <f>REPLACE(INDEX(GroupVertices[Group], MATCH(Edges[[#This Row],[Vertex 2]],GroupVertices[Vertex],0)),1,1,"")</f>
        <v>#N/A</v>
      </c>
      <c r="BF48">
        <v>1</v>
      </c>
    </row>
    <row r="49" spans="1:58" x14ac:dyDescent="0.25">
      <c r="A49" s="88" t="s">
        <v>911</v>
      </c>
      <c r="B49" s="88" t="s">
        <v>912</v>
      </c>
      <c r="C49" s="53" t="s">
        <v>4411</v>
      </c>
      <c r="D49" s="54">
        <v>1</v>
      </c>
      <c r="E49" s="61"/>
      <c r="F49" s="55">
        <v>10</v>
      </c>
      <c r="G49" s="53"/>
      <c r="H49" s="57"/>
      <c r="I49" s="56"/>
      <c r="J49" s="56"/>
      <c r="K49" s="36" t="s">
        <v>65</v>
      </c>
      <c r="L49" s="79">
        <v>49</v>
      </c>
      <c r="M49" s="79"/>
      <c r="N49" s="59"/>
      <c r="O49" s="91" t="s">
        <v>223</v>
      </c>
      <c r="P49" s="94">
        <v>42812.739270833335</v>
      </c>
      <c r="Q49" s="91" t="s">
        <v>914</v>
      </c>
      <c r="R49" s="91"/>
      <c r="S49" s="91"/>
      <c r="T49" s="91"/>
      <c r="U49" s="91"/>
      <c r="V49" s="97" t="s">
        <v>917</v>
      </c>
      <c r="W49" s="94">
        <v>42812.739270833335</v>
      </c>
      <c r="X49" s="97" t="s">
        <v>919</v>
      </c>
      <c r="Y49" s="91"/>
      <c r="Z49" s="91"/>
      <c r="AA49" s="100" t="s">
        <v>921</v>
      </c>
      <c r="AB49" s="91"/>
      <c r="AC49" s="91" t="b">
        <v>0</v>
      </c>
      <c r="AD49" s="91">
        <v>0</v>
      </c>
      <c r="AE49" s="100" t="s">
        <v>243</v>
      </c>
      <c r="AF49" s="91" t="b">
        <v>0</v>
      </c>
      <c r="AG49" s="91" t="s">
        <v>246</v>
      </c>
      <c r="AH49" s="91"/>
      <c r="AI49" s="100" t="s">
        <v>243</v>
      </c>
      <c r="AJ49" s="91" t="b">
        <v>0</v>
      </c>
      <c r="AK49" s="91">
        <v>17</v>
      </c>
      <c r="AL49" s="100" t="s">
        <v>920</v>
      </c>
      <c r="AM49" s="91" t="s">
        <v>247</v>
      </c>
      <c r="AN49" s="91" t="b">
        <v>0</v>
      </c>
      <c r="AO49" s="100" t="s">
        <v>920</v>
      </c>
      <c r="AP49" s="91" t="s">
        <v>178</v>
      </c>
      <c r="AQ49" s="91">
        <v>0</v>
      </c>
      <c r="AR49" s="91">
        <v>0</v>
      </c>
      <c r="AS49" s="91"/>
      <c r="AT49" s="91"/>
      <c r="AU49" s="91"/>
      <c r="AV49" s="91"/>
      <c r="AW49" s="91"/>
      <c r="AX49" s="91"/>
      <c r="AY49" s="91"/>
      <c r="AZ49" s="91"/>
      <c r="BA49" s="123" t="s">
        <v>941</v>
      </c>
      <c r="BB49" s="123" t="s">
        <v>4396</v>
      </c>
      <c r="BC49" s="123">
        <v>-1</v>
      </c>
      <c r="BD49" s="90" t="str">
        <f>REPLACE(INDEX(GroupVertices[Group], MATCH(Edges[[#This Row],[Vertex 1]],GroupVertices[Vertex],0)),1,1,"")</f>
        <v>orth</v>
      </c>
      <c r="BE49" s="90" t="e">
        <f>REPLACE(INDEX(GroupVertices[Group], MATCH(Edges[[#This Row],[Vertex 2]],GroupVertices[Vertex],0)),1,1,"")</f>
        <v>#N/A</v>
      </c>
      <c r="BF49">
        <v>1</v>
      </c>
    </row>
    <row r="50" spans="1:58" x14ac:dyDescent="0.25">
      <c r="A50" s="88" t="s">
        <v>910</v>
      </c>
      <c r="B50" s="88" t="s">
        <v>218</v>
      </c>
      <c r="C50" s="53" t="s">
        <v>4411</v>
      </c>
      <c r="D50" s="54">
        <v>1</v>
      </c>
      <c r="E50" s="61"/>
      <c r="F50" s="55">
        <v>10</v>
      </c>
      <c r="G50" s="53"/>
      <c r="H50" s="57"/>
      <c r="I50" s="56"/>
      <c r="J50" s="56"/>
      <c r="K50" s="36" t="s">
        <v>65</v>
      </c>
      <c r="L50" s="79">
        <v>50</v>
      </c>
      <c r="M50" s="79"/>
      <c r="N50" s="59"/>
      <c r="O50" s="91" t="s">
        <v>222</v>
      </c>
      <c r="P50" s="94">
        <v>42811.541284722225</v>
      </c>
      <c r="Q50" s="91" t="s">
        <v>913</v>
      </c>
      <c r="R50" s="91"/>
      <c r="S50" s="91"/>
      <c r="T50" s="91" t="s">
        <v>915</v>
      </c>
      <c r="U50" s="91"/>
      <c r="V50" s="97" t="s">
        <v>916</v>
      </c>
      <c r="W50" s="94">
        <v>42811.541284722225</v>
      </c>
      <c r="X50" s="97" t="s">
        <v>918</v>
      </c>
      <c r="Y50" s="91"/>
      <c r="Z50" s="91"/>
      <c r="AA50" s="100" t="s">
        <v>920</v>
      </c>
      <c r="AB50" s="91"/>
      <c r="AC50" s="91" t="b">
        <v>0</v>
      </c>
      <c r="AD50" s="91">
        <v>45</v>
      </c>
      <c r="AE50" s="100" t="s">
        <v>242</v>
      </c>
      <c r="AF50" s="91" t="b">
        <v>0</v>
      </c>
      <c r="AG50" s="91" t="s">
        <v>246</v>
      </c>
      <c r="AH50" s="91"/>
      <c r="AI50" s="100" t="s">
        <v>243</v>
      </c>
      <c r="AJ50" s="91" t="b">
        <v>0</v>
      </c>
      <c r="AK50" s="91">
        <v>17</v>
      </c>
      <c r="AL50" s="100" t="s">
        <v>243</v>
      </c>
      <c r="AM50" s="91" t="s">
        <v>552</v>
      </c>
      <c r="AN50" s="91" t="b">
        <v>0</v>
      </c>
      <c r="AO50" s="100" t="s">
        <v>920</v>
      </c>
      <c r="AP50" s="91" t="s">
        <v>454</v>
      </c>
      <c r="AQ50" s="91">
        <v>0</v>
      </c>
      <c r="AR50" s="91">
        <v>0</v>
      </c>
      <c r="AS50" s="91"/>
      <c r="AT50" s="91"/>
      <c r="AU50" s="91"/>
      <c r="AV50" s="91"/>
      <c r="AW50" s="91"/>
      <c r="AX50" s="91"/>
      <c r="AY50" s="91"/>
      <c r="AZ50" s="91"/>
      <c r="BA50" s="123" t="s">
        <v>941</v>
      </c>
      <c r="BB50" s="123" t="s">
        <v>4396</v>
      </c>
      <c r="BC50" s="123">
        <v>-1</v>
      </c>
      <c r="BD50" s="90" t="str">
        <f>REPLACE(INDEX(GroupVertices[Group], MATCH(Edges[[#This Row],[Vertex 1]],GroupVertices[Vertex],0)),1,1,"")</f>
        <v>orth</v>
      </c>
      <c r="BE50" s="90" t="e">
        <f>REPLACE(INDEX(GroupVertices[Group], MATCH(Edges[[#This Row],[Vertex 2]],GroupVertices[Vertex],0)),1,1,"")</f>
        <v>#N/A</v>
      </c>
      <c r="BF50">
        <v>1</v>
      </c>
    </row>
    <row r="51" spans="1:58" x14ac:dyDescent="0.25">
      <c r="A51" s="88" t="s">
        <v>911</v>
      </c>
      <c r="B51" s="88" t="s">
        <v>218</v>
      </c>
      <c r="C51" s="53" t="s">
        <v>4411</v>
      </c>
      <c r="D51" s="54">
        <v>1</v>
      </c>
      <c r="E51" s="61"/>
      <c r="F51" s="55">
        <v>10</v>
      </c>
      <c r="G51" s="53"/>
      <c r="H51" s="57"/>
      <c r="I51" s="56"/>
      <c r="J51" s="56"/>
      <c r="K51" s="36" t="s">
        <v>65</v>
      </c>
      <c r="L51" s="79">
        <v>51</v>
      </c>
      <c r="M51" s="79"/>
      <c r="N51" s="59"/>
      <c r="O51" s="91" t="s">
        <v>223</v>
      </c>
      <c r="P51" s="94">
        <v>42812.739270833335</v>
      </c>
      <c r="Q51" s="91" t="s">
        <v>914</v>
      </c>
      <c r="R51" s="91"/>
      <c r="S51" s="91"/>
      <c r="T51" s="91"/>
      <c r="U51" s="91"/>
      <c r="V51" s="97" t="s">
        <v>917</v>
      </c>
      <c r="W51" s="94">
        <v>42812.739270833335</v>
      </c>
      <c r="X51" s="97" t="s">
        <v>919</v>
      </c>
      <c r="Y51" s="91"/>
      <c r="Z51" s="91"/>
      <c r="AA51" s="100" t="s">
        <v>921</v>
      </c>
      <c r="AB51" s="91"/>
      <c r="AC51" s="91" t="b">
        <v>0</v>
      </c>
      <c r="AD51" s="91">
        <v>0</v>
      </c>
      <c r="AE51" s="100" t="s">
        <v>243</v>
      </c>
      <c r="AF51" s="91" t="b">
        <v>0</v>
      </c>
      <c r="AG51" s="91" t="s">
        <v>246</v>
      </c>
      <c r="AH51" s="91"/>
      <c r="AI51" s="100" t="s">
        <v>243</v>
      </c>
      <c r="AJ51" s="91" t="b">
        <v>0</v>
      </c>
      <c r="AK51" s="91">
        <v>17</v>
      </c>
      <c r="AL51" s="100" t="s">
        <v>920</v>
      </c>
      <c r="AM51" s="91" t="s">
        <v>247</v>
      </c>
      <c r="AN51" s="91" t="b">
        <v>0</v>
      </c>
      <c r="AO51" s="100" t="s">
        <v>920</v>
      </c>
      <c r="AP51" s="91" t="s">
        <v>178</v>
      </c>
      <c r="AQ51" s="91">
        <v>0</v>
      </c>
      <c r="AR51" s="91">
        <v>0</v>
      </c>
      <c r="AS51" s="91"/>
      <c r="AT51" s="91"/>
      <c r="AU51" s="91"/>
      <c r="AV51" s="91"/>
      <c r="AW51" s="91"/>
      <c r="AX51" s="91"/>
      <c r="AY51" s="91"/>
      <c r="AZ51" s="91"/>
      <c r="BA51" s="123" t="s">
        <v>941</v>
      </c>
      <c r="BB51" s="123" t="s">
        <v>4396</v>
      </c>
      <c r="BC51" s="123">
        <v>-1</v>
      </c>
      <c r="BD51" s="90" t="str">
        <f>REPLACE(INDEX(GroupVertices[Group], MATCH(Edges[[#This Row],[Vertex 1]],GroupVertices[Vertex],0)),1,1,"")</f>
        <v>orth</v>
      </c>
      <c r="BE51" s="90" t="e">
        <f>REPLACE(INDEX(GroupVertices[Group], MATCH(Edges[[#This Row],[Vertex 2]],GroupVertices[Vertex],0)),1,1,"")</f>
        <v>#N/A</v>
      </c>
      <c r="BF51">
        <v>1</v>
      </c>
    </row>
    <row r="52" spans="1:58" x14ac:dyDescent="0.25">
      <c r="A52" s="89" t="s">
        <v>911</v>
      </c>
      <c r="B52" s="89" t="s">
        <v>910</v>
      </c>
      <c r="C52" s="53" t="s">
        <v>4411</v>
      </c>
      <c r="D52" s="150">
        <v>1</v>
      </c>
      <c r="E52" s="151"/>
      <c r="F52" s="152">
        <v>10</v>
      </c>
      <c r="G52" s="149"/>
      <c r="H52" s="153"/>
      <c r="I52" s="154"/>
      <c r="J52" s="154"/>
      <c r="K52" s="36" t="s">
        <v>65</v>
      </c>
      <c r="L52" s="155">
        <v>52</v>
      </c>
      <c r="M52" s="155"/>
      <c r="N52" s="87"/>
      <c r="O52" s="92" t="s">
        <v>223</v>
      </c>
      <c r="P52" s="95">
        <v>42812.739270833335</v>
      </c>
      <c r="Q52" s="92" t="s">
        <v>914</v>
      </c>
      <c r="R52" s="92"/>
      <c r="S52" s="92"/>
      <c r="T52" s="92"/>
      <c r="U52" s="92"/>
      <c r="V52" s="98" t="s">
        <v>917</v>
      </c>
      <c r="W52" s="95">
        <v>42812.739270833335</v>
      </c>
      <c r="X52" s="98" t="s">
        <v>919</v>
      </c>
      <c r="Y52" s="92"/>
      <c r="Z52" s="92"/>
      <c r="AA52" s="101" t="s">
        <v>921</v>
      </c>
      <c r="AB52" s="92"/>
      <c r="AC52" s="92" t="b">
        <v>0</v>
      </c>
      <c r="AD52" s="92">
        <v>0</v>
      </c>
      <c r="AE52" s="101" t="s">
        <v>243</v>
      </c>
      <c r="AF52" s="92" t="b">
        <v>0</v>
      </c>
      <c r="AG52" s="92" t="s">
        <v>246</v>
      </c>
      <c r="AH52" s="92"/>
      <c r="AI52" s="101" t="s">
        <v>243</v>
      </c>
      <c r="AJ52" s="92" t="b">
        <v>0</v>
      </c>
      <c r="AK52" s="92">
        <v>17</v>
      </c>
      <c r="AL52" s="101" t="s">
        <v>920</v>
      </c>
      <c r="AM52" s="92" t="s">
        <v>247</v>
      </c>
      <c r="AN52" s="92" t="b">
        <v>0</v>
      </c>
      <c r="AO52" s="101" t="s">
        <v>920</v>
      </c>
      <c r="AP52" s="92" t="s">
        <v>178</v>
      </c>
      <c r="AQ52" s="92">
        <v>0</v>
      </c>
      <c r="AR52" s="92">
        <v>0</v>
      </c>
      <c r="AS52" s="92"/>
      <c r="AT52" s="92"/>
      <c r="AU52" s="92"/>
      <c r="AV52" s="92"/>
      <c r="AW52" s="92"/>
      <c r="AX52" s="92"/>
      <c r="AY52" s="92"/>
      <c r="AZ52" s="92"/>
      <c r="BA52" s="123" t="s">
        <v>941</v>
      </c>
      <c r="BB52" s="123" t="s">
        <v>4396</v>
      </c>
      <c r="BC52" s="123">
        <v>-1</v>
      </c>
      <c r="BD52" s="90" t="str">
        <f>REPLACE(INDEX(GroupVertices[Group], MATCH(Edges[[#This Row],[Vertex 1]],GroupVertices[Vertex],0)),1,1,"")</f>
        <v>orth</v>
      </c>
      <c r="BE52" s="90" t="str">
        <f>REPLACE(INDEX(GroupVertices[Group], MATCH(Edges[[#This Row],[Vertex 2]],GroupVertices[Vertex],0)),1,1,"")</f>
        <v>orth</v>
      </c>
      <c r="BF52">
        <v>1</v>
      </c>
    </row>
    <row r="53" spans="1:58" x14ac:dyDescent="0.25">
      <c r="A53" s="88" t="s">
        <v>942</v>
      </c>
      <c r="B53" s="88" t="s">
        <v>218</v>
      </c>
      <c r="C53" s="53" t="s">
        <v>4411</v>
      </c>
      <c r="D53" s="54">
        <v>1.1666666666666667</v>
      </c>
      <c r="E53" s="61"/>
      <c r="F53" s="55">
        <v>17.5</v>
      </c>
      <c r="G53" s="53"/>
      <c r="H53" s="57"/>
      <c r="I53" s="56"/>
      <c r="J53" s="56"/>
      <c r="K53" s="36" t="s">
        <v>65</v>
      </c>
      <c r="L53" s="79">
        <v>53</v>
      </c>
      <c r="M53" s="79"/>
      <c r="N53" s="59"/>
      <c r="O53" s="91" t="s">
        <v>222</v>
      </c>
      <c r="P53" s="94">
        <v>42813.27815972222</v>
      </c>
      <c r="Q53" s="91" t="s">
        <v>943</v>
      </c>
      <c r="R53" s="91"/>
      <c r="S53" s="91"/>
      <c r="T53" s="91"/>
      <c r="U53" s="91"/>
      <c r="V53" s="97" t="s">
        <v>945</v>
      </c>
      <c r="W53" s="94">
        <v>42813.27815972222</v>
      </c>
      <c r="X53" s="97" t="s">
        <v>946</v>
      </c>
      <c r="Y53" s="91"/>
      <c r="Z53" s="91"/>
      <c r="AA53" s="100" t="s">
        <v>948</v>
      </c>
      <c r="AB53" s="100" t="s">
        <v>899</v>
      </c>
      <c r="AC53" s="91" t="b">
        <v>0</v>
      </c>
      <c r="AD53" s="91">
        <v>0</v>
      </c>
      <c r="AE53" s="100" t="s">
        <v>242</v>
      </c>
      <c r="AF53" s="91" t="b">
        <v>0</v>
      </c>
      <c r="AG53" s="91" t="s">
        <v>246</v>
      </c>
      <c r="AH53" s="91"/>
      <c r="AI53" s="100" t="s">
        <v>243</v>
      </c>
      <c r="AJ53" s="91" t="b">
        <v>0</v>
      </c>
      <c r="AK53" s="91">
        <v>0</v>
      </c>
      <c r="AL53" s="100" t="s">
        <v>243</v>
      </c>
      <c r="AM53" s="91" t="s">
        <v>247</v>
      </c>
      <c r="AN53" s="91" t="b">
        <v>0</v>
      </c>
      <c r="AO53" s="100" t="s">
        <v>899</v>
      </c>
      <c r="AP53" s="91" t="s">
        <v>178</v>
      </c>
      <c r="AQ53" s="91">
        <v>0</v>
      </c>
      <c r="AR53" s="91">
        <v>0</v>
      </c>
      <c r="AS53" s="91"/>
      <c r="AT53" s="91"/>
      <c r="AU53" s="91"/>
      <c r="AV53" s="91"/>
      <c r="AW53" s="91"/>
      <c r="AX53" s="91"/>
      <c r="AY53" s="91"/>
      <c r="AZ53" s="91"/>
      <c r="BA53" s="123" t="s">
        <v>941</v>
      </c>
      <c r="BB53" s="123" t="s">
        <v>4396</v>
      </c>
      <c r="BC53" s="123">
        <v>-1</v>
      </c>
      <c r="BD53" s="90" t="str">
        <f>REPLACE(INDEX(GroupVertices[Group], MATCH(Edges[[#This Row],[Vertex 1]],GroupVertices[Vertex],0)),1,1,"")</f>
        <v>orth</v>
      </c>
      <c r="BE53" s="90" t="e">
        <f>REPLACE(INDEX(GroupVertices[Group], MATCH(Edges[[#This Row],[Vertex 2]],GroupVertices[Vertex],0)),1,1,"")</f>
        <v>#N/A</v>
      </c>
      <c r="BF53">
        <v>2</v>
      </c>
    </row>
    <row r="54" spans="1:58" x14ac:dyDescent="0.25">
      <c r="A54" s="88" t="s">
        <v>942</v>
      </c>
      <c r="B54" s="88" t="s">
        <v>218</v>
      </c>
      <c r="C54" s="53" t="s">
        <v>4411</v>
      </c>
      <c r="D54" s="54">
        <v>1.1666666666666667</v>
      </c>
      <c r="E54" s="61"/>
      <c r="F54" s="55">
        <v>17.5</v>
      </c>
      <c r="G54" s="53"/>
      <c r="H54" s="57"/>
      <c r="I54" s="56"/>
      <c r="J54" s="56"/>
      <c r="K54" s="36" t="s">
        <v>65</v>
      </c>
      <c r="L54" s="79">
        <v>54</v>
      </c>
      <c r="M54" s="79"/>
      <c r="N54" s="59"/>
      <c r="O54" s="91" t="s">
        <v>223</v>
      </c>
      <c r="P54" s="94">
        <v>42813.279629629629</v>
      </c>
      <c r="Q54" s="91" t="s">
        <v>944</v>
      </c>
      <c r="R54" s="91"/>
      <c r="S54" s="91"/>
      <c r="T54" s="91"/>
      <c r="U54" s="91"/>
      <c r="V54" s="97" t="s">
        <v>945</v>
      </c>
      <c r="W54" s="94">
        <v>42813.279629629629</v>
      </c>
      <c r="X54" s="97" t="s">
        <v>947</v>
      </c>
      <c r="Y54" s="91"/>
      <c r="Z54" s="91"/>
      <c r="AA54" s="100" t="s">
        <v>949</v>
      </c>
      <c r="AB54" s="91"/>
      <c r="AC54" s="91" t="b">
        <v>0</v>
      </c>
      <c r="AD54" s="91">
        <v>0</v>
      </c>
      <c r="AE54" s="100" t="s">
        <v>244</v>
      </c>
      <c r="AF54" s="91" t="b">
        <v>0</v>
      </c>
      <c r="AG54" s="91" t="s">
        <v>246</v>
      </c>
      <c r="AH54" s="91"/>
      <c r="AI54" s="100" t="s">
        <v>243</v>
      </c>
      <c r="AJ54" s="91" t="b">
        <v>0</v>
      </c>
      <c r="AK54" s="91">
        <v>0</v>
      </c>
      <c r="AL54" s="100" t="s">
        <v>243</v>
      </c>
      <c r="AM54" s="91" t="s">
        <v>247</v>
      </c>
      <c r="AN54" s="91" t="b">
        <v>0</v>
      </c>
      <c r="AO54" s="100" t="s">
        <v>949</v>
      </c>
      <c r="AP54" s="91" t="s">
        <v>178</v>
      </c>
      <c r="AQ54" s="91">
        <v>0</v>
      </c>
      <c r="AR54" s="91">
        <v>0</v>
      </c>
      <c r="AS54" s="91"/>
      <c r="AT54" s="91"/>
      <c r="AU54" s="91"/>
      <c r="AV54" s="91"/>
      <c r="AW54" s="91"/>
      <c r="AX54" s="91"/>
      <c r="AY54" s="91"/>
      <c r="AZ54" s="91"/>
      <c r="BA54" s="123" t="s">
        <v>941</v>
      </c>
      <c r="BB54" s="123" t="s">
        <v>4396</v>
      </c>
      <c r="BC54" s="123">
        <v>-1</v>
      </c>
      <c r="BD54" s="90" t="str">
        <f>REPLACE(INDEX(GroupVertices[Group], MATCH(Edges[[#This Row],[Vertex 1]],GroupVertices[Vertex],0)),1,1,"")</f>
        <v>orth</v>
      </c>
      <c r="BE54" s="90" t="e">
        <f>REPLACE(INDEX(GroupVertices[Group], MATCH(Edges[[#This Row],[Vertex 2]],GroupVertices[Vertex],0)),1,1,"")</f>
        <v>#N/A</v>
      </c>
      <c r="BF54">
        <v>2</v>
      </c>
    </row>
    <row r="55" spans="1:58" x14ac:dyDescent="0.25">
      <c r="A55" s="89" t="s">
        <v>942</v>
      </c>
      <c r="B55" s="89" t="s">
        <v>221</v>
      </c>
      <c r="C55" s="53" t="s">
        <v>4411</v>
      </c>
      <c r="D55" s="81">
        <v>1</v>
      </c>
      <c r="E55" s="82"/>
      <c r="F55" s="83">
        <v>10</v>
      </c>
      <c r="G55" s="80"/>
      <c r="H55" s="84"/>
      <c r="I55" s="85"/>
      <c r="J55" s="85"/>
      <c r="K55" s="36" t="s">
        <v>65</v>
      </c>
      <c r="L55" s="86">
        <v>55</v>
      </c>
      <c r="M55" s="86"/>
      <c r="N55" s="87"/>
      <c r="O55" s="92" t="s">
        <v>222</v>
      </c>
      <c r="P55" s="95">
        <v>42813.279629629629</v>
      </c>
      <c r="Q55" s="92" t="s">
        <v>944</v>
      </c>
      <c r="R55" s="92"/>
      <c r="S55" s="92"/>
      <c r="T55" s="92"/>
      <c r="U55" s="92"/>
      <c r="V55" s="98" t="s">
        <v>945</v>
      </c>
      <c r="W55" s="95">
        <v>42813.279629629629</v>
      </c>
      <c r="X55" s="98" t="s">
        <v>947</v>
      </c>
      <c r="Y55" s="92"/>
      <c r="Z55" s="92"/>
      <c r="AA55" s="101" t="s">
        <v>949</v>
      </c>
      <c r="AB55" s="92"/>
      <c r="AC55" s="92" t="b">
        <v>0</v>
      </c>
      <c r="AD55" s="92">
        <v>0</v>
      </c>
      <c r="AE55" s="101" t="s">
        <v>244</v>
      </c>
      <c r="AF55" s="92" t="b">
        <v>0</v>
      </c>
      <c r="AG55" s="92" t="s">
        <v>246</v>
      </c>
      <c r="AH55" s="92"/>
      <c r="AI55" s="101" t="s">
        <v>243</v>
      </c>
      <c r="AJ55" s="92" t="b">
        <v>0</v>
      </c>
      <c r="AK55" s="92">
        <v>0</v>
      </c>
      <c r="AL55" s="101" t="s">
        <v>243</v>
      </c>
      <c r="AM55" s="92" t="s">
        <v>247</v>
      </c>
      <c r="AN55" s="92" t="b">
        <v>0</v>
      </c>
      <c r="AO55" s="101" t="s">
        <v>949</v>
      </c>
      <c r="AP55" s="92" t="s">
        <v>178</v>
      </c>
      <c r="AQ55" s="92">
        <v>0</v>
      </c>
      <c r="AR55" s="92">
        <v>0</v>
      </c>
      <c r="AS55" s="92"/>
      <c r="AT55" s="92"/>
      <c r="AU55" s="92"/>
      <c r="AV55" s="92"/>
      <c r="AW55" s="92"/>
      <c r="AX55" s="92"/>
      <c r="AY55" s="92"/>
      <c r="AZ55" s="92"/>
      <c r="BA55" s="123" t="s">
        <v>941</v>
      </c>
      <c r="BB55" s="123" t="s">
        <v>4396</v>
      </c>
      <c r="BC55" s="123">
        <v>-1</v>
      </c>
      <c r="BD55" s="90" t="str">
        <f>REPLACE(INDEX(GroupVertices[Group], MATCH(Edges[[#This Row],[Vertex 1]],GroupVertices[Vertex],0)),1,1,"")</f>
        <v>orth</v>
      </c>
      <c r="BE55" s="90" t="e">
        <f>REPLACE(INDEX(GroupVertices[Group], MATCH(Edges[[#This Row],[Vertex 2]],GroupVertices[Vertex],0)),1,1,"")</f>
        <v>#N/A</v>
      </c>
      <c r="BF55">
        <v>1</v>
      </c>
    </row>
    <row r="56" spans="1:58" x14ac:dyDescent="0.25">
      <c r="A56" s="88" t="s">
        <v>953</v>
      </c>
      <c r="B56" s="88" t="s">
        <v>674</v>
      </c>
      <c r="C56" s="53" t="s">
        <v>4411</v>
      </c>
      <c r="D56" s="54">
        <v>1</v>
      </c>
      <c r="E56" s="61"/>
      <c r="F56" s="55">
        <v>10</v>
      </c>
      <c r="G56" s="53"/>
      <c r="H56" s="57"/>
      <c r="I56" s="56"/>
      <c r="J56" s="56"/>
      <c r="K56" s="36" t="s">
        <v>65</v>
      </c>
      <c r="L56" s="79">
        <v>56</v>
      </c>
      <c r="M56" s="79"/>
      <c r="N56" s="59"/>
      <c r="O56" s="91" t="s">
        <v>223</v>
      </c>
      <c r="P56" s="94">
        <v>42803.243645833332</v>
      </c>
      <c r="Q56" s="91" t="s">
        <v>960</v>
      </c>
      <c r="R56" s="91"/>
      <c r="S56" s="91"/>
      <c r="T56" s="91" t="s">
        <v>968</v>
      </c>
      <c r="U56" s="97" t="s">
        <v>970</v>
      </c>
      <c r="V56" s="97" t="s">
        <v>970</v>
      </c>
      <c r="W56" s="94">
        <v>42803.243645833332</v>
      </c>
      <c r="X56" s="97" t="s">
        <v>974</v>
      </c>
      <c r="Y56" s="91"/>
      <c r="Z56" s="91"/>
      <c r="AA56" s="100" t="s">
        <v>981</v>
      </c>
      <c r="AB56" s="91"/>
      <c r="AC56" s="91" t="b">
        <v>0</v>
      </c>
      <c r="AD56" s="91">
        <v>0</v>
      </c>
      <c r="AE56" s="100" t="s">
        <v>243</v>
      </c>
      <c r="AF56" s="91" t="b">
        <v>0</v>
      </c>
      <c r="AG56" s="91" t="s">
        <v>246</v>
      </c>
      <c r="AH56" s="91"/>
      <c r="AI56" s="100" t="s">
        <v>243</v>
      </c>
      <c r="AJ56" s="91" t="b">
        <v>0</v>
      </c>
      <c r="AK56" s="91">
        <v>1</v>
      </c>
      <c r="AL56" s="100" t="s">
        <v>243</v>
      </c>
      <c r="AM56" s="91" t="s">
        <v>988</v>
      </c>
      <c r="AN56" s="91" t="b">
        <v>0</v>
      </c>
      <c r="AO56" s="100" t="s">
        <v>981</v>
      </c>
      <c r="AP56" s="91" t="s">
        <v>454</v>
      </c>
      <c r="AQ56" s="91">
        <v>0</v>
      </c>
      <c r="AR56" s="91">
        <v>0</v>
      </c>
      <c r="AS56" s="91"/>
      <c r="AT56" s="91"/>
      <c r="AU56" s="91"/>
      <c r="AV56" s="91"/>
      <c r="AW56" s="91"/>
      <c r="AX56" s="91"/>
      <c r="AY56" s="91"/>
      <c r="AZ56" s="91"/>
      <c r="BA56" s="123" t="s">
        <v>1031</v>
      </c>
      <c r="BB56" s="123" t="s">
        <v>4396</v>
      </c>
      <c r="BC56" s="123">
        <v>-1</v>
      </c>
      <c r="BD56" s="90" t="str">
        <f>REPLACE(INDEX(GroupVertices[Group], MATCH(Edges[[#This Row],[Vertex 1]],GroupVertices[Vertex],0)),1,1,"")</f>
        <v>est</v>
      </c>
      <c r="BE56" s="90" t="e">
        <f>REPLACE(INDEX(GroupVertices[Group], MATCH(Edges[[#This Row],[Vertex 2]],GroupVertices[Vertex],0)),1,1,"")</f>
        <v>#N/A</v>
      </c>
      <c r="BF56">
        <v>1</v>
      </c>
    </row>
    <row r="57" spans="1:58" x14ac:dyDescent="0.25">
      <c r="A57" s="88" t="s">
        <v>954</v>
      </c>
      <c r="B57" s="88" t="s">
        <v>674</v>
      </c>
      <c r="C57" s="53" t="s">
        <v>4411</v>
      </c>
      <c r="D57" s="54">
        <v>1</v>
      </c>
      <c r="E57" s="61"/>
      <c r="F57" s="55">
        <v>10</v>
      </c>
      <c r="G57" s="53"/>
      <c r="H57" s="57"/>
      <c r="I57" s="56"/>
      <c r="J57" s="56"/>
      <c r="K57" s="36" t="s">
        <v>65</v>
      </c>
      <c r="L57" s="79">
        <v>57</v>
      </c>
      <c r="M57" s="79"/>
      <c r="N57" s="59"/>
      <c r="O57" s="91" t="s">
        <v>223</v>
      </c>
      <c r="P57" s="94">
        <v>42806.47552083333</v>
      </c>
      <c r="Q57" s="91" t="s">
        <v>961</v>
      </c>
      <c r="R57" s="91"/>
      <c r="S57" s="91"/>
      <c r="T57" s="91" t="s">
        <v>968</v>
      </c>
      <c r="U57" s="97" t="s">
        <v>970</v>
      </c>
      <c r="V57" s="97" t="s">
        <v>970</v>
      </c>
      <c r="W57" s="94">
        <v>42806.47552083333</v>
      </c>
      <c r="X57" s="97" t="s">
        <v>975</v>
      </c>
      <c r="Y57" s="91"/>
      <c r="Z57" s="91"/>
      <c r="AA57" s="100" t="s">
        <v>982</v>
      </c>
      <c r="AB57" s="91"/>
      <c r="AC57" s="91" t="b">
        <v>0</v>
      </c>
      <c r="AD57" s="91">
        <v>0</v>
      </c>
      <c r="AE57" s="100" t="s">
        <v>243</v>
      </c>
      <c r="AF57" s="91" t="b">
        <v>0</v>
      </c>
      <c r="AG57" s="91" t="s">
        <v>246</v>
      </c>
      <c r="AH57" s="91"/>
      <c r="AI57" s="100" t="s">
        <v>243</v>
      </c>
      <c r="AJ57" s="91" t="b">
        <v>0</v>
      </c>
      <c r="AK57" s="91">
        <v>1</v>
      </c>
      <c r="AL57" s="100" t="s">
        <v>981</v>
      </c>
      <c r="AM57" s="91" t="s">
        <v>989</v>
      </c>
      <c r="AN57" s="91" t="b">
        <v>0</v>
      </c>
      <c r="AO57" s="100" t="s">
        <v>981</v>
      </c>
      <c r="AP57" s="91" t="s">
        <v>178</v>
      </c>
      <c r="AQ57" s="91">
        <v>0</v>
      </c>
      <c r="AR57" s="91">
        <v>0</v>
      </c>
      <c r="AS57" s="91"/>
      <c r="AT57" s="91"/>
      <c r="AU57" s="91"/>
      <c r="AV57" s="91"/>
      <c r="AW57" s="91"/>
      <c r="AX57" s="91"/>
      <c r="AY57" s="91"/>
      <c r="AZ57" s="91"/>
      <c r="BA57" s="123" t="s">
        <v>1031</v>
      </c>
      <c r="BB57" s="123" t="s">
        <v>4396</v>
      </c>
      <c r="BC57" s="123">
        <v>-1</v>
      </c>
      <c r="BD57" s="90" t="str">
        <f>REPLACE(INDEX(GroupVertices[Group], MATCH(Edges[[#This Row],[Vertex 1]],GroupVertices[Vertex],0)),1,1,"")</f>
        <v>est</v>
      </c>
      <c r="BE57" s="90" t="e">
        <f>REPLACE(INDEX(GroupVertices[Group], MATCH(Edges[[#This Row],[Vertex 2]],GroupVertices[Vertex],0)),1,1,"")</f>
        <v>#N/A</v>
      </c>
      <c r="BF57">
        <v>1</v>
      </c>
    </row>
    <row r="58" spans="1:58" x14ac:dyDescent="0.25">
      <c r="A58" s="88" t="s">
        <v>953</v>
      </c>
      <c r="B58" s="88" t="s">
        <v>221</v>
      </c>
      <c r="C58" s="53" t="s">
        <v>4411</v>
      </c>
      <c r="D58" s="54">
        <v>1</v>
      </c>
      <c r="E58" s="61"/>
      <c r="F58" s="55">
        <v>10</v>
      </c>
      <c r="G58" s="53"/>
      <c r="H58" s="57"/>
      <c r="I58" s="56"/>
      <c r="J58" s="56"/>
      <c r="K58" s="36" t="s">
        <v>65</v>
      </c>
      <c r="L58" s="79">
        <v>58</v>
      </c>
      <c r="M58" s="79"/>
      <c r="N58" s="59"/>
      <c r="O58" s="91" t="s">
        <v>223</v>
      </c>
      <c r="P58" s="94">
        <v>42803.243645833332</v>
      </c>
      <c r="Q58" s="91" t="s">
        <v>960</v>
      </c>
      <c r="R58" s="91"/>
      <c r="S58" s="91"/>
      <c r="T58" s="91" t="s">
        <v>968</v>
      </c>
      <c r="U58" s="97" t="s">
        <v>970</v>
      </c>
      <c r="V58" s="97" t="s">
        <v>970</v>
      </c>
      <c r="W58" s="94">
        <v>42803.243645833332</v>
      </c>
      <c r="X58" s="97" t="s">
        <v>974</v>
      </c>
      <c r="Y58" s="91"/>
      <c r="Z58" s="91"/>
      <c r="AA58" s="100" t="s">
        <v>981</v>
      </c>
      <c r="AB58" s="91"/>
      <c r="AC58" s="91" t="b">
        <v>0</v>
      </c>
      <c r="AD58" s="91">
        <v>0</v>
      </c>
      <c r="AE58" s="100" t="s">
        <v>243</v>
      </c>
      <c r="AF58" s="91" t="b">
        <v>0</v>
      </c>
      <c r="AG58" s="91" t="s">
        <v>246</v>
      </c>
      <c r="AH58" s="91"/>
      <c r="AI58" s="100" t="s">
        <v>243</v>
      </c>
      <c r="AJ58" s="91" t="b">
        <v>0</v>
      </c>
      <c r="AK58" s="91">
        <v>1</v>
      </c>
      <c r="AL58" s="100" t="s">
        <v>243</v>
      </c>
      <c r="AM58" s="91" t="s">
        <v>988</v>
      </c>
      <c r="AN58" s="91" t="b">
        <v>0</v>
      </c>
      <c r="AO58" s="100" t="s">
        <v>981</v>
      </c>
      <c r="AP58" s="91" t="s">
        <v>454</v>
      </c>
      <c r="AQ58" s="91">
        <v>0</v>
      </c>
      <c r="AR58" s="91">
        <v>0</v>
      </c>
      <c r="AS58" s="91"/>
      <c r="AT58" s="91"/>
      <c r="AU58" s="91"/>
      <c r="AV58" s="91"/>
      <c r="AW58" s="91"/>
      <c r="AX58" s="91"/>
      <c r="AY58" s="91"/>
      <c r="AZ58" s="91"/>
      <c r="BA58" s="123" t="s">
        <v>1031</v>
      </c>
      <c r="BB58" s="123" t="s">
        <v>4396</v>
      </c>
      <c r="BC58" s="123">
        <v>-1</v>
      </c>
      <c r="BD58" s="90" t="str">
        <f>REPLACE(INDEX(GroupVertices[Group], MATCH(Edges[[#This Row],[Vertex 1]],GroupVertices[Vertex],0)),1,1,"")</f>
        <v>est</v>
      </c>
      <c r="BE58" s="90" t="e">
        <f>REPLACE(INDEX(GroupVertices[Group], MATCH(Edges[[#This Row],[Vertex 2]],GroupVertices[Vertex],0)),1,1,"")</f>
        <v>#N/A</v>
      </c>
      <c r="BF58">
        <v>1</v>
      </c>
    </row>
    <row r="59" spans="1:58" x14ac:dyDescent="0.25">
      <c r="A59" s="88" t="s">
        <v>953</v>
      </c>
      <c r="B59" s="88" t="s">
        <v>218</v>
      </c>
      <c r="C59" s="53" t="s">
        <v>4411</v>
      </c>
      <c r="D59" s="54">
        <v>1</v>
      </c>
      <c r="E59" s="61"/>
      <c r="F59" s="55">
        <v>10</v>
      </c>
      <c r="G59" s="53"/>
      <c r="H59" s="57"/>
      <c r="I59" s="56"/>
      <c r="J59" s="56"/>
      <c r="K59" s="36" t="s">
        <v>65</v>
      </c>
      <c r="L59" s="79">
        <v>59</v>
      </c>
      <c r="M59" s="79"/>
      <c r="N59" s="59"/>
      <c r="O59" s="91" t="s">
        <v>223</v>
      </c>
      <c r="P59" s="94">
        <v>42803.243645833332</v>
      </c>
      <c r="Q59" s="91" t="s">
        <v>960</v>
      </c>
      <c r="R59" s="91"/>
      <c r="S59" s="91"/>
      <c r="T59" s="91" t="s">
        <v>968</v>
      </c>
      <c r="U59" s="97" t="s">
        <v>970</v>
      </c>
      <c r="V59" s="97" t="s">
        <v>970</v>
      </c>
      <c r="W59" s="94">
        <v>42803.243645833332</v>
      </c>
      <c r="X59" s="97" t="s">
        <v>974</v>
      </c>
      <c r="Y59" s="91"/>
      <c r="Z59" s="91"/>
      <c r="AA59" s="100" t="s">
        <v>981</v>
      </c>
      <c r="AB59" s="91"/>
      <c r="AC59" s="91" t="b">
        <v>0</v>
      </c>
      <c r="AD59" s="91">
        <v>0</v>
      </c>
      <c r="AE59" s="100" t="s">
        <v>243</v>
      </c>
      <c r="AF59" s="91" t="b">
        <v>0</v>
      </c>
      <c r="AG59" s="91" t="s">
        <v>246</v>
      </c>
      <c r="AH59" s="91"/>
      <c r="AI59" s="100" t="s">
        <v>243</v>
      </c>
      <c r="AJ59" s="91" t="b">
        <v>0</v>
      </c>
      <c r="AK59" s="91">
        <v>1</v>
      </c>
      <c r="AL59" s="100" t="s">
        <v>243</v>
      </c>
      <c r="AM59" s="91" t="s">
        <v>988</v>
      </c>
      <c r="AN59" s="91" t="b">
        <v>0</v>
      </c>
      <c r="AO59" s="100" t="s">
        <v>981</v>
      </c>
      <c r="AP59" s="91" t="s">
        <v>454</v>
      </c>
      <c r="AQ59" s="91">
        <v>0</v>
      </c>
      <c r="AR59" s="91">
        <v>0</v>
      </c>
      <c r="AS59" s="91"/>
      <c r="AT59" s="91"/>
      <c r="AU59" s="91"/>
      <c r="AV59" s="91"/>
      <c r="AW59" s="91"/>
      <c r="AX59" s="91"/>
      <c r="AY59" s="91"/>
      <c r="AZ59" s="91"/>
      <c r="BA59" s="123" t="s">
        <v>1031</v>
      </c>
      <c r="BB59" s="123" t="s">
        <v>4396</v>
      </c>
      <c r="BC59" s="123">
        <v>-1</v>
      </c>
      <c r="BD59" s="90" t="str">
        <f>REPLACE(INDEX(GroupVertices[Group], MATCH(Edges[[#This Row],[Vertex 1]],GroupVertices[Vertex],0)),1,1,"")</f>
        <v>est</v>
      </c>
      <c r="BE59" s="90" t="e">
        <f>REPLACE(INDEX(GroupVertices[Group], MATCH(Edges[[#This Row],[Vertex 2]],GroupVertices[Vertex],0)),1,1,"")</f>
        <v>#N/A</v>
      </c>
      <c r="BF59">
        <v>1</v>
      </c>
    </row>
    <row r="60" spans="1:58" x14ac:dyDescent="0.25">
      <c r="A60" s="88" t="s">
        <v>954</v>
      </c>
      <c r="B60" s="88" t="s">
        <v>953</v>
      </c>
      <c r="C60" s="53" t="s">
        <v>4411</v>
      </c>
      <c r="D60" s="54">
        <v>1</v>
      </c>
      <c r="E60" s="61"/>
      <c r="F60" s="55">
        <v>10</v>
      </c>
      <c r="G60" s="53"/>
      <c r="H60" s="57"/>
      <c r="I60" s="56"/>
      <c r="J60" s="56"/>
      <c r="K60" s="36" t="s">
        <v>65</v>
      </c>
      <c r="L60" s="79">
        <v>60</v>
      </c>
      <c r="M60" s="79"/>
      <c r="N60" s="59"/>
      <c r="O60" s="91" t="s">
        <v>223</v>
      </c>
      <c r="P60" s="94">
        <v>42806.47552083333</v>
      </c>
      <c r="Q60" s="91" t="s">
        <v>961</v>
      </c>
      <c r="R60" s="91"/>
      <c r="S60" s="91"/>
      <c r="T60" s="91" t="s">
        <v>968</v>
      </c>
      <c r="U60" s="97" t="s">
        <v>970</v>
      </c>
      <c r="V60" s="97" t="s">
        <v>970</v>
      </c>
      <c r="W60" s="94">
        <v>42806.47552083333</v>
      </c>
      <c r="X60" s="97" t="s">
        <v>975</v>
      </c>
      <c r="Y60" s="91"/>
      <c r="Z60" s="91"/>
      <c r="AA60" s="100" t="s">
        <v>982</v>
      </c>
      <c r="AB60" s="91"/>
      <c r="AC60" s="91" t="b">
        <v>0</v>
      </c>
      <c r="AD60" s="91">
        <v>0</v>
      </c>
      <c r="AE60" s="100" t="s">
        <v>243</v>
      </c>
      <c r="AF60" s="91" t="b">
        <v>0</v>
      </c>
      <c r="AG60" s="91" t="s">
        <v>246</v>
      </c>
      <c r="AH60" s="91"/>
      <c r="AI60" s="100" t="s">
        <v>243</v>
      </c>
      <c r="AJ60" s="91" t="b">
        <v>0</v>
      </c>
      <c r="AK60" s="91">
        <v>1</v>
      </c>
      <c r="AL60" s="100" t="s">
        <v>981</v>
      </c>
      <c r="AM60" s="91" t="s">
        <v>989</v>
      </c>
      <c r="AN60" s="91" t="b">
        <v>0</v>
      </c>
      <c r="AO60" s="100" t="s">
        <v>981</v>
      </c>
      <c r="AP60" s="91" t="s">
        <v>178</v>
      </c>
      <c r="AQ60" s="91">
        <v>0</v>
      </c>
      <c r="AR60" s="91">
        <v>0</v>
      </c>
      <c r="AS60" s="91"/>
      <c r="AT60" s="91"/>
      <c r="AU60" s="91"/>
      <c r="AV60" s="91"/>
      <c r="AW60" s="91"/>
      <c r="AX60" s="91"/>
      <c r="AY60" s="91"/>
      <c r="AZ60" s="91"/>
      <c r="BA60" s="123" t="s">
        <v>1031</v>
      </c>
      <c r="BB60" s="123" t="s">
        <v>4396</v>
      </c>
      <c r="BC60" s="123">
        <v>-1</v>
      </c>
      <c r="BD60" s="90" t="str">
        <f>REPLACE(INDEX(GroupVertices[Group], MATCH(Edges[[#This Row],[Vertex 1]],GroupVertices[Vertex],0)),1,1,"")</f>
        <v>est</v>
      </c>
      <c r="BE60" s="90" t="str">
        <f>REPLACE(INDEX(GroupVertices[Group], MATCH(Edges[[#This Row],[Vertex 2]],GroupVertices[Vertex],0)),1,1,"")</f>
        <v>est</v>
      </c>
      <c r="BF60">
        <v>1</v>
      </c>
    </row>
    <row r="61" spans="1:58" x14ac:dyDescent="0.25">
      <c r="A61" s="88" t="s">
        <v>954</v>
      </c>
      <c r="B61" s="88" t="s">
        <v>221</v>
      </c>
      <c r="C61" s="53" t="s">
        <v>4411</v>
      </c>
      <c r="D61" s="54">
        <v>1</v>
      </c>
      <c r="E61" s="61"/>
      <c r="F61" s="55">
        <v>10</v>
      </c>
      <c r="G61" s="53"/>
      <c r="H61" s="57"/>
      <c r="I61" s="56"/>
      <c r="J61" s="56"/>
      <c r="K61" s="36" t="s">
        <v>65</v>
      </c>
      <c r="L61" s="79">
        <v>61</v>
      </c>
      <c r="M61" s="79"/>
      <c r="N61" s="59"/>
      <c r="O61" s="91" t="s">
        <v>223</v>
      </c>
      <c r="P61" s="94">
        <v>42806.47552083333</v>
      </c>
      <c r="Q61" s="91" t="s">
        <v>961</v>
      </c>
      <c r="R61" s="91"/>
      <c r="S61" s="91"/>
      <c r="T61" s="91" t="s">
        <v>968</v>
      </c>
      <c r="U61" s="97" t="s">
        <v>970</v>
      </c>
      <c r="V61" s="97" t="s">
        <v>970</v>
      </c>
      <c r="W61" s="94">
        <v>42806.47552083333</v>
      </c>
      <c r="X61" s="97" t="s">
        <v>975</v>
      </c>
      <c r="Y61" s="91"/>
      <c r="Z61" s="91"/>
      <c r="AA61" s="100" t="s">
        <v>982</v>
      </c>
      <c r="AB61" s="91"/>
      <c r="AC61" s="91" t="b">
        <v>0</v>
      </c>
      <c r="AD61" s="91">
        <v>0</v>
      </c>
      <c r="AE61" s="100" t="s">
        <v>243</v>
      </c>
      <c r="AF61" s="91" t="b">
        <v>0</v>
      </c>
      <c r="AG61" s="91" t="s">
        <v>246</v>
      </c>
      <c r="AH61" s="91"/>
      <c r="AI61" s="100" t="s">
        <v>243</v>
      </c>
      <c r="AJ61" s="91" t="b">
        <v>0</v>
      </c>
      <c r="AK61" s="91">
        <v>1</v>
      </c>
      <c r="AL61" s="100" t="s">
        <v>981</v>
      </c>
      <c r="AM61" s="91" t="s">
        <v>989</v>
      </c>
      <c r="AN61" s="91" t="b">
        <v>0</v>
      </c>
      <c r="AO61" s="100" t="s">
        <v>981</v>
      </c>
      <c r="AP61" s="91" t="s">
        <v>178</v>
      </c>
      <c r="AQ61" s="91">
        <v>0</v>
      </c>
      <c r="AR61" s="91">
        <v>0</v>
      </c>
      <c r="AS61" s="91"/>
      <c r="AT61" s="91"/>
      <c r="AU61" s="91"/>
      <c r="AV61" s="91"/>
      <c r="AW61" s="91"/>
      <c r="AX61" s="91"/>
      <c r="AY61" s="91"/>
      <c r="AZ61" s="91"/>
      <c r="BA61" s="123" t="s">
        <v>1031</v>
      </c>
      <c r="BB61" s="123" t="s">
        <v>4396</v>
      </c>
      <c r="BC61" s="123">
        <v>-1</v>
      </c>
      <c r="BD61" s="90" t="str">
        <f>REPLACE(INDEX(GroupVertices[Group], MATCH(Edges[[#This Row],[Vertex 1]],GroupVertices[Vertex],0)),1,1,"")</f>
        <v>est</v>
      </c>
      <c r="BE61" s="90" t="e">
        <f>REPLACE(INDEX(GroupVertices[Group], MATCH(Edges[[#This Row],[Vertex 2]],GroupVertices[Vertex],0)),1,1,"")</f>
        <v>#N/A</v>
      </c>
      <c r="BF61">
        <v>1</v>
      </c>
    </row>
    <row r="62" spans="1:58" x14ac:dyDescent="0.25">
      <c r="A62" s="88" t="s">
        <v>954</v>
      </c>
      <c r="B62" s="88" t="s">
        <v>218</v>
      </c>
      <c r="C62" s="53" t="s">
        <v>4411</v>
      </c>
      <c r="D62" s="54">
        <v>1</v>
      </c>
      <c r="E62" s="61"/>
      <c r="F62" s="55">
        <v>10</v>
      </c>
      <c r="G62" s="53"/>
      <c r="H62" s="57"/>
      <c r="I62" s="56"/>
      <c r="J62" s="56"/>
      <c r="K62" s="36" t="s">
        <v>65</v>
      </c>
      <c r="L62" s="79">
        <v>62</v>
      </c>
      <c r="M62" s="79"/>
      <c r="N62" s="59"/>
      <c r="O62" s="91" t="s">
        <v>223</v>
      </c>
      <c r="P62" s="94">
        <v>42806.47552083333</v>
      </c>
      <c r="Q62" s="91" t="s">
        <v>961</v>
      </c>
      <c r="R62" s="91"/>
      <c r="S62" s="91"/>
      <c r="T62" s="91" t="s">
        <v>968</v>
      </c>
      <c r="U62" s="97" t="s">
        <v>970</v>
      </c>
      <c r="V62" s="97" t="s">
        <v>970</v>
      </c>
      <c r="W62" s="94">
        <v>42806.47552083333</v>
      </c>
      <c r="X62" s="97" t="s">
        <v>975</v>
      </c>
      <c r="Y62" s="91"/>
      <c r="Z62" s="91"/>
      <c r="AA62" s="100" t="s">
        <v>982</v>
      </c>
      <c r="AB62" s="91"/>
      <c r="AC62" s="91" t="b">
        <v>0</v>
      </c>
      <c r="AD62" s="91">
        <v>0</v>
      </c>
      <c r="AE62" s="100" t="s">
        <v>243</v>
      </c>
      <c r="AF62" s="91" t="b">
        <v>0</v>
      </c>
      <c r="AG62" s="91" t="s">
        <v>246</v>
      </c>
      <c r="AH62" s="91"/>
      <c r="AI62" s="100" t="s">
        <v>243</v>
      </c>
      <c r="AJ62" s="91" t="b">
        <v>0</v>
      </c>
      <c r="AK62" s="91">
        <v>1</v>
      </c>
      <c r="AL62" s="100" t="s">
        <v>981</v>
      </c>
      <c r="AM62" s="91" t="s">
        <v>989</v>
      </c>
      <c r="AN62" s="91" t="b">
        <v>0</v>
      </c>
      <c r="AO62" s="100" t="s">
        <v>981</v>
      </c>
      <c r="AP62" s="91" t="s">
        <v>178</v>
      </c>
      <c r="AQ62" s="91">
        <v>0</v>
      </c>
      <c r="AR62" s="91">
        <v>0</v>
      </c>
      <c r="AS62" s="91"/>
      <c r="AT62" s="91"/>
      <c r="AU62" s="91"/>
      <c r="AV62" s="91"/>
      <c r="AW62" s="91"/>
      <c r="AX62" s="91"/>
      <c r="AY62" s="91"/>
      <c r="AZ62" s="91"/>
      <c r="BA62" s="123" t="s">
        <v>1031</v>
      </c>
      <c r="BB62" s="123" t="s">
        <v>4396</v>
      </c>
      <c r="BC62" s="123">
        <v>-1</v>
      </c>
      <c r="BD62" s="90" t="str">
        <f>REPLACE(INDEX(GroupVertices[Group], MATCH(Edges[[#This Row],[Vertex 1]],GroupVertices[Vertex],0)),1,1,"")</f>
        <v>est</v>
      </c>
      <c r="BE62" s="90" t="e">
        <f>REPLACE(INDEX(GroupVertices[Group], MATCH(Edges[[#This Row],[Vertex 2]],GroupVertices[Vertex],0)),1,1,"")</f>
        <v>#N/A</v>
      </c>
      <c r="BF62">
        <v>1</v>
      </c>
    </row>
    <row r="63" spans="1:58" x14ac:dyDescent="0.25">
      <c r="A63" s="88" t="s">
        <v>957</v>
      </c>
      <c r="B63" s="88" t="s">
        <v>218</v>
      </c>
      <c r="C63" s="53" t="s">
        <v>4411</v>
      </c>
      <c r="D63" s="54">
        <v>1.3333333333333333</v>
      </c>
      <c r="E63" s="61"/>
      <c r="F63" s="55">
        <v>25</v>
      </c>
      <c r="G63" s="53"/>
      <c r="H63" s="57"/>
      <c r="I63" s="56"/>
      <c r="J63" s="56"/>
      <c r="K63" s="36" t="s">
        <v>65</v>
      </c>
      <c r="L63" s="79">
        <v>63</v>
      </c>
      <c r="M63" s="79"/>
      <c r="N63" s="59"/>
      <c r="O63" s="91" t="s">
        <v>222</v>
      </c>
      <c r="P63" s="94">
        <v>42808.815763888888</v>
      </c>
      <c r="Q63" s="91" t="s">
        <v>964</v>
      </c>
      <c r="R63" s="91"/>
      <c r="S63" s="91"/>
      <c r="T63" s="91"/>
      <c r="U63" s="91"/>
      <c r="V63" s="97" t="s">
        <v>759</v>
      </c>
      <c r="W63" s="94">
        <v>42808.815763888888</v>
      </c>
      <c r="X63" s="97" t="s">
        <v>978</v>
      </c>
      <c r="Y63" s="91"/>
      <c r="Z63" s="91"/>
      <c r="AA63" s="100" t="s">
        <v>985</v>
      </c>
      <c r="AB63" s="91"/>
      <c r="AC63" s="91" t="b">
        <v>0</v>
      </c>
      <c r="AD63" s="91">
        <v>0</v>
      </c>
      <c r="AE63" s="100" t="s">
        <v>242</v>
      </c>
      <c r="AF63" s="91" t="b">
        <v>0</v>
      </c>
      <c r="AG63" s="91" t="s">
        <v>246</v>
      </c>
      <c r="AH63" s="91"/>
      <c r="AI63" s="100" t="s">
        <v>243</v>
      </c>
      <c r="AJ63" s="91" t="b">
        <v>0</v>
      </c>
      <c r="AK63" s="91">
        <v>0</v>
      </c>
      <c r="AL63" s="100" t="s">
        <v>243</v>
      </c>
      <c r="AM63" s="91" t="s">
        <v>453</v>
      </c>
      <c r="AN63" s="91" t="b">
        <v>0</v>
      </c>
      <c r="AO63" s="100" t="s">
        <v>985</v>
      </c>
      <c r="AP63" s="91" t="s">
        <v>178</v>
      </c>
      <c r="AQ63" s="91">
        <v>0</v>
      </c>
      <c r="AR63" s="91">
        <v>0</v>
      </c>
      <c r="AS63" s="91"/>
      <c r="AT63" s="91"/>
      <c r="AU63" s="91"/>
      <c r="AV63" s="91"/>
      <c r="AW63" s="91"/>
      <c r="AX63" s="91"/>
      <c r="AY63" s="91"/>
      <c r="AZ63" s="91"/>
      <c r="BA63" s="123" t="s">
        <v>1031</v>
      </c>
      <c r="BB63" s="123" t="s">
        <v>4396</v>
      </c>
      <c r="BC63" s="123">
        <v>-1</v>
      </c>
      <c r="BD63" s="90" t="str">
        <f>REPLACE(INDEX(GroupVertices[Group], MATCH(Edges[[#This Row],[Vertex 1]],GroupVertices[Vertex],0)),1,1,"")</f>
        <v>est</v>
      </c>
      <c r="BE63" s="90" t="e">
        <f>REPLACE(INDEX(GroupVertices[Group], MATCH(Edges[[#This Row],[Vertex 2]],GroupVertices[Vertex],0)),1,1,"")</f>
        <v>#N/A</v>
      </c>
      <c r="BF63">
        <v>3</v>
      </c>
    </row>
    <row r="64" spans="1:58" x14ac:dyDescent="0.25">
      <c r="A64" s="88" t="s">
        <v>957</v>
      </c>
      <c r="B64" s="88" t="s">
        <v>218</v>
      </c>
      <c r="C64" s="53" t="s">
        <v>4411</v>
      </c>
      <c r="D64" s="54">
        <v>1.3333333333333333</v>
      </c>
      <c r="E64" s="61"/>
      <c r="F64" s="55">
        <v>25</v>
      </c>
      <c r="G64" s="53"/>
      <c r="H64" s="57"/>
      <c r="I64" s="56"/>
      <c r="J64" s="56"/>
      <c r="K64" s="36" t="s">
        <v>65</v>
      </c>
      <c r="L64" s="79">
        <v>64</v>
      </c>
      <c r="M64" s="79"/>
      <c r="N64" s="59"/>
      <c r="O64" s="91" t="s">
        <v>222</v>
      </c>
      <c r="P64" s="94">
        <v>42810.211006944446</v>
      </c>
      <c r="Q64" s="91" t="s">
        <v>965</v>
      </c>
      <c r="R64" s="91"/>
      <c r="S64" s="91"/>
      <c r="T64" s="91"/>
      <c r="U64" s="91"/>
      <c r="V64" s="97" t="s">
        <v>759</v>
      </c>
      <c r="W64" s="94">
        <v>42810.211006944446</v>
      </c>
      <c r="X64" s="97" t="s">
        <v>979</v>
      </c>
      <c r="Y64" s="91"/>
      <c r="Z64" s="91"/>
      <c r="AA64" s="100" t="s">
        <v>986</v>
      </c>
      <c r="AB64" s="91"/>
      <c r="AC64" s="91" t="b">
        <v>0</v>
      </c>
      <c r="AD64" s="91">
        <v>0</v>
      </c>
      <c r="AE64" s="100" t="s">
        <v>242</v>
      </c>
      <c r="AF64" s="91" t="b">
        <v>0</v>
      </c>
      <c r="AG64" s="91" t="s">
        <v>246</v>
      </c>
      <c r="AH64" s="91"/>
      <c r="AI64" s="100" t="s">
        <v>243</v>
      </c>
      <c r="AJ64" s="91" t="b">
        <v>0</v>
      </c>
      <c r="AK64" s="91">
        <v>0</v>
      </c>
      <c r="AL64" s="100" t="s">
        <v>243</v>
      </c>
      <c r="AM64" s="91" t="s">
        <v>453</v>
      </c>
      <c r="AN64" s="91" t="b">
        <v>0</v>
      </c>
      <c r="AO64" s="100" t="s">
        <v>986</v>
      </c>
      <c r="AP64" s="91" t="s">
        <v>178</v>
      </c>
      <c r="AQ64" s="91">
        <v>0</v>
      </c>
      <c r="AR64" s="91">
        <v>0</v>
      </c>
      <c r="AS64" s="91"/>
      <c r="AT64" s="91"/>
      <c r="AU64" s="91"/>
      <c r="AV64" s="91"/>
      <c r="AW64" s="91"/>
      <c r="AX64" s="91"/>
      <c r="AY64" s="91"/>
      <c r="AZ64" s="91"/>
      <c r="BA64" s="123" t="s">
        <v>1031</v>
      </c>
      <c r="BB64" s="123" t="s">
        <v>4396</v>
      </c>
      <c r="BC64" s="123">
        <v>-1</v>
      </c>
      <c r="BD64" s="90" t="str">
        <f>REPLACE(INDEX(GroupVertices[Group], MATCH(Edges[[#This Row],[Vertex 1]],GroupVertices[Vertex],0)),1,1,"")</f>
        <v>est</v>
      </c>
      <c r="BE64" s="90" t="e">
        <f>REPLACE(INDEX(GroupVertices[Group], MATCH(Edges[[#This Row],[Vertex 2]],GroupVertices[Vertex],0)),1,1,"")</f>
        <v>#N/A</v>
      </c>
      <c r="BF64">
        <v>3</v>
      </c>
    </row>
    <row r="65" spans="1:58" x14ac:dyDescent="0.25">
      <c r="A65" s="88" t="s">
        <v>958</v>
      </c>
      <c r="B65" s="88" t="s">
        <v>221</v>
      </c>
      <c r="C65" s="53" t="s">
        <v>4411</v>
      </c>
      <c r="D65" s="54">
        <v>1</v>
      </c>
      <c r="E65" s="61"/>
      <c r="F65" s="55">
        <v>10</v>
      </c>
      <c r="G65" s="53"/>
      <c r="H65" s="57"/>
      <c r="I65" s="56"/>
      <c r="J65" s="56"/>
      <c r="K65" s="36" t="s">
        <v>65</v>
      </c>
      <c r="L65" s="79">
        <v>65</v>
      </c>
      <c r="M65" s="79"/>
      <c r="N65" s="59"/>
      <c r="O65" s="91" t="s">
        <v>223</v>
      </c>
      <c r="P65" s="94">
        <v>42810.361307870371</v>
      </c>
      <c r="Q65" s="91" t="s">
        <v>966</v>
      </c>
      <c r="R65" s="91"/>
      <c r="S65" s="91"/>
      <c r="T65" s="91"/>
      <c r="U65" s="91"/>
      <c r="V65" s="97" t="s">
        <v>973</v>
      </c>
      <c r="W65" s="94">
        <v>42810.361307870371</v>
      </c>
      <c r="X65" s="97" t="s">
        <v>980</v>
      </c>
      <c r="Y65" s="91"/>
      <c r="Z65" s="91"/>
      <c r="AA65" s="100" t="s">
        <v>987</v>
      </c>
      <c r="AB65" s="91"/>
      <c r="AC65" s="91" t="b">
        <v>0</v>
      </c>
      <c r="AD65" s="91">
        <v>0</v>
      </c>
      <c r="AE65" s="100" t="s">
        <v>243</v>
      </c>
      <c r="AF65" s="91" t="b">
        <v>0</v>
      </c>
      <c r="AG65" s="91" t="s">
        <v>246</v>
      </c>
      <c r="AH65" s="91"/>
      <c r="AI65" s="100" t="s">
        <v>243</v>
      </c>
      <c r="AJ65" s="91" t="b">
        <v>0</v>
      </c>
      <c r="AK65" s="91">
        <v>0</v>
      </c>
      <c r="AL65" s="100" t="s">
        <v>243</v>
      </c>
      <c r="AM65" s="91" t="s">
        <v>552</v>
      </c>
      <c r="AN65" s="91" t="b">
        <v>0</v>
      </c>
      <c r="AO65" s="100" t="s">
        <v>987</v>
      </c>
      <c r="AP65" s="91" t="s">
        <v>178</v>
      </c>
      <c r="AQ65" s="91">
        <v>0</v>
      </c>
      <c r="AR65" s="91">
        <v>0</v>
      </c>
      <c r="AS65" s="91"/>
      <c r="AT65" s="91"/>
      <c r="AU65" s="91"/>
      <c r="AV65" s="91"/>
      <c r="AW65" s="91"/>
      <c r="AX65" s="91"/>
      <c r="AY65" s="91"/>
      <c r="AZ65" s="91"/>
      <c r="BA65" s="123" t="s">
        <v>1031</v>
      </c>
      <c r="BB65" s="123" t="s">
        <v>4396</v>
      </c>
      <c r="BC65" s="123">
        <v>-1</v>
      </c>
      <c r="BD65" s="90" t="str">
        <f>REPLACE(INDEX(GroupVertices[Group], MATCH(Edges[[#This Row],[Vertex 1]],GroupVertices[Vertex],0)),1,1,"")</f>
        <v>est</v>
      </c>
      <c r="BE65" s="90" t="e">
        <f>REPLACE(INDEX(GroupVertices[Group], MATCH(Edges[[#This Row],[Vertex 2]],GroupVertices[Vertex],0)),1,1,"")</f>
        <v>#N/A</v>
      </c>
      <c r="BF65">
        <v>1</v>
      </c>
    </row>
    <row r="66" spans="1:58" x14ac:dyDescent="0.25">
      <c r="A66" s="89" t="s">
        <v>958</v>
      </c>
      <c r="B66" s="89" t="s">
        <v>218</v>
      </c>
      <c r="C66" s="53" t="s">
        <v>4411</v>
      </c>
      <c r="D66" s="150">
        <v>1</v>
      </c>
      <c r="E66" s="151"/>
      <c r="F66" s="152">
        <v>10</v>
      </c>
      <c r="G66" s="149"/>
      <c r="H66" s="153"/>
      <c r="I66" s="154"/>
      <c r="J66" s="154"/>
      <c r="K66" s="36" t="s">
        <v>65</v>
      </c>
      <c r="L66" s="155">
        <v>66</v>
      </c>
      <c r="M66" s="155"/>
      <c r="N66" s="87"/>
      <c r="O66" s="92" t="s">
        <v>223</v>
      </c>
      <c r="P66" s="95">
        <v>42810.361307870371</v>
      </c>
      <c r="Q66" s="92" t="s">
        <v>966</v>
      </c>
      <c r="R66" s="92"/>
      <c r="S66" s="92"/>
      <c r="T66" s="92"/>
      <c r="U66" s="92"/>
      <c r="V66" s="98" t="s">
        <v>973</v>
      </c>
      <c r="W66" s="95">
        <v>42810.361307870371</v>
      </c>
      <c r="X66" s="98" t="s">
        <v>980</v>
      </c>
      <c r="Y66" s="92"/>
      <c r="Z66" s="92"/>
      <c r="AA66" s="101" t="s">
        <v>987</v>
      </c>
      <c r="AB66" s="92"/>
      <c r="AC66" s="92" t="b">
        <v>0</v>
      </c>
      <c r="AD66" s="92">
        <v>0</v>
      </c>
      <c r="AE66" s="101" t="s">
        <v>243</v>
      </c>
      <c r="AF66" s="92" t="b">
        <v>0</v>
      </c>
      <c r="AG66" s="92" t="s">
        <v>246</v>
      </c>
      <c r="AH66" s="92"/>
      <c r="AI66" s="101" t="s">
        <v>243</v>
      </c>
      <c r="AJ66" s="92" t="b">
        <v>0</v>
      </c>
      <c r="AK66" s="92">
        <v>0</v>
      </c>
      <c r="AL66" s="101" t="s">
        <v>243</v>
      </c>
      <c r="AM66" s="92" t="s">
        <v>552</v>
      </c>
      <c r="AN66" s="92" t="b">
        <v>0</v>
      </c>
      <c r="AO66" s="101" t="s">
        <v>987</v>
      </c>
      <c r="AP66" s="92" t="s">
        <v>178</v>
      </c>
      <c r="AQ66" s="92">
        <v>0</v>
      </c>
      <c r="AR66" s="92">
        <v>0</v>
      </c>
      <c r="AS66" s="92"/>
      <c r="AT66" s="92"/>
      <c r="AU66" s="92"/>
      <c r="AV66" s="92"/>
      <c r="AW66" s="92"/>
      <c r="AX66" s="92"/>
      <c r="AY66" s="92"/>
      <c r="AZ66" s="92"/>
      <c r="BA66" s="123" t="s">
        <v>1031</v>
      </c>
      <c r="BB66" s="123" t="s">
        <v>4396</v>
      </c>
      <c r="BC66" s="123">
        <v>-1</v>
      </c>
      <c r="BD66" s="90" t="str">
        <f>REPLACE(INDEX(GroupVertices[Group], MATCH(Edges[[#This Row],[Vertex 1]],GroupVertices[Vertex],0)),1,1,"")</f>
        <v>est</v>
      </c>
      <c r="BE66" s="90" t="e">
        <f>REPLACE(INDEX(GroupVertices[Group], MATCH(Edges[[#This Row],[Vertex 2]],GroupVertices[Vertex],0)),1,1,"")</f>
        <v>#N/A</v>
      </c>
      <c r="BF66">
        <v>1</v>
      </c>
    </row>
    <row r="67" spans="1:58" x14ac:dyDescent="0.25">
      <c r="A67" s="88" t="s">
        <v>1032</v>
      </c>
      <c r="B67" s="88" t="s">
        <v>221</v>
      </c>
      <c r="C67" s="53" t="s">
        <v>4411</v>
      </c>
      <c r="D67" s="54">
        <v>1.1666666666666667</v>
      </c>
      <c r="E67" s="61"/>
      <c r="F67" s="55">
        <v>17.5</v>
      </c>
      <c r="G67" s="53"/>
      <c r="H67" s="57"/>
      <c r="I67" s="56"/>
      <c r="J67" s="56"/>
      <c r="K67" s="36" t="s">
        <v>65</v>
      </c>
      <c r="L67" s="79">
        <v>67</v>
      </c>
      <c r="M67" s="79"/>
      <c r="N67" s="59"/>
      <c r="O67" s="91" t="s">
        <v>223</v>
      </c>
      <c r="P67" s="94">
        <v>42805.735231481478</v>
      </c>
      <c r="Q67" s="91" t="s">
        <v>1045</v>
      </c>
      <c r="R67" s="91"/>
      <c r="S67" s="91"/>
      <c r="T67" s="91"/>
      <c r="U67" s="91"/>
      <c r="V67" s="97" t="s">
        <v>1059</v>
      </c>
      <c r="W67" s="94">
        <v>42805.735231481478</v>
      </c>
      <c r="X67" s="97" t="s">
        <v>1067</v>
      </c>
      <c r="Y67" s="91"/>
      <c r="Z67" s="91"/>
      <c r="AA67" s="100" t="s">
        <v>1080</v>
      </c>
      <c r="AB67" s="100" t="s">
        <v>1093</v>
      </c>
      <c r="AC67" s="91" t="b">
        <v>0</v>
      </c>
      <c r="AD67" s="91">
        <v>0</v>
      </c>
      <c r="AE67" s="100" t="s">
        <v>1097</v>
      </c>
      <c r="AF67" s="91" t="b">
        <v>0</v>
      </c>
      <c r="AG67" s="91" t="s">
        <v>246</v>
      </c>
      <c r="AH67" s="91"/>
      <c r="AI67" s="100" t="s">
        <v>243</v>
      </c>
      <c r="AJ67" s="91" t="b">
        <v>0</v>
      </c>
      <c r="AK67" s="91">
        <v>0</v>
      </c>
      <c r="AL67" s="100" t="s">
        <v>243</v>
      </c>
      <c r="AM67" s="91" t="s">
        <v>453</v>
      </c>
      <c r="AN67" s="91" t="b">
        <v>0</v>
      </c>
      <c r="AO67" s="100" t="s">
        <v>1093</v>
      </c>
      <c r="AP67" s="91" t="s">
        <v>178</v>
      </c>
      <c r="AQ67" s="91">
        <v>0</v>
      </c>
      <c r="AR67" s="91">
        <v>0</v>
      </c>
      <c r="AS67" s="91"/>
      <c r="AT67" s="91"/>
      <c r="AU67" s="91"/>
      <c r="AV67" s="91"/>
      <c r="AW67" s="91"/>
      <c r="AX67" s="91"/>
      <c r="AY67" s="91"/>
      <c r="AZ67" s="91"/>
      <c r="BA67" s="123" t="s">
        <v>1175</v>
      </c>
      <c r="BB67" s="123" t="s">
        <v>4396</v>
      </c>
      <c r="BC67" s="123">
        <v>-1</v>
      </c>
      <c r="BD67" s="90" t="str">
        <f>REPLACE(INDEX(GroupVertices[Group], MATCH(Edges[[#This Row],[Vertex 1]],GroupVertices[Vertex],0)),1,1,"")</f>
        <v>est</v>
      </c>
      <c r="BE67" s="90" t="e">
        <f>REPLACE(INDEX(GroupVertices[Group], MATCH(Edges[[#This Row],[Vertex 2]],GroupVertices[Vertex],0)),1,1,"")</f>
        <v>#N/A</v>
      </c>
      <c r="BF67">
        <v>2</v>
      </c>
    </row>
    <row r="68" spans="1:58" x14ac:dyDescent="0.25">
      <c r="A68" s="88" t="s">
        <v>1032</v>
      </c>
      <c r="B68" s="88" t="s">
        <v>218</v>
      </c>
      <c r="C68" s="53" t="s">
        <v>4411</v>
      </c>
      <c r="D68" s="54">
        <v>1.1666666666666667</v>
      </c>
      <c r="E68" s="61"/>
      <c r="F68" s="55">
        <v>17.5</v>
      </c>
      <c r="G68" s="53"/>
      <c r="H68" s="57"/>
      <c r="I68" s="56"/>
      <c r="J68" s="56"/>
      <c r="K68" s="36" t="s">
        <v>65</v>
      </c>
      <c r="L68" s="79">
        <v>68</v>
      </c>
      <c r="M68" s="79"/>
      <c r="N68" s="59"/>
      <c r="O68" s="91" t="s">
        <v>222</v>
      </c>
      <c r="P68" s="94">
        <v>42805.735231481478</v>
      </c>
      <c r="Q68" s="91" t="s">
        <v>1045</v>
      </c>
      <c r="R68" s="91"/>
      <c r="S68" s="91"/>
      <c r="T68" s="91"/>
      <c r="U68" s="91"/>
      <c r="V68" s="97" t="s">
        <v>1059</v>
      </c>
      <c r="W68" s="94">
        <v>42805.735231481478</v>
      </c>
      <c r="X68" s="97" t="s">
        <v>1067</v>
      </c>
      <c r="Y68" s="91"/>
      <c r="Z68" s="91"/>
      <c r="AA68" s="100" t="s">
        <v>1080</v>
      </c>
      <c r="AB68" s="100" t="s">
        <v>1093</v>
      </c>
      <c r="AC68" s="91" t="b">
        <v>0</v>
      </c>
      <c r="AD68" s="91">
        <v>0</v>
      </c>
      <c r="AE68" s="100" t="s">
        <v>1097</v>
      </c>
      <c r="AF68" s="91" t="b">
        <v>0</v>
      </c>
      <c r="AG68" s="91" t="s">
        <v>246</v>
      </c>
      <c r="AH68" s="91"/>
      <c r="AI68" s="100" t="s">
        <v>243</v>
      </c>
      <c r="AJ68" s="91" t="b">
        <v>0</v>
      </c>
      <c r="AK68" s="91">
        <v>0</v>
      </c>
      <c r="AL68" s="100" t="s">
        <v>243</v>
      </c>
      <c r="AM68" s="91" t="s">
        <v>453</v>
      </c>
      <c r="AN68" s="91" t="b">
        <v>0</v>
      </c>
      <c r="AO68" s="100" t="s">
        <v>1093</v>
      </c>
      <c r="AP68" s="91" t="s">
        <v>178</v>
      </c>
      <c r="AQ68" s="91">
        <v>0</v>
      </c>
      <c r="AR68" s="91">
        <v>0</v>
      </c>
      <c r="AS68" s="91"/>
      <c r="AT68" s="91"/>
      <c r="AU68" s="91"/>
      <c r="AV68" s="91"/>
      <c r="AW68" s="91"/>
      <c r="AX68" s="91"/>
      <c r="AY68" s="91"/>
      <c r="AZ68" s="91"/>
      <c r="BA68" s="123" t="s">
        <v>1175</v>
      </c>
      <c r="BB68" s="123" t="s">
        <v>4396</v>
      </c>
      <c r="BC68" s="123">
        <v>-1</v>
      </c>
      <c r="BD68" s="90" t="str">
        <f>REPLACE(INDEX(GroupVertices[Group], MATCH(Edges[[#This Row],[Vertex 1]],GroupVertices[Vertex],0)),1,1,"")</f>
        <v>est</v>
      </c>
      <c r="BE68" s="90" t="e">
        <f>REPLACE(INDEX(GroupVertices[Group], MATCH(Edges[[#This Row],[Vertex 2]],GroupVertices[Vertex],0)),1,1,"")</f>
        <v>#N/A</v>
      </c>
      <c r="BF68">
        <v>2</v>
      </c>
    </row>
    <row r="69" spans="1:58" x14ac:dyDescent="0.25">
      <c r="A69" s="88" t="s">
        <v>1032</v>
      </c>
      <c r="B69" s="88" t="s">
        <v>221</v>
      </c>
      <c r="C69" s="53" t="s">
        <v>4411</v>
      </c>
      <c r="D69" s="54">
        <v>1.1666666666666667</v>
      </c>
      <c r="E69" s="61"/>
      <c r="F69" s="55">
        <v>17.5</v>
      </c>
      <c r="G69" s="53"/>
      <c r="H69" s="57"/>
      <c r="I69" s="56"/>
      <c r="J69" s="56"/>
      <c r="K69" s="36" t="s">
        <v>65</v>
      </c>
      <c r="L69" s="79">
        <v>69</v>
      </c>
      <c r="M69" s="79"/>
      <c r="N69" s="59"/>
      <c r="O69" s="91" t="s">
        <v>223</v>
      </c>
      <c r="P69" s="94">
        <v>42805.735752314817</v>
      </c>
      <c r="Q69" s="91" t="s">
        <v>1046</v>
      </c>
      <c r="R69" s="91"/>
      <c r="S69" s="91"/>
      <c r="T69" s="91"/>
      <c r="U69" s="91"/>
      <c r="V69" s="97" t="s">
        <v>1059</v>
      </c>
      <c r="W69" s="94">
        <v>42805.735752314817</v>
      </c>
      <c r="X69" s="97" t="s">
        <v>1068</v>
      </c>
      <c r="Y69" s="91"/>
      <c r="Z69" s="91"/>
      <c r="AA69" s="100" t="s">
        <v>1081</v>
      </c>
      <c r="AB69" s="100" t="s">
        <v>1080</v>
      </c>
      <c r="AC69" s="91" t="b">
        <v>0</v>
      </c>
      <c r="AD69" s="91">
        <v>0</v>
      </c>
      <c r="AE69" s="100" t="s">
        <v>1097</v>
      </c>
      <c r="AF69" s="91" t="b">
        <v>0</v>
      </c>
      <c r="AG69" s="91" t="s">
        <v>246</v>
      </c>
      <c r="AH69" s="91"/>
      <c r="AI69" s="100" t="s">
        <v>243</v>
      </c>
      <c r="AJ69" s="91" t="b">
        <v>0</v>
      </c>
      <c r="AK69" s="91">
        <v>0</v>
      </c>
      <c r="AL69" s="100" t="s">
        <v>243</v>
      </c>
      <c r="AM69" s="91" t="s">
        <v>453</v>
      </c>
      <c r="AN69" s="91" t="b">
        <v>0</v>
      </c>
      <c r="AO69" s="100" t="s">
        <v>1080</v>
      </c>
      <c r="AP69" s="91" t="s">
        <v>178</v>
      </c>
      <c r="AQ69" s="91">
        <v>0</v>
      </c>
      <c r="AR69" s="91">
        <v>0</v>
      </c>
      <c r="AS69" s="91"/>
      <c r="AT69" s="91"/>
      <c r="AU69" s="91"/>
      <c r="AV69" s="91"/>
      <c r="AW69" s="91"/>
      <c r="AX69" s="91"/>
      <c r="AY69" s="91"/>
      <c r="AZ69" s="91"/>
      <c r="BA69" s="123" t="s">
        <v>1175</v>
      </c>
      <c r="BB69" s="123" t="s">
        <v>4396</v>
      </c>
      <c r="BC69" s="123">
        <v>-1</v>
      </c>
      <c r="BD69" s="90" t="str">
        <f>REPLACE(INDEX(GroupVertices[Group], MATCH(Edges[[#This Row],[Vertex 1]],GroupVertices[Vertex],0)),1,1,"")</f>
        <v>est</v>
      </c>
      <c r="BE69" s="90" t="e">
        <f>REPLACE(INDEX(GroupVertices[Group], MATCH(Edges[[#This Row],[Vertex 2]],GroupVertices[Vertex],0)),1,1,"")</f>
        <v>#N/A</v>
      </c>
      <c r="BF69">
        <v>2</v>
      </c>
    </row>
    <row r="70" spans="1:58" x14ac:dyDescent="0.25">
      <c r="A70" s="88" t="s">
        <v>1032</v>
      </c>
      <c r="B70" s="88" t="s">
        <v>218</v>
      </c>
      <c r="C70" s="53" t="s">
        <v>4411</v>
      </c>
      <c r="D70" s="54">
        <v>1.1666666666666667</v>
      </c>
      <c r="E70" s="61"/>
      <c r="F70" s="55">
        <v>17.5</v>
      </c>
      <c r="G70" s="53"/>
      <c r="H70" s="57"/>
      <c r="I70" s="56"/>
      <c r="J70" s="56"/>
      <c r="K70" s="36" t="s">
        <v>65</v>
      </c>
      <c r="L70" s="79">
        <v>70</v>
      </c>
      <c r="M70" s="79"/>
      <c r="N70" s="59"/>
      <c r="O70" s="91" t="s">
        <v>222</v>
      </c>
      <c r="P70" s="94">
        <v>42805.735752314817</v>
      </c>
      <c r="Q70" s="91" t="s">
        <v>1046</v>
      </c>
      <c r="R70" s="91"/>
      <c r="S70" s="91"/>
      <c r="T70" s="91"/>
      <c r="U70" s="91"/>
      <c r="V70" s="97" t="s">
        <v>1059</v>
      </c>
      <c r="W70" s="94">
        <v>42805.735752314817</v>
      </c>
      <c r="X70" s="97" t="s">
        <v>1068</v>
      </c>
      <c r="Y70" s="91"/>
      <c r="Z70" s="91"/>
      <c r="AA70" s="100" t="s">
        <v>1081</v>
      </c>
      <c r="AB70" s="100" t="s">
        <v>1080</v>
      </c>
      <c r="AC70" s="91" t="b">
        <v>0</v>
      </c>
      <c r="AD70" s="91">
        <v>0</v>
      </c>
      <c r="AE70" s="100" t="s">
        <v>1097</v>
      </c>
      <c r="AF70" s="91" t="b">
        <v>0</v>
      </c>
      <c r="AG70" s="91" t="s">
        <v>246</v>
      </c>
      <c r="AH70" s="91"/>
      <c r="AI70" s="100" t="s">
        <v>243</v>
      </c>
      <c r="AJ70" s="91" t="b">
        <v>0</v>
      </c>
      <c r="AK70" s="91">
        <v>0</v>
      </c>
      <c r="AL70" s="100" t="s">
        <v>243</v>
      </c>
      <c r="AM70" s="91" t="s">
        <v>453</v>
      </c>
      <c r="AN70" s="91" t="b">
        <v>0</v>
      </c>
      <c r="AO70" s="100" t="s">
        <v>1080</v>
      </c>
      <c r="AP70" s="91" t="s">
        <v>178</v>
      </c>
      <c r="AQ70" s="91">
        <v>0</v>
      </c>
      <c r="AR70" s="91">
        <v>0</v>
      </c>
      <c r="AS70" s="91"/>
      <c r="AT70" s="91"/>
      <c r="AU70" s="91"/>
      <c r="AV70" s="91"/>
      <c r="AW70" s="91"/>
      <c r="AX70" s="91"/>
      <c r="AY70" s="91"/>
      <c r="AZ70" s="91"/>
      <c r="BA70" s="123" t="s">
        <v>1175</v>
      </c>
      <c r="BB70" s="123" t="s">
        <v>4396</v>
      </c>
      <c r="BC70" s="123">
        <v>-1</v>
      </c>
      <c r="BD70" s="90" t="str">
        <f>REPLACE(INDEX(GroupVertices[Group], MATCH(Edges[[#This Row],[Vertex 1]],GroupVertices[Vertex],0)),1,1,"")</f>
        <v>est</v>
      </c>
      <c r="BE70" s="90" t="e">
        <f>REPLACE(INDEX(GroupVertices[Group], MATCH(Edges[[#This Row],[Vertex 2]],GroupVertices[Vertex],0)),1,1,"")</f>
        <v>#N/A</v>
      </c>
      <c r="BF70">
        <v>2</v>
      </c>
    </row>
    <row r="71" spans="1:58" x14ac:dyDescent="0.25">
      <c r="A71" s="88" t="s">
        <v>1033</v>
      </c>
      <c r="B71" s="88" t="s">
        <v>218</v>
      </c>
      <c r="C71" s="53" t="s">
        <v>4411</v>
      </c>
      <c r="D71" s="54">
        <v>1</v>
      </c>
      <c r="E71" s="61"/>
      <c r="F71" s="55">
        <v>10</v>
      </c>
      <c r="G71" s="53"/>
      <c r="H71" s="57"/>
      <c r="I71" s="56"/>
      <c r="J71" s="56"/>
      <c r="K71" s="36" t="s">
        <v>65</v>
      </c>
      <c r="L71" s="79">
        <v>71</v>
      </c>
      <c r="M71" s="79"/>
      <c r="N71" s="59"/>
      <c r="O71" s="91" t="s">
        <v>222</v>
      </c>
      <c r="P71" s="94">
        <v>42807.151967592596</v>
      </c>
      <c r="Q71" s="91" t="s">
        <v>1047</v>
      </c>
      <c r="R71" s="91"/>
      <c r="S71" s="91"/>
      <c r="T71" s="91"/>
      <c r="U71" s="91"/>
      <c r="V71" s="97" t="s">
        <v>1060</v>
      </c>
      <c r="W71" s="94">
        <v>42807.151967592596</v>
      </c>
      <c r="X71" s="97" t="s">
        <v>1069</v>
      </c>
      <c r="Y71" s="91"/>
      <c r="Z71" s="91"/>
      <c r="AA71" s="100" t="s">
        <v>1082</v>
      </c>
      <c r="AB71" s="100" t="s">
        <v>1094</v>
      </c>
      <c r="AC71" s="91" t="b">
        <v>0</v>
      </c>
      <c r="AD71" s="91">
        <v>0</v>
      </c>
      <c r="AE71" s="100" t="s">
        <v>242</v>
      </c>
      <c r="AF71" s="91" t="b">
        <v>0</v>
      </c>
      <c r="AG71" s="91" t="s">
        <v>246</v>
      </c>
      <c r="AH71" s="91"/>
      <c r="AI71" s="100" t="s">
        <v>243</v>
      </c>
      <c r="AJ71" s="91" t="b">
        <v>0</v>
      </c>
      <c r="AK71" s="91">
        <v>0</v>
      </c>
      <c r="AL71" s="100" t="s">
        <v>243</v>
      </c>
      <c r="AM71" s="91" t="s">
        <v>247</v>
      </c>
      <c r="AN71" s="91" t="b">
        <v>0</v>
      </c>
      <c r="AO71" s="100" t="s">
        <v>1094</v>
      </c>
      <c r="AP71" s="91" t="s">
        <v>178</v>
      </c>
      <c r="AQ71" s="91">
        <v>0</v>
      </c>
      <c r="AR71" s="91">
        <v>0</v>
      </c>
      <c r="AS71" s="91"/>
      <c r="AT71" s="91"/>
      <c r="AU71" s="91"/>
      <c r="AV71" s="91"/>
      <c r="AW71" s="91"/>
      <c r="AX71" s="91"/>
      <c r="AY71" s="91"/>
      <c r="AZ71" s="91"/>
      <c r="BA71" s="123" t="s">
        <v>1175</v>
      </c>
      <c r="BB71" s="123" t="s">
        <v>4396</v>
      </c>
      <c r="BC71" s="123">
        <v>-1</v>
      </c>
      <c r="BD71" s="90" t="str">
        <f>REPLACE(INDEX(GroupVertices[Group], MATCH(Edges[[#This Row],[Vertex 1]],GroupVertices[Vertex],0)),1,1,"")</f>
        <v>est</v>
      </c>
      <c r="BE71" s="90" t="e">
        <f>REPLACE(INDEX(GroupVertices[Group], MATCH(Edges[[#This Row],[Vertex 2]],GroupVertices[Vertex],0)),1,1,"")</f>
        <v>#N/A</v>
      </c>
      <c r="BF71">
        <v>1</v>
      </c>
    </row>
    <row r="72" spans="1:58" x14ac:dyDescent="0.25">
      <c r="A72" s="88" t="s">
        <v>1041</v>
      </c>
      <c r="B72" s="88" t="s">
        <v>218</v>
      </c>
      <c r="C72" s="53" t="s">
        <v>4411</v>
      </c>
      <c r="D72" s="54">
        <v>1</v>
      </c>
      <c r="E72" s="61"/>
      <c r="F72" s="55">
        <v>10</v>
      </c>
      <c r="G72" s="53"/>
      <c r="H72" s="57"/>
      <c r="I72" s="56"/>
      <c r="J72" s="56"/>
      <c r="K72" s="36" t="s">
        <v>65</v>
      </c>
      <c r="L72" s="79">
        <v>72</v>
      </c>
      <c r="M72" s="79"/>
      <c r="N72" s="59"/>
      <c r="O72" s="91" t="s">
        <v>222</v>
      </c>
      <c r="P72" s="94">
        <v>42814.540798611109</v>
      </c>
      <c r="Q72" s="91" t="s">
        <v>1055</v>
      </c>
      <c r="R72" s="91"/>
      <c r="S72" s="91"/>
      <c r="T72" s="91"/>
      <c r="U72" s="91"/>
      <c r="V72" s="97" t="s">
        <v>1065</v>
      </c>
      <c r="W72" s="94">
        <v>42814.540798611109</v>
      </c>
      <c r="X72" s="97" t="s">
        <v>1078</v>
      </c>
      <c r="Y72" s="91"/>
      <c r="Z72" s="91"/>
      <c r="AA72" s="100" t="s">
        <v>1091</v>
      </c>
      <c r="AB72" s="91"/>
      <c r="AC72" s="91" t="b">
        <v>0</v>
      </c>
      <c r="AD72" s="91">
        <v>0</v>
      </c>
      <c r="AE72" s="100" t="s">
        <v>242</v>
      </c>
      <c r="AF72" s="91" t="b">
        <v>0</v>
      </c>
      <c r="AG72" s="91" t="s">
        <v>246</v>
      </c>
      <c r="AH72" s="91"/>
      <c r="AI72" s="100" t="s">
        <v>243</v>
      </c>
      <c r="AJ72" s="91" t="b">
        <v>0</v>
      </c>
      <c r="AK72" s="91">
        <v>0</v>
      </c>
      <c r="AL72" s="100" t="s">
        <v>243</v>
      </c>
      <c r="AM72" s="91" t="s">
        <v>453</v>
      </c>
      <c r="AN72" s="91" t="b">
        <v>0</v>
      </c>
      <c r="AO72" s="100" t="s">
        <v>1091</v>
      </c>
      <c r="AP72" s="91" t="s">
        <v>178</v>
      </c>
      <c r="AQ72" s="91">
        <v>0</v>
      </c>
      <c r="AR72" s="91">
        <v>0</v>
      </c>
      <c r="AS72" s="91"/>
      <c r="AT72" s="91"/>
      <c r="AU72" s="91"/>
      <c r="AV72" s="91"/>
      <c r="AW72" s="91"/>
      <c r="AX72" s="91"/>
      <c r="AY72" s="91"/>
      <c r="AZ72" s="91"/>
      <c r="BA72" s="123" t="s">
        <v>1175</v>
      </c>
      <c r="BB72" s="123" t="s">
        <v>4396</v>
      </c>
      <c r="BC72" s="123">
        <v>-1</v>
      </c>
      <c r="BD72" s="90" t="str">
        <f>REPLACE(INDEX(GroupVertices[Group], MATCH(Edges[[#This Row],[Vertex 1]],GroupVertices[Vertex],0)),1,1,"")</f>
        <v>est</v>
      </c>
      <c r="BE72" s="90" t="e">
        <f>REPLACE(INDEX(GroupVertices[Group], MATCH(Edges[[#This Row],[Vertex 2]],GroupVertices[Vertex],0)),1,1,"")</f>
        <v>#N/A</v>
      </c>
      <c r="BF72">
        <v>1</v>
      </c>
    </row>
    <row r="73" spans="1:58" x14ac:dyDescent="0.25">
      <c r="A73" s="89" t="s">
        <v>1042</v>
      </c>
      <c r="B73" s="89" t="s">
        <v>218</v>
      </c>
      <c r="C73" s="53" t="s">
        <v>4411</v>
      </c>
      <c r="D73" s="150">
        <v>1</v>
      </c>
      <c r="E73" s="151"/>
      <c r="F73" s="152">
        <v>10</v>
      </c>
      <c r="G73" s="149"/>
      <c r="H73" s="153"/>
      <c r="I73" s="154"/>
      <c r="J73" s="154"/>
      <c r="K73" s="36" t="s">
        <v>65</v>
      </c>
      <c r="L73" s="155">
        <v>73</v>
      </c>
      <c r="M73" s="155"/>
      <c r="N73" s="87"/>
      <c r="O73" s="92" t="s">
        <v>222</v>
      </c>
      <c r="P73" s="95">
        <v>42814.681469907409</v>
      </c>
      <c r="Q73" s="92" t="s">
        <v>1056</v>
      </c>
      <c r="R73" s="92"/>
      <c r="S73" s="92"/>
      <c r="T73" s="92"/>
      <c r="U73" s="92"/>
      <c r="V73" s="98" t="s">
        <v>1066</v>
      </c>
      <c r="W73" s="95">
        <v>42814.681469907409</v>
      </c>
      <c r="X73" s="98" t="s">
        <v>1079</v>
      </c>
      <c r="Y73" s="92"/>
      <c r="Z73" s="92"/>
      <c r="AA73" s="101" t="s">
        <v>1092</v>
      </c>
      <c r="AB73" s="101" t="s">
        <v>1096</v>
      </c>
      <c r="AC73" s="92" t="b">
        <v>0</v>
      </c>
      <c r="AD73" s="92">
        <v>0</v>
      </c>
      <c r="AE73" s="101" t="s">
        <v>242</v>
      </c>
      <c r="AF73" s="92" t="b">
        <v>0</v>
      </c>
      <c r="AG73" s="92" t="s">
        <v>246</v>
      </c>
      <c r="AH73" s="92"/>
      <c r="AI73" s="101" t="s">
        <v>243</v>
      </c>
      <c r="AJ73" s="92" t="b">
        <v>0</v>
      </c>
      <c r="AK73" s="92">
        <v>0</v>
      </c>
      <c r="AL73" s="101" t="s">
        <v>243</v>
      </c>
      <c r="AM73" s="92" t="s">
        <v>1099</v>
      </c>
      <c r="AN73" s="92" t="b">
        <v>0</v>
      </c>
      <c r="AO73" s="101" t="s">
        <v>1096</v>
      </c>
      <c r="AP73" s="92" t="s">
        <v>178</v>
      </c>
      <c r="AQ73" s="92">
        <v>0</v>
      </c>
      <c r="AR73" s="92">
        <v>0</v>
      </c>
      <c r="AS73" s="92"/>
      <c r="AT73" s="92"/>
      <c r="AU73" s="92"/>
      <c r="AV73" s="92"/>
      <c r="AW73" s="92"/>
      <c r="AX73" s="92"/>
      <c r="AY73" s="92"/>
      <c r="AZ73" s="92"/>
      <c r="BA73" s="123" t="s">
        <v>1175</v>
      </c>
      <c r="BB73" s="123" t="s">
        <v>4396</v>
      </c>
      <c r="BC73" s="123">
        <v>-1</v>
      </c>
      <c r="BD73" s="90" t="str">
        <f>REPLACE(INDEX(GroupVertices[Group], MATCH(Edges[[#This Row],[Vertex 1]],GroupVertices[Vertex],0)),1,1,"")</f>
        <v>est</v>
      </c>
      <c r="BE73" s="90" t="e">
        <f>REPLACE(INDEX(GroupVertices[Group], MATCH(Edges[[#This Row],[Vertex 2]],GroupVertices[Vertex],0)),1,1,"")</f>
        <v>#N/A</v>
      </c>
      <c r="BF73">
        <v>1</v>
      </c>
    </row>
    <row r="74" spans="1:58" x14ac:dyDescent="0.25">
      <c r="A74" s="88" t="s">
        <v>1177</v>
      </c>
      <c r="B74" s="88" t="s">
        <v>218</v>
      </c>
      <c r="C74" s="53" t="s">
        <v>4411</v>
      </c>
      <c r="D74" s="81">
        <v>1</v>
      </c>
      <c r="E74" s="82"/>
      <c r="F74" s="83">
        <v>10</v>
      </c>
      <c r="G74" s="80"/>
      <c r="H74" s="84"/>
      <c r="I74" s="85"/>
      <c r="J74" s="85"/>
      <c r="K74" s="36" t="s">
        <v>65</v>
      </c>
      <c r="L74" s="86">
        <v>74</v>
      </c>
      <c r="M74" s="86"/>
      <c r="N74" s="59"/>
      <c r="O74" s="91" t="s">
        <v>223</v>
      </c>
      <c r="P74" s="94">
        <v>42809.179398148146</v>
      </c>
      <c r="Q74" s="91" t="s">
        <v>1181</v>
      </c>
      <c r="R74" s="91"/>
      <c r="S74" s="91"/>
      <c r="T74" s="91" t="s">
        <v>1125</v>
      </c>
      <c r="U74" s="91"/>
      <c r="V74" s="97" t="s">
        <v>1183</v>
      </c>
      <c r="W74" s="94">
        <v>42809.179398148146</v>
      </c>
      <c r="X74" s="97" t="s">
        <v>1187</v>
      </c>
      <c r="Y74" s="91"/>
      <c r="Z74" s="91"/>
      <c r="AA74" s="100" t="s">
        <v>1191</v>
      </c>
      <c r="AB74" s="91"/>
      <c r="AC74" s="91" t="b">
        <v>0</v>
      </c>
      <c r="AD74" s="91">
        <v>0</v>
      </c>
      <c r="AE74" s="100" t="s">
        <v>244</v>
      </c>
      <c r="AF74" s="91" t="b">
        <v>0</v>
      </c>
      <c r="AG74" s="91" t="s">
        <v>246</v>
      </c>
      <c r="AH74" s="91"/>
      <c r="AI74" s="100" t="s">
        <v>243</v>
      </c>
      <c r="AJ74" s="91" t="b">
        <v>0</v>
      </c>
      <c r="AK74" s="91">
        <v>0</v>
      </c>
      <c r="AL74" s="100" t="s">
        <v>243</v>
      </c>
      <c r="AM74" s="91" t="s">
        <v>453</v>
      </c>
      <c r="AN74" s="91" t="b">
        <v>0</v>
      </c>
      <c r="AO74" s="100" t="s">
        <v>1191</v>
      </c>
      <c r="AP74" s="91" t="s">
        <v>178</v>
      </c>
      <c r="AQ74" s="91">
        <v>0</v>
      </c>
      <c r="AR74" s="91">
        <v>0</v>
      </c>
      <c r="AS74" s="91"/>
      <c r="AT74" s="91"/>
      <c r="AU74" s="91"/>
      <c r="AV74" s="91"/>
      <c r="AW74" s="91"/>
      <c r="AX74" s="91"/>
      <c r="AY74" s="91"/>
      <c r="AZ74" s="91"/>
      <c r="BA74" s="123" t="s">
        <v>1175</v>
      </c>
      <c r="BB74" s="123" t="s">
        <v>4396</v>
      </c>
      <c r="BC74" s="123">
        <v>-1</v>
      </c>
      <c r="BD74" s="90" t="str">
        <f>REPLACE(INDEX(GroupVertices[Group], MATCH(Edges[[#This Row],[Vertex 1]],GroupVertices[Vertex],0)),1,1,"")</f>
        <v>est</v>
      </c>
      <c r="BE74" s="90" t="e">
        <f>REPLACE(INDEX(GroupVertices[Group], MATCH(Edges[[#This Row],[Vertex 2]],GroupVertices[Vertex],0)),1,1,"")</f>
        <v>#N/A</v>
      </c>
      <c r="BF74">
        <v>1</v>
      </c>
    </row>
    <row r="75" spans="1:58" x14ac:dyDescent="0.25">
      <c r="A75" s="88" t="s">
        <v>1177</v>
      </c>
      <c r="B75" s="88" t="s">
        <v>221</v>
      </c>
      <c r="C75" s="53" t="s">
        <v>4411</v>
      </c>
      <c r="D75" s="54">
        <v>1</v>
      </c>
      <c r="E75" s="61"/>
      <c r="F75" s="55">
        <v>10</v>
      </c>
      <c r="G75" s="53"/>
      <c r="H75" s="57"/>
      <c r="I75" s="56"/>
      <c r="J75" s="56"/>
      <c r="K75" s="36" t="s">
        <v>65</v>
      </c>
      <c r="L75" s="79">
        <v>75</v>
      </c>
      <c r="M75" s="79"/>
      <c r="N75" s="59"/>
      <c r="O75" s="91" t="s">
        <v>222</v>
      </c>
      <c r="P75" s="94">
        <v>42809.179398148146</v>
      </c>
      <c r="Q75" s="91" t="s">
        <v>1181</v>
      </c>
      <c r="R75" s="91"/>
      <c r="S75" s="91"/>
      <c r="T75" s="91" t="s">
        <v>1125</v>
      </c>
      <c r="U75" s="91"/>
      <c r="V75" s="97" t="s">
        <v>1183</v>
      </c>
      <c r="W75" s="94">
        <v>42809.179398148146</v>
      </c>
      <c r="X75" s="97" t="s">
        <v>1187</v>
      </c>
      <c r="Y75" s="91"/>
      <c r="Z75" s="91"/>
      <c r="AA75" s="100" t="s">
        <v>1191</v>
      </c>
      <c r="AB75" s="91"/>
      <c r="AC75" s="91" t="b">
        <v>0</v>
      </c>
      <c r="AD75" s="91">
        <v>0</v>
      </c>
      <c r="AE75" s="100" t="s">
        <v>244</v>
      </c>
      <c r="AF75" s="91" t="b">
        <v>0</v>
      </c>
      <c r="AG75" s="91" t="s">
        <v>246</v>
      </c>
      <c r="AH75" s="91"/>
      <c r="AI75" s="100" t="s">
        <v>243</v>
      </c>
      <c r="AJ75" s="91" t="b">
        <v>0</v>
      </c>
      <c r="AK75" s="91">
        <v>0</v>
      </c>
      <c r="AL75" s="100" t="s">
        <v>243</v>
      </c>
      <c r="AM75" s="91" t="s">
        <v>453</v>
      </c>
      <c r="AN75" s="91" t="b">
        <v>0</v>
      </c>
      <c r="AO75" s="100" t="s">
        <v>1191</v>
      </c>
      <c r="AP75" s="91" t="s">
        <v>178</v>
      </c>
      <c r="AQ75" s="91">
        <v>0</v>
      </c>
      <c r="AR75" s="91">
        <v>0</v>
      </c>
      <c r="AS75" s="91"/>
      <c r="AT75" s="91"/>
      <c r="AU75" s="91"/>
      <c r="AV75" s="91"/>
      <c r="AW75" s="91"/>
      <c r="AX75" s="91"/>
      <c r="AY75" s="91"/>
      <c r="AZ75" s="91"/>
      <c r="BA75" s="123" t="s">
        <v>1175</v>
      </c>
      <c r="BB75" s="123" t="s">
        <v>4396</v>
      </c>
      <c r="BC75" s="123">
        <v>-1</v>
      </c>
      <c r="BD75" s="90" t="str">
        <f>REPLACE(INDEX(GroupVertices[Group], MATCH(Edges[[#This Row],[Vertex 1]],GroupVertices[Vertex],0)),1,1,"")</f>
        <v>est</v>
      </c>
      <c r="BE75" s="90" t="e">
        <f>REPLACE(INDEX(GroupVertices[Group], MATCH(Edges[[#This Row],[Vertex 2]],GroupVertices[Vertex],0)),1,1,"")</f>
        <v>#N/A</v>
      </c>
      <c r="BF75">
        <v>1</v>
      </c>
    </row>
    <row r="76" spans="1:58" x14ac:dyDescent="0.25">
      <c r="A76" s="89" t="s">
        <v>1178</v>
      </c>
      <c r="B76" s="89" t="s">
        <v>218</v>
      </c>
      <c r="C76" s="53" t="s">
        <v>4411</v>
      </c>
      <c r="D76" s="150">
        <v>1</v>
      </c>
      <c r="E76" s="151"/>
      <c r="F76" s="152">
        <v>10</v>
      </c>
      <c r="G76" s="149"/>
      <c r="H76" s="153"/>
      <c r="I76" s="154"/>
      <c r="J76" s="154"/>
      <c r="K76" s="36" t="s">
        <v>65</v>
      </c>
      <c r="L76" s="155">
        <v>76</v>
      </c>
      <c r="M76" s="155"/>
      <c r="N76" s="87"/>
      <c r="O76" s="92" t="s">
        <v>222</v>
      </c>
      <c r="P76" s="95">
        <v>42813.706747685188</v>
      </c>
      <c r="Q76" s="92" t="s">
        <v>1182</v>
      </c>
      <c r="R76" s="92"/>
      <c r="S76" s="92"/>
      <c r="T76" s="92"/>
      <c r="U76" s="92"/>
      <c r="V76" s="98" t="s">
        <v>1184</v>
      </c>
      <c r="W76" s="95">
        <v>42813.706747685188</v>
      </c>
      <c r="X76" s="98" t="s">
        <v>1188</v>
      </c>
      <c r="Y76" s="92"/>
      <c r="Z76" s="92"/>
      <c r="AA76" s="101" t="s">
        <v>1192</v>
      </c>
      <c r="AB76" s="92"/>
      <c r="AC76" s="92" t="b">
        <v>0</v>
      </c>
      <c r="AD76" s="92">
        <v>0</v>
      </c>
      <c r="AE76" s="101" t="s">
        <v>242</v>
      </c>
      <c r="AF76" s="92" t="b">
        <v>0</v>
      </c>
      <c r="AG76" s="92" t="s">
        <v>246</v>
      </c>
      <c r="AH76" s="92"/>
      <c r="AI76" s="101" t="s">
        <v>243</v>
      </c>
      <c r="AJ76" s="92" t="b">
        <v>0</v>
      </c>
      <c r="AK76" s="92">
        <v>0</v>
      </c>
      <c r="AL76" s="101" t="s">
        <v>243</v>
      </c>
      <c r="AM76" s="92" t="s">
        <v>247</v>
      </c>
      <c r="AN76" s="92" t="b">
        <v>0</v>
      </c>
      <c r="AO76" s="101" t="s">
        <v>1192</v>
      </c>
      <c r="AP76" s="92" t="s">
        <v>178</v>
      </c>
      <c r="AQ76" s="92">
        <v>0</v>
      </c>
      <c r="AR76" s="92">
        <v>0</v>
      </c>
      <c r="AS76" s="92"/>
      <c r="AT76" s="92"/>
      <c r="AU76" s="92"/>
      <c r="AV76" s="92"/>
      <c r="AW76" s="92"/>
      <c r="AX76" s="92"/>
      <c r="AY76" s="92"/>
      <c r="AZ76" s="92"/>
      <c r="BA76" s="123" t="s">
        <v>1175</v>
      </c>
      <c r="BB76" s="123" t="s">
        <v>4396</v>
      </c>
      <c r="BC76" s="123">
        <v>-1</v>
      </c>
      <c r="BD76" s="90" t="str">
        <f>REPLACE(INDEX(GroupVertices[Group], MATCH(Edges[[#This Row],[Vertex 1]],GroupVertices[Vertex],0)),1,1,"")</f>
        <v>est</v>
      </c>
      <c r="BE76" s="90" t="e">
        <f>REPLACE(INDEX(GroupVertices[Group], MATCH(Edges[[#This Row],[Vertex 2]],GroupVertices[Vertex],0)),1,1,"")</f>
        <v>#N/A</v>
      </c>
      <c r="BF76">
        <v>1</v>
      </c>
    </row>
    <row r="77" spans="1:58" x14ac:dyDescent="0.25">
      <c r="A77" s="88" t="s">
        <v>1208</v>
      </c>
      <c r="B77" s="88" t="s">
        <v>218</v>
      </c>
      <c r="C77" s="53" t="s">
        <v>4411</v>
      </c>
      <c r="D77" s="54">
        <v>1</v>
      </c>
      <c r="E77" s="61"/>
      <c r="F77" s="55">
        <v>10</v>
      </c>
      <c r="G77" s="53"/>
      <c r="H77" s="57"/>
      <c r="I77" s="56"/>
      <c r="J77" s="56"/>
      <c r="K77" s="36" t="s">
        <v>65</v>
      </c>
      <c r="L77" s="79">
        <v>77</v>
      </c>
      <c r="M77" s="79"/>
      <c r="N77" s="59"/>
      <c r="O77" s="91" t="s">
        <v>222</v>
      </c>
      <c r="P77" s="94">
        <v>42809.424317129633</v>
      </c>
      <c r="Q77" s="91" t="s">
        <v>1211</v>
      </c>
      <c r="R77" s="91"/>
      <c r="S77" s="91"/>
      <c r="T77" s="91"/>
      <c r="U77" s="91"/>
      <c r="V77" s="97" t="s">
        <v>892</v>
      </c>
      <c r="W77" s="94">
        <v>42809.424317129633</v>
      </c>
      <c r="X77" s="97" t="s">
        <v>1216</v>
      </c>
      <c r="Y77" s="91"/>
      <c r="Z77" s="91"/>
      <c r="AA77" s="100" t="s">
        <v>1219</v>
      </c>
      <c r="AB77" s="91"/>
      <c r="AC77" s="91" t="b">
        <v>0</v>
      </c>
      <c r="AD77" s="91">
        <v>0</v>
      </c>
      <c r="AE77" s="100" t="s">
        <v>242</v>
      </c>
      <c r="AF77" s="91" t="b">
        <v>0</v>
      </c>
      <c r="AG77" s="91" t="s">
        <v>246</v>
      </c>
      <c r="AH77" s="91"/>
      <c r="AI77" s="100" t="s">
        <v>243</v>
      </c>
      <c r="AJ77" s="91" t="b">
        <v>0</v>
      </c>
      <c r="AK77" s="91">
        <v>0</v>
      </c>
      <c r="AL77" s="100" t="s">
        <v>243</v>
      </c>
      <c r="AM77" s="91" t="s">
        <v>247</v>
      </c>
      <c r="AN77" s="91" t="b">
        <v>0</v>
      </c>
      <c r="AO77" s="100" t="s">
        <v>1219</v>
      </c>
      <c r="AP77" s="91" t="s">
        <v>178</v>
      </c>
      <c r="AQ77" s="91">
        <v>0</v>
      </c>
      <c r="AR77" s="91">
        <v>0</v>
      </c>
      <c r="AS77" s="91"/>
      <c r="AT77" s="91"/>
      <c r="AU77" s="91"/>
      <c r="AV77" s="91"/>
      <c r="AW77" s="91"/>
      <c r="AX77" s="91"/>
      <c r="AY77" s="91"/>
      <c r="AZ77" s="91"/>
      <c r="BA77" s="123" t="s">
        <v>1175</v>
      </c>
      <c r="BB77" s="123" t="s">
        <v>4396</v>
      </c>
      <c r="BC77" s="123">
        <v>-1</v>
      </c>
      <c r="BD77" s="90" t="str">
        <f>REPLACE(INDEX(GroupVertices[Group], MATCH(Edges[[#This Row],[Vertex 1]],GroupVertices[Vertex],0)),1,1,"")</f>
        <v>est</v>
      </c>
      <c r="BE77" s="90" t="e">
        <f>REPLACE(INDEX(GroupVertices[Group], MATCH(Edges[[#This Row],[Vertex 2]],GroupVertices[Vertex],0)),1,1,"")</f>
        <v>#N/A</v>
      </c>
      <c r="BF77">
        <v>1</v>
      </c>
    </row>
    <row r="78" spans="1:58" x14ac:dyDescent="0.25">
      <c r="A78" s="89" t="s">
        <v>1209</v>
      </c>
      <c r="B78" s="89" t="s">
        <v>218</v>
      </c>
      <c r="C78" s="53" t="s">
        <v>4411</v>
      </c>
      <c r="D78" s="150">
        <v>1.1666666666666667</v>
      </c>
      <c r="E78" s="151"/>
      <c r="F78" s="152">
        <v>17.5</v>
      </c>
      <c r="G78" s="149"/>
      <c r="H78" s="153"/>
      <c r="I78" s="154"/>
      <c r="J78" s="154"/>
      <c r="K78" s="36" t="s">
        <v>65</v>
      </c>
      <c r="L78" s="155">
        <v>78</v>
      </c>
      <c r="M78" s="155"/>
      <c r="N78" s="87"/>
      <c r="O78" s="92" t="s">
        <v>222</v>
      </c>
      <c r="P78" s="95">
        <v>42811.462268518517</v>
      </c>
      <c r="Q78" s="92" t="s">
        <v>1212</v>
      </c>
      <c r="R78" s="92"/>
      <c r="S78" s="92"/>
      <c r="T78" s="92"/>
      <c r="U78" s="92"/>
      <c r="V78" s="98" t="s">
        <v>1214</v>
      </c>
      <c r="W78" s="95">
        <v>42811.462268518517</v>
      </c>
      <c r="X78" s="98" t="s">
        <v>1217</v>
      </c>
      <c r="Y78" s="92"/>
      <c r="Z78" s="92"/>
      <c r="AA78" s="101" t="s">
        <v>1220</v>
      </c>
      <c r="AB78" s="92"/>
      <c r="AC78" s="92" t="b">
        <v>0</v>
      </c>
      <c r="AD78" s="92">
        <v>0</v>
      </c>
      <c r="AE78" s="101" t="s">
        <v>242</v>
      </c>
      <c r="AF78" s="92" t="b">
        <v>0</v>
      </c>
      <c r="AG78" s="92" t="s">
        <v>246</v>
      </c>
      <c r="AH78" s="92"/>
      <c r="AI78" s="101" t="s">
        <v>243</v>
      </c>
      <c r="AJ78" s="92" t="b">
        <v>0</v>
      </c>
      <c r="AK78" s="92">
        <v>0</v>
      </c>
      <c r="AL78" s="101" t="s">
        <v>243</v>
      </c>
      <c r="AM78" s="92" t="s">
        <v>247</v>
      </c>
      <c r="AN78" s="92" t="b">
        <v>0</v>
      </c>
      <c r="AO78" s="101" t="s">
        <v>1220</v>
      </c>
      <c r="AP78" s="92" t="s">
        <v>178</v>
      </c>
      <c r="AQ78" s="92">
        <v>0</v>
      </c>
      <c r="AR78" s="92">
        <v>0</v>
      </c>
      <c r="AS78" s="92"/>
      <c r="AT78" s="92"/>
      <c r="AU78" s="92"/>
      <c r="AV78" s="92"/>
      <c r="AW78" s="92"/>
      <c r="AX78" s="92"/>
      <c r="AY78" s="92"/>
      <c r="AZ78" s="92"/>
      <c r="BA78" s="123" t="s">
        <v>1175</v>
      </c>
      <c r="BB78" s="123" t="s">
        <v>4396</v>
      </c>
      <c r="BC78" s="123">
        <v>-1</v>
      </c>
      <c r="BD78" s="90" t="str">
        <f>REPLACE(INDEX(GroupVertices[Group], MATCH(Edges[[#This Row],[Vertex 1]],GroupVertices[Vertex],0)),1,1,"")</f>
        <v>est</v>
      </c>
      <c r="BE78" s="90" t="e">
        <f>REPLACE(INDEX(GroupVertices[Group], MATCH(Edges[[#This Row],[Vertex 2]],GroupVertices[Vertex],0)),1,1,"")</f>
        <v>#N/A</v>
      </c>
      <c r="BF78">
        <v>2</v>
      </c>
    </row>
    <row r="79" spans="1:58" x14ac:dyDescent="0.25">
      <c r="A79" s="88" t="s">
        <v>1230</v>
      </c>
      <c r="B79" s="88" t="s">
        <v>218</v>
      </c>
      <c r="C79" s="53" t="s">
        <v>4411</v>
      </c>
      <c r="D79" s="54">
        <v>1</v>
      </c>
      <c r="E79" s="61"/>
      <c r="F79" s="55">
        <v>10</v>
      </c>
      <c r="G79" s="53"/>
      <c r="H79" s="57"/>
      <c r="I79" s="56"/>
      <c r="J79" s="56"/>
      <c r="K79" s="36" t="s">
        <v>65</v>
      </c>
      <c r="L79" s="79">
        <v>79</v>
      </c>
      <c r="M79" s="79"/>
      <c r="N79" s="59"/>
      <c r="O79" s="91" t="s">
        <v>222</v>
      </c>
      <c r="P79" s="94">
        <v>42806.127812500003</v>
      </c>
      <c r="Q79" s="91" t="s">
        <v>1236</v>
      </c>
      <c r="R79" s="91"/>
      <c r="S79" s="91"/>
      <c r="T79" s="91"/>
      <c r="U79" s="91"/>
      <c r="V79" s="97" t="s">
        <v>1244</v>
      </c>
      <c r="W79" s="94">
        <v>42806.127812500003</v>
      </c>
      <c r="X79" s="97" t="s">
        <v>1250</v>
      </c>
      <c r="Y79" s="91"/>
      <c r="Z79" s="91"/>
      <c r="AA79" s="100" t="s">
        <v>1258</v>
      </c>
      <c r="AB79" s="91"/>
      <c r="AC79" s="91" t="b">
        <v>0</v>
      </c>
      <c r="AD79" s="91">
        <v>0</v>
      </c>
      <c r="AE79" s="100" t="s">
        <v>242</v>
      </c>
      <c r="AF79" s="91" t="b">
        <v>0</v>
      </c>
      <c r="AG79" s="91" t="s">
        <v>246</v>
      </c>
      <c r="AH79" s="91"/>
      <c r="AI79" s="100" t="s">
        <v>243</v>
      </c>
      <c r="AJ79" s="91" t="b">
        <v>0</v>
      </c>
      <c r="AK79" s="91">
        <v>0</v>
      </c>
      <c r="AL79" s="100" t="s">
        <v>243</v>
      </c>
      <c r="AM79" s="91" t="s">
        <v>247</v>
      </c>
      <c r="AN79" s="91" t="b">
        <v>0</v>
      </c>
      <c r="AO79" s="100" t="s">
        <v>1258</v>
      </c>
      <c r="AP79" s="91" t="s">
        <v>178</v>
      </c>
      <c r="AQ79" s="91">
        <v>0</v>
      </c>
      <c r="AR79" s="91">
        <v>0</v>
      </c>
      <c r="AS79" s="91"/>
      <c r="AT79" s="91"/>
      <c r="AU79" s="91"/>
      <c r="AV79" s="91"/>
      <c r="AW79" s="91"/>
      <c r="AX79" s="91"/>
      <c r="AY79" s="91"/>
      <c r="AZ79" s="91"/>
      <c r="BA79" s="123" t="s">
        <v>1296</v>
      </c>
      <c r="BB79" s="123" t="s">
        <v>4396</v>
      </c>
      <c r="BC79" s="123">
        <v>-1</v>
      </c>
      <c r="BD79" s="90" t="str">
        <f>REPLACE(INDEX(GroupVertices[Group], MATCH(Edges[[#This Row],[Vertex 1]],GroupVertices[Vertex],0)),1,1,"")</f>
        <v>orth</v>
      </c>
      <c r="BE79" s="90" t="e">
        <f>REPLACE(INDEX(GroupVertices[Group], MATCH(Edges[[#This Row],[Vertex 2]],GroupVertices[Vertex],0)),1,1,"")</f>
        <v>#N/A</v>
      </c>
      <c r="BF79">
        <v>1</v>
      </c>
    </row>
    <row r="80" spans="1:58" x14ac:dyDescent="0.25">
      <c r="A80" s="88" t="s">
        <v>1231</v>
      </c>
      <c r="B80" s="88" t="s">
        <v>218</v>
      </c>
      <c r="C80" s="53" t="s">
        <v>4411</v>
      </c>
      <c r="D80" s="54">
        <v>1</v>
      </c>
      <c r="E80" s="61"/>
      <c r="F80" s="55">
        <v>10</v>
      </c>
      <c r="G80" s="53"/>
      <c r="H80" s="57"/>
      <c r="I80" s="56"/>
      <c r="J80" s="56"/>
      <c r="K80" s="36" t="s">
        <v>65</v>
      </c>
      <c r="L80" s="79">
        <v>80</v>
      </c>
      <c r="M80" s="79"/>
      <c r="N80" s="59"/>
      <c r="O80" s="91" t="s">
        <v>222</v>
      </c>
      <c r="P80" s="94">
        <v>42806.278761574074</v>
      </c>
      <c r="Q80" s="91" t="s">
        <v>1237</v>
      </c>
      <c r="R80" s="91"/>
      <c r="S80" s="91"/>
      <c r="T80" s="91"/>
      <c r="U80" s="91"/>
      <c r="V80" s="97" t="s">
        <v>1245</v>
      </c>
      <c r="W80" s="94">
        <v>42806.278761574074</v>
      </c>
      <c r="X80" s="97" t="s">
        <v>1251</v>
      </c>
      <c r="Y80" s="91"/>
      <c r="Z80" s="91"/>
      <c r="AA80" s="100" t="s">
        <v>1259</v>
      </c>
      <c r="AB80" s="91"/>
      <c r="AC80" s="91" t="b">
        <v>0</v>
      </c>
      <c r="AD80" s="91">
        <v>0</v>
      </c>
      <c r="AE80" s="100" t="s">
        <v>242</v>
      </c>
      <c r="AF80" s="91" t="b">
        <v>0</v>
      </c>
      <c r="AG80" s="91" t="s">
        <v>246</v>
      </c>
      <c r="AH80" s="91"/>
      <c r="AI80" s="100" t="s">
        <v>243</v>
      </c>
      <c r="AJ80" s="91" t="b">
        <v>0</v>
      </c>
      <c r="AK80" s="91">
        <v>0</v>
      </c>
      <c r="AL80" s="100" t="s">
        <v>243</v>
      </c>
      <c r="AM80" s="91" t="s">
        <v>247</v>
      </c>
      <c r="AN80" s="91" t="b">
        <v>0</v>
      </c>
      <c r="AO80" s="100" t="s">
        <v>1259</v>
      </c>
      <c r="AP80" s="91" t="s">
        <v>178</v>
      </c>
      <c r="AQ80" s="91">
        <v>0</v>
      </c>
      <c r="AR80" s="91">
        <v>0</v>
      </c>
      <c r="AS80" s="91"/>
      <c r="AT80" s="91"/>
      <c r="AU80" s="91"/>
      <c r="AV80" s="91"/>
      <c r="AW80" s="91"/>
      <c r="AX80" s="91"/>
      <c r="AY80" s="91"/>
      <c r="AZ80" s="91"/>
      <c r="BA80" s="123" t="s">
        <v>1296</v>
      </c>
      <c r="BB80" s="123" t="s">
        <v>4396</v>
      </c>
      <c r="BC80" s="123">
        <v>-1</v>
      </c>
      <c r="BD80" s="90" t="str">
        <f>REPLACE(INDEX(GroupVertices[Group], MATCH(Edges[[#This Row],[Vertex 1]],GroupVertices[Vertex],0)),1,1,"")</f>
        <v>orth</v>
      </c>
      <c r="BE80" s="90" t="e">
        <f>REPLACE(INDEX(GroupVertices[Group], MATCH(Edges[[#This Row],[Vertex 2]],GroupVertices[Vertex],0)),1,1,"")</f>
        <v>#N/A</v>
      </c>
      <c r="BF80">
        <v>1</v>
      </c>
    </row>
    <row r="81" spans="1:58" x14ac:dyDescent="0.25">
      <c r="A81" s="88" t="s">
        <v>1232</v>
      </c>
      <c r="B81" s="88" t="s">
        <v>218</v>
      </c>
      <c r="C81" s="53" t="s">
        <v>4411</v>
      </c>
      <c r="D81" s="81">
        <v>1</v>
      </c>
      <c r="E81" s="82"/>
      <c r="F81" s="83">
        <v>10</v>
      </c>
      <c r="G81" s="80"/>
      <c r="H81" s="84"/>
      <c r="I81" s="85"/>
      <c r="J81" s="85"/>
      <c r="K81" s="36" t="s">
        <v>65</v>
      </c>
      <c r="L81" s="86">
        <v>81</v>
      </c>
      <c r="M81" s="86"/>
      <c r="N81" s="59"/>
      <c r="O81" s="91" t="s">
        <v>222</v>
      </c>
      <c r="P81" s="94">
        <v>42806.698935185188</v>
      </c>
      <c r="Q81" s="91" t="s">
        <v>1238</v>
      </c>
      <c r="R81" s="91"/>
      <c r="S81" s="91"/>
      <c r="T81" s="91"/>
      <c r="U81" s="91"/>
      <c r="V81" s="97" t="s">
        <v>1246</v>
      </c>
      <c r="W81" s="94">
        <v>42806.698935185188</v>
      </c>
      <c r="X81" s="97" t="s">
        <v>1252</v>
      </c>
      <c r="Y81" s="91"/>
      <c r="Z81" s="91"/>
      <c r="AA81" s="100" t="s">
        <v>1260</v>
      </c>
      <c r="AB81" s="100" t="s">
        <v>1266</v>
      </c>
      <c r="AC81" s="91" t="b">
        <v>0</v>
      </c>
      <c r="AD81" s="91">
        <v>0</v>
      </c>
      <c r="AE81" s="100" t="s">
        <v>1267</v>
      </c>
      <c r="AF81" s="91" t="b">
        <v>0</v>
      </c>
      <c r="AG81" s="91" t="s">
        <v>246</v>
      </c>
      <c r="AH81" s="91"/>
      <c r="AI81" s="100" t="s">
        <v>243</v>
      </c>
      <c r="AJ81" s="91" t="b">
        <v>0</v>
      </c>
      <c r="AK81" s="91">
        <v>0</v>
      </c>
      <c r="AL81" s="100" t="s">
        <v>243</v>
      </c>
      <c r="AM81" s="91" t="s">
        <v>247</v>
      </c>
      <c r="AN81" s="91" t="b">
        <v>0</v>
      </c>
      <c r="AO81" s="100" t="s">
        <v>1266</v>
      </c>
      <c r="AP81" s="91" t="s">
        <v>178</v>
      </c>
      <c r="AQ81" s="91">
        <v>0</v>
      </c>
      <c r="AR81" s="91">
        <v>0</v>
      </c>
      <c r="AS81" s="91"/>
      <c r="AT81" s="91"/>
      <c r="AU81" s="91"/>
      <c r="AV81" s="91"/>
      <c r="AW81" s="91"/>
      <c r="AX81" s="91"/>
      <c r="AY81" s="91"/>
      <c r="AZ81" s="91"/>
      <c r="BA81" s="123" t="s">
        <v>1296</v>
      </c>
      <c r="BB81" s="123" t="s">
        <v>4396</v>
      </c>
      <c r="BC81" s="123">
        <v>-1</v>
      </c>
      <c r="BD81" s="90" t="str">
        <f>REPLACE(INDEX(GroupVertices[Group], MATCH(Edges[[#This Row],[Vertex 1]],GroupVertices[Vertex],0)),1,1,"")</f>
        <v>orth</v>
      </c>
      <c r="BE81" s="90" t="e">
        <f>REPLACE(INDEX(GroupVertices[Group], MATCH(Edges[[#This Row],[Vertex 2]],GroupVertices[Vertex],0)),1,1,"")</f>
        <v>#N/A</v>
      </c>
      <c r="BF81">
        <v>1</v>
      </c>
    </row>
    <row r="82" spans="1:58" x14ac:dyDescent="0.25">
      <c r="A82" s="88" t="s">
        <v>1233</v>
      </c>
      <c r="B82" s="88" t="s">
        <v>218</v>
      </c>
      <c r="C82" s="53" t="s">
        <v>4411</v>
      </c>
      <c r="D82" s="81">
        <v>1</v>
      </c>
      <c r="E82" s="82"/>
      <c r="F82" s="83">
        <v>10</v>
      </c>
      <c r="G82" s="80"/>
      <c r="H82" s="84"/>
      <c r="I82" s="85"/>
      <c r="J82" s="85"/>
      <c r="K82" s="36" t="s">
        <v>65</v>
      </c>
      <c r="L82" s="86">
        <v>82</v>
      </c>
      <c r="M82" s="86"/>
      <c r="N82" s="59"/>
      <c r="O82" s="91" t="s">
        <v>223</v>
      </c>
      <c r="P82" s="94">
        <v>42809.667349537034</v>
      </c>
      <c r="Q82" s="91" t="s">
        <v>1239</v>
      </c>
      <c r="R82" s="91"/>
      <c r="S82" s="91"/>
      <c r="T82" s="91"/>
      <c r="U82" s="91"/>
      <c r="V82" s="97" t="s">
        <v>1247</v>
      </c>
      <c r="W82" s="94">
        <v>42809.667349537034</v>
      </c>
      <c r="X82" s="97" t="s">
        <v>1253</v>
      </c>
      <c r="Y82" s="91"/>
      <c r="Z82" s="91"/>
      <c r="AA82" s="100" t="s">
        <v>1261</v>
      </c>
      <c r="AB82" s="91"/>
      <c r="AC82" s="91" t="b">
        <v>0</v>
      </c>
      <c r="AD82" s="91">
        <v>0</v>
      </c>
      <c r="AE82" s="100" t="s">
        <v>244</v>
      </c>
      <c r="AF82" s="91" t="b">
        <v>0</v>
      </c>
      <c r="AG82" s="91" t="s">
        <v>246</v>
      </c>
      <c r="AH82" s="91"/>
      <c r="AI82" s="100" t="s">
        <v>243</v>
      </c>
      <c r="AJ82" s="91" t="b">
        <v>0</v>
      </c>
      <c r="AK82" s="91">
        <v>0</v>
      </c>
      <c r="AL82" s="100" t="s">
        <v>243</v>
      </c>
      <c r="AM82" s="91" t="s">
        <v>247</v>
      </c>
      <c r="AN82" s="91" t="b">
        <v>0</v>
      </c>
      <c r="AO82" s="100" t="s">
        <v>1261</v>
      </c>
      <c r="AP82" s="91" t="s">
        <v>178</v>
      </c>
      <c r="AQ82" s="91">
        <v>0</v>
      </c>
      <c r="AR82" s="91">
        <v>0</v>
      </c>
      <c r="AS82" s="91"/>
      <c r="AT82" s="91"/>
      <c r="AU82" s="91"/>
      <c r="AV82" s="91"/>
      <c r="AW82" s="91"/>
      <c r="AX82" s="91"/>
      <c r="AY82" s="91"/>
      <c r="AZ82" s="91"/>
      <c r="BA82" s="123" t="s">
        <v>1296</v>
      </c>
      <c r="BB82" s="123" t="s">
        <v>4396</v>
      </c>
      <c r="BC82" s="123">
        <v>-1</v>
      </c>
      <c r="BD82" s="90" t="str">
        <f>REPLACE(INDEX(GroupVertices[Group], MATCH(Edges[[#This Row],[Vertex 1]],GroupVertices[Vertex],0)),1,1,"")</f>
        <v>orth</v>
      </c>
      <c r="BE82" s="90" t="e">
        <f>REPLACE(INDEX(GroupVertices[Group], MATCH(Edges[[#This Row],[Vertex 2]],GroupVertices[Vertex],0)),1,1,"")</f>
        <v>#N/A</v>
      </c>
      <c r="BF82">
        <v>1</v>
      </c>
    </row>
    <row r="83" spans="1:58" x14ac:dyDescent="0.25">
      <c r="A83" s="88" t="s">
        <v>1233</v>
      </c>
      <c r="B83" s="88" t="s">
        <v>221</v>
      </c>
      <c r="C83" s="53" t="s">
        <v>4411</v>
      </c>
      <c r="D83" s="54">
        <v>1</v>
      </c>
      <c r="E83" s="61"/>
      <c r="F83" s="55">
        <v>10</v>
      </c>
      <c r="G83" s="53"/>
      <c r="H83" s="57"/>
      <c r="I83" s="56"/>
      <c r="J83" s="56"/>
      <c r="K83" s="36" t="s">
        <v>65</v>
      </c>
      <c r="L83" s="79">
        <v>83</v>
      </c>
      <c r="M83" s="79"/>
      <c r="N83" s="59"/>
      <c r="O83" s="91" t="s">
        <v>222</v>
      </c>
      <c r="P83" s="94">
        <v>42809.667349537034</v>
      </c>
      <c r="Q83" s="91" t="s">
        <v>1239</v>
      </c>
      <c r="R83" s="91"/>
      <c r="S83" s="91"/>
      <c r="T83" s="91"/>
      <c r="U83" s="91"/>
      <c r="V83" s="97" t="s">
        <v>1247</v>
      </c>
      <c r="W83" s="94">
        <v>42809.667349537034</v>
      </c>
      <c r="X83" s="97" t="s">
        <v>1253</v>
      </c>
      <c r="Y83" s="91"/>
      <c r="Z83" s="91"/>
      <c r="AA83" s="100" t="s">
        <v>1261</v>
      </c>
      <c r="AB83" s="91"/>
      <c r="AC83" s="91" t="b">
        <v>0</v>
      </c>
      <c r="AD83" s="91">
        <v>0</v>
      </c>
      <c r="AE83" s="100" t="s">
        <v>244</v>
      </c>
      <c r="AF83" s="91" t="b">
        <v>0</v>
      </c>
      <c r="AG83" s="91" t="s">
        <v>246</v>
      </c>
      <c r="AH83" s="91"/>
      <c r="AI83" s="100" t="s">
        <v>243</v>
      </c>
      <c r="AJ83" s="91" t="b">
        <v>0</v>
      </c>
      <c r="AK83" s="91">
        <v>0</v>
      </c>
      <c r="AL83" s="100" t="s">
        <v>243</v>
      </c>
      <c r="AM83" s="91" t="s">
        <v>247</v>
      </c>
      <c r="AN83" s="91" t="b">
        <v>0</v>
      </c>
      <c r="AO83" s="100" t="s">
        <v>1261</v>
      </c>
      <c r="AP83" s="91" t="s">
        <v>178</v>
      </c>
      <c r="AQ83" s="91">
        <v>0</v>
      </c>
      <c r="AR83" s="91">
        <v>0</v>
      </c>
      <c r="AS83" s="91"/>
      <c r="AT83" s="91"/>
      <c r="AU83" s="91"/>
      <c r="AV83" s="91"/>
      <c r="AW83" s="91"/>
      <c r="AX83" s="91"/>
      <c r="AY83" s="91"/>
      <c r="AZ83" s="91"/>
      <c r="BA83" s="123" t="s">
        <v>1296</v>
      </c>
      <c r="BB83" s="123" t="s">
        <v>4396</v>
      </c>
      <c r="BC83" s="123">
        <v>-1</v>
      </c>
      <c r="BD83" s="90" t="str">
        <f>REPLACE(INDEX(GroupVertices[Group], MATCH(Edges[[#This Row],[Vertex 1]],GroupVertices[Vertex],0)),1,1,"")</f>
        <v>orth</v>
      </c>
      <c r="BE83" s="90" t="e">
        <f>REPLACE(INDEX(GroupVertices[Group], MATCH(Edges[[#This Row],[Vertex 2]],GroupVertices[Vertex],0)),1,1,"")</f>
        <v>#N/A</v>
      </c>
      <c r="BF83">
        <v>1</v>
      </c>
    </row>
    <row r="84" spans="1:58" x14ac:dyDescent="0.25">
      <c r="A84" s="88" t="s">
        <v>1234</v>
      </c>
      <c r="B84" s="88" t="s">
        <v>221</v>
      </c>
      <c r="C84" s="53" t="s">
        <v>4411</v>
      </c>
      <c r="D84" s="54">
        <v>1.1666666666666667</v>
      </c>
      <c r="E84" s="61"/>
      <c r="F84" s="55">
        <v>17.5</v>
      </c>
      <c r="G84" s="53"/>
      <c r="H84" s="57"/>
      <c r="I84" s="56"/>
      <c r="J84" s="56"/>
      <c r="K84" s="36" t="s">
        <v>65</v>
      </c>
      <c r="L84" s="79">
        <v>84</v>
      </c>
      <c r="M84" s="79"/>
      <c r="N84" s="59"/>
      <c r="O84" s="91" t="s">
        <v>223</v>
      </c>
      <c r="P84" s="94">
        <v>42813.511712962965</v>
      </c>
      <c r="Q84" s="91" t="s">
        <v>1240</v>
      </c>
      <c r="R84" s="91"/>
      <c r="S84" s="91"/>
      <c r="T84" s="91"/>
      <c r="U84" s="91"/>
      <c r="V84" s="97" t="s">
        <v>1248</v>
      </c>
      <c r="W84" s="94">
        <v>42813.511712962965</v>
      </c>
      <c r="X84" s="97" t="s">
        <v>1254</v>
      </c>
      <c r="Y84" s="91"/>
      <c r="Z84" s="91"/>
      <c r="AA84" s="100" t="s">
        <v>1262</v>
      </c>
      <c r="AB84" s="100" t="s">
        <v>899</v>
      </c>
      <c r="AC84" s="91" t="b">
        <v>0</v>
      </c>
      <c r="AD84" s="91">
        <v>0</v>
      </c>
      <c r="AE84" s="100" t="s">
        <v>242</v>
      </c>
      <c r="AF84" s="91" t="b">
        <v>0</v>
      </c>
      <c r="AG84" s="91" t="s">
        <v>246</v>
      </c>
      <c r="AH84" s="91"/>
      <c r="AI84" s="100" t="s">
        <v>243</v>
      </c>
      <c r="AJ84" s="91" t="b">
        <v>0</v>
      </c>
      <c r="AK84" s="91">
        <v>0</v>
      </c>
      <c r="AL84" s="100" t="s">
        <v>243</v>
      </c>
      <c r="AM84" s="91" t="s">
        <v>453</v>
      </c>
      <c r="AN84" s="91" t="b">
        <v>0</v>
      </c>
      <c r="AO84" s="100" t="s">
        <v>899</v>
      </c>
      <c r="AP84" s="91" t="s">
        <v>178</v>
      </c>
      <c r="AQ84" s="91">
        <v>0</v>
      </c>
      <c r="AR84" s="91">
        <v>0</v>
      </c>
      <c r="AS84" s="91"/>
      <c r="AT84" s="91"/>
      <c r="AU84" s="91"/>
      <c r="AV84" s="91"/>
      <c r="AW84" s="91"/>
      <c r="AX84" s="91"/>
      <c r="AY84" s="91"/>
      <c r="AZ84" s="91"/>
      <c r="BA84" s="123" t="s">
        <v>1296</v>
      </c>
      <c r="BB84" s="123" t="s">
        <v>4396</v>
      </c>
      <c r="BC84" s="123">
        <v>-1</v>
      </c>
      <c r="BD84" s="90" t="str">
        <f>REPLACE(INDEX(GroupVertices[Group], MATCH(Edges[[#This Row],[Vertex 1]],GroupVertices[Vertex],0)),1,1,"")</f>
        <v>orth</v>
      </c>
      <c r="BE84" s="90" t="e">
        <f>REPLACE(INDEX(GroupVertices[Group], MATCH(Edges[[#This Row],[Vertex 2]],GroupVertices[Vertex],0)),1,1,"")</f>
        <v>#N/A</v>
      </c>
      <c r="BF84">
        <v>2</v>
      </c>
    </row>
    <row r="85" spans="1:58" x14ac:dyDescent="0.25">
      <c r="A85" s="88" t="s">
        <v>1234</v>
      </c>
      <c r="B85" s="88" t="s">
        <v>218</v>
      </c>
      <c r="C85" s="53" t="s">
        <v>4411</v>
      </c>
      <c r="D85" s="54">
        <v>1.5</v>
      </c>
      <c r="E85" s="61"/>
      <c r="F85" s="55">
        <v>32.5</v>
      </c>
      <c r="G85" s="53"/>
      <c r="H85" s="57"/>
      <c r="I85" s="56"/>
      <c r="J85" s="56"/>
      <c r="K85" s="36" t="s">
        <v>65</v>
      </c>
      <c r="L85" s="79">
        <v>85</v>
      </c>
      <c r="M85" s="79"/>
      <c r="N85" s="59"/>
      <c r="O85" s="91" t="s">
        <v>222</v>
      </c>
      <c r="P85" s="94">
        <v>42810.107245370367</v>
      </c>
      <c r="Q85" s="91" t="s">
        <v>1241</v>
      </c>
      <c r="R85" s="91"/>
      <c r="S85" s="91"/>
      <c r="T85" s="91"/>
      <c r="U85" s="91"/>
      <c r="V85" s="97" t="s">
        <v>1248</v>
      </c>
      <c r="W85" s="94">
        <v>42810.107245370367</v>
      </c>
      <c r="X85" s="97" t="s">
        <v>1255</v>
      </c>
      <c r="Y85" s="91"/>
      <c r="Z85" s="91"/>
      <c r="AA85" s="100" t="s">
        <v>1263</v>
      </c>
      <c r="AB85" s="91"/>
      <c r="AC85" s="91" t="b">
        <v>0</v>
      </c>
      <c r="AD85" s="91">
        <v>0</v>
      </c>
      <c r="AE85" s="100" t="s">
        <v>242</v>
      </c>
      <c r="AF85" s="91" t="b">
        <v>0</v>
      </c>
      <c r="AG85" s="91" t="s">
        <v>246</v>
      </c>
      <c r="AH85" s="91"/>
      <c r="AI85" s="100" t="s">
        <v>243</v>
      </c>
      <c r="AJ85" s="91" t="b">
        <v>0</v>
      </c>
      <c r="AK85" s="91">
        <v>0</v>
      </c>
      <c r="AL85" s="100" t="s">
        <v>243</v>
      </c>
      <c r="AM85" s="91" t="s">
        <v>453</v>
      </c>
      <c r="AN85" s="91" t="b">
        <v>0</v>
      </c>
      <c r="AO85" s="100" t="s">
        <v>1263</v>
      </c>
      <c r="AP85" s="91" t="s">
        <v>178</v>
      </c>
      <c r="AQ85" s="91">
        <v>0</v>
      </c>
      <c r="AR85" s="91">
        <v>0</v>
      </c>
      <c r="AS85" s="91"/>
      <c r="AT85" s="91"/>
      <c r="AU85" s="91"/>
      <c r="AV85" s="91"/>
      <c r="AW85" s="91"/>
      <c r="AX85" s="91"/>
      <c r="AY85" s="91"/>
      <c r="AZ85" s="91"/>
      <c r="BA85" s="123" t="s">
        <v>1296</v>
      </c>
      <c r="BB85" s="123" t="s">
        <v>4396</v>
      </c>
      <c r="BC85" s="123">
        <v>-1</v>
      </c>
      <c r="BD85" s="90" t="str">
        <f>REPLACE(INDEX(GroupVertices[Group], MATCH(Edges[[#This Row],[Vertex 1]],GroupVertices[Vertex],0)),1,1,"")</f>
        <v>orth</v>
      </c>
      <c r="BE85" s="90" t="e">
        <f>REPLACE(INDEX(GroupVertices[Group], MATCH(Edges[[#This Row],[Vertex 2]],GroupVertices[Vertex],0)),1,1,"")</f>
        <v>#N/A</v>
      </c>
      <c r="BF85">
        <v>4</v>
      </c>
    </row>
    <row r="86" spans="1:58" x14ac:dyDescent="0.25">
      <c r="A86" s="88" t="s">
        <v>1234</v>
      </c>
      <c r="B86" s="88" t="s">
        <v>218</v>
      </c>
      <c r="C86" s="53" t="s">
        <v>4411</v>
      </c>
      <c r="D86" s="54">
        <v>1.5</v>
      </c>
      <c r="E86" s="61"/>
      <c r="F86" s="55">
        <v>32.5</v>
      </c>
      <c r="G86" s="53"/>
      <c r="H86" s="57"/>
      <c r="I86" s="56"/>
      <c r="J86" s="56"/>
      <c r="K86" s="36" t="s">
        <v>65</v>
      </c>
      <c r="L86" s="79">
        <v>86</v>
      </c>
      <c r="M86" s="79"/>
      <c r="N86" s="59"/>
      <c r="O86" s="91" t="s">
        <v>222</v>
      </c>
      <c r="P86" s="94">
        <v>42813.511712962965</v>
      </c>
      <c r="Q86" s="91" t="s">
        <v>1240</v>
      </c>
      <c r="R86" s="91"/>
      <c r="S86" s="91"/>
      <c r="T86" s="91"/>
      <c r="U86" s="91"/>
      <c r="V86" s="97" t="s">
        <v>1248</v>
      </c>
      <c r="W86" s="94">
        <v>42813.511712962965</v>
      </c>
      <c r="X86" s="97" t="s">
        <v>1254</v>
      </c>
      <c r="Y86" s="91"/>
      <c r="Z86" s="91"/>
      <c r="AA86" s="100" t="s">
        <v>1262</v>
      </c>
      <c r="AB86" s="100" t="s">
        <v>899</v>
      </c>
      <c r="AC86" s="91" t="b">
        <v>0</v>
      </c>
      <c r="AD86" s="91">
        <v>0</v>
      </c>
      <c r="AE86" s="100" t="s">
        <v>242</v>
      </c>
      <c r="AF86" s="91" t="b">
        <v>0</v>
      </c>
      <c r="AG86" s="91" t="s">
        <v>246</v>
      </c>
      <c r="AH86" s="91"/>
      <c r="AI86" s="100" t="s">
        <v>243</v>
      </c>
      <c r="AJ86" s="91" t="b">
        <v>0</v>
      </c>
      <c r="AK86" s="91">
        <v>0</v>
      </c>
      <c r="AL86" s="100" t="s">
        <v>243</v>
      </c>
      <c r="AM86" s="91" t="s">
        <v>453</v>
      </c>
      <c r="AN86" s="91" t="b">
        <v>0</v>
      </c>
      <c r="AO86" s="100" t="s">
        <v>899</v>
      </c>
      <c r="AP86" s="91" t="s">
        <v>178</v>
      </c>
      <c r="AQ86" s="91">
        <v>0</v>
      </c>
      <c r="AR86" s="91">
        <v>0</v>
      </c>
      <c r="AS86" s="91"/>
      <c r="AT86" s="91"/>
      <c r="AU86" s="91"/>
      <c r="AV86" s="91"/>
      <c r="AW86" s="91"/>
      <c r="AX86" s="91"/>
      <c r="AY86" s="91"/>
      <c r="AZ86" s="91"/>
      <c r="BA86" s="123" t="s">
        <v>1296</v>
      </c>
      <c r="BB86" s="123" t="s">
        <v>4396</v>
      </c>
      <c r="BC86" s="123">
        <v>-1</v>
      </c>
      <c r="BD86" s="90" t="str">
        <f>REPLACE(INDEX(GroupVertices[Group], MATCH(Edges[[#This Row],[Vertex 1]],GroupVertices[Vertex],0)),1,1,"")</f>
        <v>orth</v>
      </c>
      <c r="BE86" s="90" t="e">
        <f>REPLACE(INDEX(GroupVertices[Group], MATCH(Edges[[#This Row],[Vertex 2]],GroupVertices[Vertex],0)),1,1,"")</f>
        <v>#N/A</v>
      </c>
      <c r="BF86">
        <v>4</v>
      </c>
    </row>
    <row r="87" spans="1:58" x14ac:dyDescent="0.25">
      <c r="A87" s="88" t="s">
        <v>1235</v>
      </c>
      <c r="B87" s="88" t="s">
        <v>218</v>
      </c>
      <c r="C87" s="53" t="s">
        <v>4411</v>
      </c>
      <c r="D87" s="81">
        <v>1.1666666666666667</v>
      </c>
      <c r="E87" s="82"/>
      <c r="F87" s="83">
        <v>17.5</v>
      </c>
      <c r="G87" s="80"/>
      <c r="H87" s="84"/>
      <c r="I87" s="85"/>
      <c r="J87" s="85"/>
      <c r="K87" s="36" t="s">
        <v>65</v>
      </c>
      <c r="L87" s="86">
        <v>87</v>
      </c>
      <c r="M87" s="86"/>
      <c r="N87" s="59"/>
      <c r="O87" s="91" t="s">
        <v>222</v>
      </c>
      <c r="P87" s="94">
        <v>42814.467546296299</v>
      </c>
      <c r="Q87" s="91" t="s">
        <v>1242</v>
      </c>
      <c r="R87" s="91"/>
      <c r="S87" s="91"/>
      <c r="T87" s="91"/>
      <c r="U87" s="91"/>
      <c r="V87" s="97" t="s">
        <v>1249</v>
      </c>
      <c r="W87" s="94">
        <v>42814.467546296299</v>
      </c>
      <c r="X87" s="97" t="s">
        <v>1256</v>
      </c>
      <c r="Y87" s="91"/>
      <c r="Z87" s="91"/>
      <c r="AA87" s="100" t="s">
        <v>1264</v>
      </c>
      <c r="AB87" s="91"/>
      <c r="AC87" s="91" t="b">
        <v>0</v>
      </c>
      <c r="AD87" s="91">
        <v>0</v>
      </c>
      <c r="AE87" s="100" t="s">
        <v>242</v>
      </c>
      <c r="AF87" s="91" t="b">
        <v>0</v>
      </c>
      <c r="AG87" s="91" t="s">
        <v>246</v>
      </c>
      <c r="AH87" s="91"/>
      <c r="AI87" s="100" t="s">
        <v>243</v>
      </c>
      <c r="AJ87" s="91" t="b">
        <v>0</v>
      </c>
      <c r="AK87" s="91">
        <v>1</v>
      </c>
      <c r="AL87" s="100" t="s">
        <v>243</v>
      </c>
      <c r="AM87" s="91" t="s">
        <v>453</v>
      </c>
      <c r="AN87" s="91" t="b">
        <v>0</v>
      </c>
      <c r="AO87" s="100" t="s">
        <v>1264</v>
      </c>
      <c r="AP87" s="91" t="s">
        <v>178</v>
      </c>
      <c r="AQ87" s="91">
        <v>0</v>
      </c>
      <c r="AR87" s="91">
        <v>0</v>
      </c>
      <c r="AS87" s="91"/>
      <c r="AT87" s="91"/>
      <c r="AU87" s="91"/>
      <c r="AV87" s="91"/>
      <c r="AW87" s="91"/>
      <c r="AX87" s="91"/>
      <c r="AY87" s="91"/>
      <c r="AZ87" s="91"/>
      <c r="BA87" s="123" t="s">
        <v>1296</v>
      </c>
      <c r="BB87" s="123" t="s">
        <v>4396</v>
      </c>
      <c r="BC87" s="123">
        <v>-1</v>
      </c>
      <c r="BD87" s="90" t="str">
        <f>REPLACE(INDEX(GroupVertices[Group], MATCH(Edges[[#This Row],[Vertex 1]],GroupVertices[Vertex],0)),1,1,"")</f>
        <v>orth</v>
      </c>
      <c r="BE87" s="90" t="e">
        <f>REPLACE(INDEX(GroupVertices[Group], MATCH(Edges[[#This Row],[Vertex 2]],GroupVertices[Vertex],0)),1,1,"")</f>
        <v>#N/A</v>
      </c>
      <c r="BF87">
        <v>2</v>
      </c>
    </row>
    <row r="88" spans="1:58" x14ac:dyDescent="0.25">
      <c r="A88" s="89" t="s">
        <v>1235</v>
      </c>
      <c r="B88" s="89" t="s">
        <v>218</v>
      </c>
      <c r="C88" s="53" t="s">
        <v>4411</v>
      </c>
      <c r="D88" s="150">
        <v>1.1666666666666667</v>
      </c>
      <c r="E88" s="151"/>
      <c r="F88" s="152">
        <v>17.5</v>
      </c>
      <c r="G88" s="149"/>
      <c r="H88" s="153"/>
      <c r="I88" s="154"/>
      <c r="J88" s="154"/>
      <c r="K88" s="36" t="s">
        <v>65</v>
      </c>
      <c r="L88" s="155">
        <v>88</v>
      </c>
      <c r="M88" s="155"/>
      <c r="N88" s="87"/>
      <c r="O88" s="92" t="s">
        <v>223</v>
      </c>
      <c r="P88" s="95">
        <v>42814.470752314817</v>
      </c>
      <c r="Q88" s="92" t="s">
        <v>1243</v>
      </c>
      <c r="R88" s="92"/>
      <c r="S88" s="92"/>
      <c r="T88" s="92"/>
      <c r="U88" s="92"/>
      <c r="V88" s="98" t="s">
        <v>1249</v>
      </c>
      <c r="W88" s="95">
        <v>42814.470752314817</v>
      </c>
      <c r="X88" s="98" t="s">
        <v>1257</v>
      </c>
      <c r="Y88" s="92"/>
      <c r="Z88" s="92"/>
      <c r="AA88" s="101" t="s">
        <v>1265</v>
      </c>
      <c r="AB88" s="92"/>
      <c r="AC88" s="92" t="b">
        <v>0</v>
      </c>
      <c r="AD88" s="92">
        <v>0</v>
      </c>
      <c r="AE88" s="101" t="s">
        <v>243</v>
      </c>
      <c r="AF88" s="92" t="b">
        <v>0</v>
      </c>
      <c r="AG88" s="92" t="s">
        <v>246</v>
      </c>
      <c r="AH88" s="92"/>
      <c r="AI88" s="101" t="s">
        <v>243</v>
      </c>
      <c r="AJ88" s="92" t="b">
        <v>0</v>
      </c>
      <c r="AK88" s="92">
        <v>1</v>
      </c>
      <c r="AL88" s="101" t="s">
        <v>1264</v>
      </c>
      <c r="AM88" s="92" t="s">
        <v>453</v>
      </c>
      <c r="AN88" s="92" t="b">
        <v>0</v>
      </c>
      <c r="AO88" s="101" t="s">
        <v>1264</v>
      </c>
      <c r="AP88" s="92" t="s">
        <v>178</v>
      </c>
      <c r="AQ88" s="92">
        <v>0</v>
      </c>
      <c r="AR88" s="92">
        <v>0</v>
      </c>
      <c r="AS88" s="92"/>
      <c r="AT88" s="92"/>
      <c r="AU88" s="92"/>
      <c r="AV88" s="92"/>
      <c r="AW88" s="92"/>
      <c r="AX88" s="92"/>
      <c r="AY88" s="92"/>
      <c r="AZ88" s="92"/>
      <c r="BA88" s="123" t="s">
        <v>1296</v>
      </c>
      <c r="BB88" s="123" t="s">
        <v>4396</v>
      </c>
      <c r="BC88" s="123">
        <v>-1</v>
      </c>
      <c r="BD88" s="90" t="str">
        <f>REPLACE(INDEX(GroupVertices[Group], MATCH(Edges[[#This Row],[Vertex 1]],GroupVertices[Vertex],0)),1,1,"")</f>
        <v>orth</v>
      </c>
      <c r="BE88" s="90" t="e">
        <f>REPLACE(INDEX(GroupVertices[Group], MATCH(Edges[[#This Row],[Vertex 2]],GroupVertices[Vertex],0)),1,1,"")</f>
        <v>#N/A</v>
      </c>
      <c r="BF88">
        <v>2</v>
      </c>
    </row>
    <row r="89" spans="1:58" x14ac:dyDescent="0.25">
      <c r="A89" s="88" t="s">
        <v>1307</v>
      </c>
      <c r="B89" s="88" t="s">
        <v>218</v>
      </c>
      <c r="C89" s="53" t="s">
        <v>4411</v>
      </c>
      <c r="D89" s="54">
        <v>1</v>
      </c>
      <c r="E89" s="61"/>
      <c r="F89" s="55">
        <v>10</v>
      </c>
      <c r="G89" s="53"/>
      <c r="H89" s="57"/>
      <c r="I89" s="56"/>
      <c r="J89" s="56"/>
      <c r="K89" s="36" t="s">
        <v>65</v>
      </c>
      <c r="L89" s="79">
        <v>89</v>
      </c>
      <c r="M89" s="79"/>
      <c r="N89" s="59"/>
      <c r="O89" s="91" t="s">
        <v>223</v>
      </c>
      <c r="P89" s="94">
        <v>42809.294861111113</v>
      </c>
      <c r="Q89" s="91" t="s">
        <v>1312</v>
      </c>
      <c r="R89" s="97" t="s">
        <v>1316</v>
      </c>
      <c r="S89" s="91" t="s">
        <v>342</v>
      </c>
      <c r="T89" s="91"/>
      <c r="U89" s="91"/>
      <c r="V89" s="97" t="s">
        <v>1318</v>
      </c>
      <c r="W89" s="94">
        <v>42809.294861111113</v>
      </c>
      <c r="X89" s="97" t="s">
        <v>1321</v>
      </c>
      <c r="Y89" s="91"/>
      <c r="Z89" s="91"/>
      <c r="AA89" s="100" t="s">
        <v>1325</v>
      </c>
      <c r="AB89" s="91"/>
      <c r="AC89" s="91" t="b">
        <v>0</v>
      </c>
      <c r="AD89" s="91">
        <v>1</v>
      </c>
      <c r="AE89" s="100" t="s">
        <v>243</v>
      </c>
      <c r="AF89" s="91" t="b">
        <v>0</v>
      </c>
      <c r="AG89" s="91" t="s">
        <v>246</v>
      </c>
      <c r="AH89" s="91"/>
      <c r="AI89" s="100" t="s">
        <v>243</v>
      </c>
      <c r="AJ89" s="91" t="b">
        <v>0</v>
      </c>
      <c r="AK89" s="91">
        <v>0</v>
      </c>
      <c r="AL89" s="100" t="s">
        <v>243</v>
      </c>
      <c r="AM89" s="91" t="s">
        <v>247</v>
      </c>
      <c r="AN89" s="91" t="b">
        <v>1</v>
      </c>
      <c r="AO89" s="100" t="s">
        <v>1325</v>
      </c>
      <c r="AP89" s="91" t="s">
        <v>178</v>
      </c>
      <c r="AQ89" s="91">
        <v>0</v>
      </c>
      <c r="AR89" s="91">
        <v>0</v>
      </c>
      <c r="AS89" s="91"/>
      <c r="AT89" s="91"/>
      <c r="AU89" s="91"/>
      <c r="AV89" s="91"/>
      <c r="AW89" s="91"/>
      <c r="AX89" s="91"/>
      <c r="AY89" s="91"/>
      <c r="AZ89" s="91"/>
      <c r="BA89" s="123" t="s">
        <v>1296</v>
      </c>
      <c r="BB89" s="123" t="s">
        <v>4396</v>
      </c>
      <c r="BC89" s="123">
        <v>-1</v>
      </c>
      <c r="BD89" s="90" t="str">
        <f>REPLACE(INDEX(GroupVertices[Group], MATCH(Edges[[#This Row],[Vertex 1]],GroupVertices[Vertex],0)),1,1,"")</f>
        <v>orth</v>
      </c>
      <c r="BE89" s="90" t="e">
        <f>REPLACE(INDEX(GroupVertices[Group], MATCH(Edges[[#This Row],[Vertex 2]],GroupVertices[Vertex],0)),1,1,"")</f>
        <v>#N/A</v>
      </c>
      <c r="BF89">
        <v>1</v>
      </c>
    </row>
    <row r="90" spans="1:58" x14ac:dyDescent="0.25">
      <c r="A90" s="88" t="s">
        <v>1310</v>
      </c>
      <c r="B90" s="88" t="s">
        <v>416</v>
      </c>
      <c r="C90" s="53" t="s">
        <v>4411</v>
      </c>
      <c r="D90" s="81">
        <v>1</v>
      </c>
      <c r="E90" s="82"/>
      <c r="F90" s="83">
        <v>10</v>
      </c>
      <c r="G90" s="80"/>
      <c r="H90" s="84"/>
      <c r="I90" s="85"/>
      <c r="J90" s="85"/>
      <c r="K90" s="36" t="s">
        <v>65</v>
      </c>
      <c r="L90" s="86">
        <v>90</v>
      </c>
      <c r="M90" s="86"/>
      <c r="N90" s="59"/>
      <c r="O90" s="91" t="s">
        <v>223</v>
      </c>
      <c r="P90" s="94">
        <v>42813.430694444447</v>
      </c>
      <c r="Q90" s="91" t="s">
        <v>1315</v>
      </c>
      <c r="R90" s="91"/>
      <c r="S90" s="91"/>
      <c r="T90" s="91"/>
      <c r="U90" s="91"/>
      <c r="V90" s="97" t="s">
        <v>1320</v>
      </c>
      <c r="W90" s="94">
        <v>42813.430694444447</v>
      </c>
      <c r="X90" s="97" t="s">
        <v>1324</v>
      </c>
      <c r="Y90" s="91"/>
      <c r="Z90" s="91"/>
      <c r="AA90" s="100" t="s">
        <v>1328</v>
      </c>
      <c r="AB90" s="91"/>
      <c r="AC90" s="91" t="b">
        <v>0</v>
      </c>
      <c r="AD90" s="91">
        <v>0</v>
      </c>
      <c r="AE90" s="100" t="s">
        <v>244</v>
      </c>
      <c r="AF90" s="91" t="b">
        <v>0</v>
      </c>
      <c r="AG90" s="91" t="s">
        <v>246</v>
      </c>
      <c r="AH90" s="91"/>
      <c r="AI90" s="100" t="s">
        <v>243</v>
      </c>
      <c r="AJ90" s="91" t="b">
        <v>0</v>
      </c>
      <c r="AK90" s="91">
        <v>0</v>
      </c>
      <c r="AL90" s="100" t="s">
        <v>243</v>
      </c>
      <c r="AM90" s="91" t="s">
        <v>247</v>
      </c>
      <c r="AN90" s="91" t="b">
        <v>0</v>
      </c>
      <c r="AO90" s="100" t="s">
        <v>1328</v>
      </c>
      <c r="AP90" s="91" t="s">
        <v>178</v>
      </c>
      <c r="AQ90" s="91">
        <v>0</v>
      </c>
      <c r="AR90" s="91">
        <v>0</v>
      </c>
      <c r="AS90" s="91"/>
      <c r="AT90" s="91"/>
      <c r="AU90" s="91"/>
      <c r="AV90" s="91"/>
      <c r="AW90" s="91"/>
      <c r="AX90" s="91"/>
      <c r="AY90" s="91"/>
      <c r="AZ90" s="91"/>
      <c r="BA90" s="123" t="s">
        <v>1296</v>
      </c>
      <c r="BB90" s="123" t="s">
        <v>4396</v>
      </c>
      <c r="BC90" s="123">
        <v>-1</v>
      </c>
      <c r="BD90" s="90" t="str">
        <f>REPLACE(INDEX(GroupVertices[Group], MATCH(Edges[[#This Row],[Vertex 1]],GroupVertices[Vertex],0)),1,1,"")</f>
        <v>orth</v>
      </c>
      <c r="BE90" s="90" t="e">
        <f>REPLACE(INDEX(GroupVertices[Group], MATCH(Edges[[#This Row],[Vertex 2]],GroupVertices[Vertex],0)),1,1,"")</f>
        <v>#N/A</v>
      </c>
      <c r="BF90">
        <v>1</v>
      </c>
    </row>
    <row r="91" spans="1:58" x14ac:dyDescent="0.25">
      <c r="A91" s="88" t="s">
        <v>1310</v>
      </c>
      <c r="B91" s="88" t="s">
        <v>218</v>
      </c>
      <c r="C91" s="53" t="s">
        <v>4411</v>
      </c>
      <c r="D91" s="54">
        <v>1</v>
      </c>
      <c r="E91" s="61"/>
      <c r="F91" s="55">
        <v>10</v>
      </c>
      <c r="G91" s="53"/>
      <c r="H91" s="57"/>
      <c r="I91" s="56"/>
      <c r="J91" s="56"/>
      <c r="K91" s="36" t="s">
        <v>65</v>
      </c>
      <c r="L91" s="79">
        <v>91</v>
      </c>
      <c r="M91" s="79"/>
      <c r="N91" s="59"/>
      <c r="O91" s="91" t="s">
        <v>223</v>
      </c>
      <c r="P91" s="94">
        <v>42813.430694444447</v>
      </c>
      <c r="Q91" s="91" t="s">
        <v>1315</v>
      </c>
      <c r="R91" s="91"/>
      <c r="S91" s="91"/>
      <c r="T91" s="91"/>
      <c r="U91" s="91"/>
      <c r="V91" s="97" t="s">
        <v>1320</v>
      </c>
      <c r="W91" s="94">
        <v>42813.430694444447</v>
      </c>
      <c r="X91" s="97" t="s">
        <v>1324</v>
      </c>
      <c r="Y91" s="91"/>
      <c r="Z91" s="91"/>
      <c r="AA91" s="100" t="s">
        <v>1328</v>
      </c>
      <c r="AB91" s="91"/>
      <c r="AC91" s="91" t="b">
        <v>0</v>
      </c>
      <c r="AD91" s="91">
        <v>0</v>
      </c>
      <c r="AE91" s="100" t="s">
        <v>244</v>
      </c>
      <c r="AF91" s="91" t="b">
        <v>0</v>
      </c>
      <c r="AG91" s="91" t="s">
        <v>246</v>
      </c>
      <c r="AH91" s="91"/>
      <c r="AI91" s="100" t="s">
        <v>243</v>
      </c>
      <c r="AJ91" s="91" t="b">
        <v>0</v>
      </c>
      <c r="AK91" s="91">
        <v>0</v>
      </c>
      <c r="AL91" s="100" t="s">
        <v>243</v>
      </c>
      <c r="AM91" s="91" t="s">
        <v>247</v>
      </c>
      <c r="AN91" s="91" t="b">
        <v>0</v>
      </c>
      <c r="AO91" s="100" t="s">
        <v>1328</v>
      </c>
      <c r="AP91" s="91" t="s">
        <v>178</v>
      </c>
      <c r="AQ91" s="91">
        <v>0</v>
      </c>
      <c r="AR91" s="91">
        <v>0</v>
      </c>
      <c r="AS91" s="91"/>
      <c r="AT91" s="91"/>
      <c r="AU91" s="91"/>
      <c r="AV91" s="91"/>
      <c r="AW91" s="91"/>
      <c r="AX91" s="91"/>
      <c r="AY91" s="91"/>
      <c r="AZ91" s="91"/>
      <c r="BA91" s="123" t="s">
        <v>1296</v>
      </c>
      <c r="BB91" s="123" t="s">
        <v>4396</v>
      </c>
      <c r="BC91" s="123">
        <v>-1</v>
      </c>
      <c r="BD91" s="90" t="str">
        <f>REPLACE(INDEX(GroupVertices[Group], MATCH(Edges[[#This Row],[Vertex 1]],GroupVertices[Vertex],0)),1,1,"")</f>
        <v>orth</v>
      </c>
      <c r="BE91" s="90" t="e">
        <f>REPLACE(INDEX(GroupVertices[Group], MATCH(Edges[[#This Row],[Vertex 2]],GroupVertices[Vertex],0)),1,1,"")</f>
        <v>#N/A</v>
      </c>
      <c r="BF91">
        <v>1</v>
      </c>
    </row>
    <row r="92" spans="1:58" x14ac:dyDescent="0.25">
      <c r="A92" s="89" t="s">
        <v>1310</v>
      </c>
      <c r="B92" s="89" t="s">
        <v>221</v>
      </c>
      <c r="C92" s="53" t="s">
        <v>4411</v>
      </c>
      <c r="D92" s="150">
        <v>1</v>
      </c>
      <c r="E92" s="151"/>
      <c r="F92" s="152">
        <v>10</v>
      </c>
      <c r="G92" s="149"/>
      <c r="H92" s="153"/>
      <c r="I92" s="154"/>
      <c r="J92" s="154"/>
      <c r="K92" s="36" t="s">
        <v>65</v>
      </c>
      <c r="L92" s="155">
        <v>92</v>
      </c>
      <c r="M92" s="155"/>
      <c r="N92" s="87"/>
      <c r="O92" s="92" t="s">
        <v>222</v>
      </c>
      <c r="P92" s="95">
        <v>42813.430694444447</v>
      </c>
      <c r="Q92" s="92" t="s">
        <v>1315</v>
      </c>
      <c r="R92" s="92"/>
      <c r="S92" s="92"/>
      <c r="T92" s="92"/>
      <c r="U92" s="92"/>
      <c r="V92" s="98" t="s">
        <v>1320</v>
      </c>
      <c r="W92" s="95">
        <v>42813.430694444447</v>
      </c>
      <c r="X92" s="98" t="s">
        <v>1324</v>
      </c>
      <c r="Y92" s="92"/>
      <c r="Z92" s="92"/>
      <c r="AA92" s="101" t="s">
        <v>1328</v>
      </c>
      <c r="AB92" s="92"/>
      <c r="AC92" s="92" t="b">
        <v>0</v>
      </c>
      <c r="AD92" s="92">
        <v>0</v>
      </c>
      <c r="AE92" s="101" t="s">
        <v>244</v>
      </c>
      <c r="AF92" s="92" t="b">
        <v>0</v>
      </c>
      <c r="AG92" s="92" t="s">
        <v>246</v>
      </c>
      <c r="AH92" s="92"/>
      <c r="AI92" s="101" t="s">
        <v>243</v>
      </c>
      <c r="AJ92" s="92" t="b">
        <v>0</v>
      </c>
      <c r="AK92" s="92">
        <v>0</v>
      </c>
      <c r="AL92" s="101" t="s">
        <v>243</v>
      </c>
      <c r="AM92" s="92" t="s">
        <v>247</v>
      </c>
      <c r="AN92" s="92" t="b">
        <v>0</v>
      </c>
      <c r="AO92" s="101" t="s">
        <v>1328</v>
      </c>
      <c r="AP92" s="92" t="s">
        <v>178</v>
      </c>
      <c r="AQ92" s="92">
        <v>0</v>
      </c>
      <c r="AR92" s="92">
        <v>0</v>
      </c>
      <c r="AS92" s="92"/>
      <c r="AT92" s="92"/>
      <c r="AU92" s="92"/>
      <c r="AV92" s="92"/>
      <c r="AW92" s="92"/>
      <c r="AX92" s="92"/>
      <c r="AY92" s="92"/>
      <c r="AZ92" s="92"/>
      <c r="BA92" s="123" t="s">
        <v>1296</v>
      </c>
      <c r="BB92" s="123" t="s">
        <v>4396</v>
      </c>
      <c r="BC92" s="123">
        <v>-1</v>
      </c>
      <c r="BD92" s="90" t="str">
        <f>REPLACE(INDEX(GroupVertices[Group], MATCH(Edges[[#This Row],[Vertex 1]],GroupVertices[Vertex],0)),1,1,"")</f>
        <v>orth</v>
      </c>
      <c r="BE92" s="90" t="e">
        <f>REPLACE(INDEX(GroupVertices[Group], MATCH(Edges[[#This Row],[Vertex 2]],GroupVertices[Vertex],0)),1,1,"")</f>
        <v>#N/A</v>
      </c>
      <c r="BF92">
        <v>1</v>
      </c>
    </row>
    <row r="93" spans="1:58" x14ac:dyDescent="0.25">
      <c r="A93" s="88" t="s">
        <v>1234</v>
      </c>
      <c r="B93" s="88" t="s">
        <v>221</v>
      </c>
      <c r="C93" s="53" t="s">
        <v>4411</v>
      </c>
      <c r="D93" s="54">
        <v>1.1666666666666667</v>
      </c>
      <c r="E93" s="61"/>
      <c r="F93" s="55">
        <v>17.5</v>
      </c>
      <c r="G93" s="53"/>
      <c r="H93" s="57"/>
      <c r="I93" s="56"/>
      <c r="J93" s="56"/>
      <c r="K93" s="36" t="s">
        <v>65</v>
      </c>
      <c r="L93" s="79">
        <v>93</v>
      </c>
      <c r="M93" s="79"/>
      <c r="N93" s="59"/>
      <c r="O93" s="91" t="s">
        <v>223</v>
      </c>
      <c r="P93" s="94">
        <v>42813.511712962965</v>
      </c>
      <c r="Q93" s="91" t="s">
        <v>1240</v>
      </c>
      <c r="R93" s="91"/>
      <c r="S93" s="91"/>
      <c r="T93" s="91"/>
      <c r="U93" s="91"/>
      <c r="V93" s="97" t="s">
        <v>1248</v>
      </c>
      <c r="W93" s="94">
        <v>42813.511712962965</v>
      </c>
      <c r="X93" s="97" t="s">
        <v>1254</v>
      </c>
      <c r="Y93" s="91"/>
      <c r="Z93" s="91"/>
      <c r="AA93" s="100" t="s">
        <v>1262</v>
      </c>
      <c r="AB93" s="100" t="s">
        <v>899</v>
      </c>
      <c r="AC93" s="91" t="b">
        <v>0</v>
      </c>
      <c r="AD93" s="91">
        <v>0</v>
      </c>
      <c r="AE93" s="100" t="s">
        <v>242</v>
      </c>
      <c r="AF93" s="91" t="b">
        <v>0</v>
      </c>
      <c r="AG93" s="91" t="s">
        <v>246</v>
      </c>
      <c r="AH93" s="91"/>
      <c r="AI93" s="100" t="s">
        <v>243</v>
      </c>
      <c r="AJ93" s="91" t="b">
        <v>0</v>
      </c>
      <c r="AK93" s="91">
        <v>0</v>
      </c>
      <c r="AL93" s="100" t="s">
        <v>243</v>
      </c>
      <c r="AM93" s="91" t="s">
        <v>453</v>
      </c>
      <c r="AN93" s="91" t="b">
        <v>0</v>
      </c>
      <c r="AO93" s="100" t="s">
        <v>899</v>
      </c>
      <c r="AP93" s="91" t="s">
        <v>178</v>
      </c>
      <c r="AQ93" s="91">
        <v>0</v>
      </c>
      <c r="AR93" s="91">
        <v>0</v>
      </c>
      <c r="AS93" s="91"/>
      <c r="AT93" s="91"/>
      <c r="AU93" s="91"/>
      <c r="AV93" s="91"/>
      <c r="AW93" s="91"/>
      <c r="AX93" s="91"/>
      <c r="AY93" s="91"/>
      <c r="AZ93" s="91"/>
      <c r="BA93" s="123" t="s">
        <v>1296</v>
      </c>
      <c r="BB93" s="123" t="s">
        <v>4396</v>
      </c>
      <c r="BC93" s="123">
        <v>-1</v>
      </c>
      <c r="BD93" s="90" t="str">
        <f>REPLACE(INDEX(GroupVertices[Group], MATCH(Edges[[#This Row],[Vertex 1]],GroupVertices[Vertex],0)),1,1,"")</f>
        <v>orth</v>
      </c>
      <c r="BE93" s="90" t="e">
        <f>REPLACE(INDEX(GroupVertices[Group], MATCH(Edges[[#This Row],[Vertex 2]],GroupVertices[Vertex],0)),1,1,"")</f>
        <v>#N/A</v>
      </c>
      <c r="BF93">
        <v>2</v>
      </c>
    </row>
    <row r="94" spans="1:58" x14ac:dyDescent="0.25">
      <c r="A94" s="88" t="s">
        <v>1234</v>
      </c>
      <c r="B94" s="88" t="s">
        <v>218</v>
      </c>
      <c r="C94" s="53" t="s">
        <v>4411</v>
      </c>
      <c r="D94" s="54">
        <v>1.5</v>
      </c>
      <c r="E94" s="61"/>
      <c r="F94" s="55">
        <v>32.5</v>
      </c>
      <c r="G94" s="53"/>
      <c r="H94" s="57"/>
      <c r="I94" s="56"/>
      <c r="J94" s="56"/>
      <c r="K94" s="36" t="s">
        <v>65</v>
      </c>
      <c r="L94" s="79">
        <v>94</v>
      </c>
      <c r="M94" s="79"/>
      <c r="N94" s="59"/>
      <c r="O94" s="91" t="s">
        <v>222</v>
      </c>
      <c r="P94" s="94">
        <v>42810.107245370367</v>
      </c>
      <c r="Q94" s="91" t="s">
        <v>1241</v>
      </c>
      <c r="R94" s="91"/>
      <c r="S94" s="91"/>
      <c r="T94" s="91"/>
      <c r="U94" s="91"/>
      <c r="V94" s="97" t="s">
        <v>1248</v>
      </c>
      <c r="W94" s="94">
        <v>42810.107245370367</v>
      </c>
      <c r="X94" s="97" t="s">
        <v>1255</v>
      </c>
      <c r="Y94" s="91"/>
      <c r="Z94" s="91"/>
      <c r="AA94" s="100" t="s">
        <v>1263</v>
      </c>
      <c r="AB94" s="91"/>
      <c r="AC94" s="91" t="b">
        <v>0</v>
      </c>
      <c r="AD94" s="91">
        <v>0</v>
      </c>
      <c r="AE94" s="100" t="s">
        <v>242</v>
      </c>
      <c r="AF94" s="91" t="b">
        <v>0</v>
      </c>
      <c r="AG94" s="91" t="s">
        <v>246</v>
      </c>
      <c r="AH94" s="91"/>
      <c r="AI94" s="100" t="s">
        <v>243</v>
      </c>
      <c r="AJ94" s="91" t="b">
        <v>0</v>
      </c>
      <c r="AK94" s="91">
        <v>0</v>
      </c>
      <c r="AL94" s="100" t="s">
        <v>243</v>
      </c>
      <c r="AM94" s="91" t="s">
        <v>453</v>
      </c>
      <c r="AN94" s="91" t="b">
        <v>0</v>
      </c>
      <c r="AO94" s="100" t="s">
        <v>1263</v>
      </c>
      <c r="AP94" s="91" t="s">
        <v>178</v>
      </c>
      <c r="AQ94" s="91">
        <v>0</v>
      </c>
      <c r="AR94" s="91">
        <v>0</v>
      </c>
      <c r="AS94" s="91"/>
      <c r="AT94" s="91"/>
      <c r="AU94" s="91"/>
      <c r="AV94" s="91"/>
      <c r="AW94" s="91"/>
      <c r="AX94" s="91"/>
      <c r="AY94" s="91"/>
      <c r="AZ94" s="91"/>
      <c r="BA94" s="123" t="s">
        <v>1296</v>
      </c>
      <c r="BB94" s="123" t="s">
        <v>4396</v>
      </c>
      <c r="BC94" s="123">
        <v>-1</v>
      </c>
      <c r="BD94" s="90" t="str">
        <f>REPLACE(INDEX(GroupVertices[Group], MATCH(Edges[[#This Row],[Vertex 1]],GroupVertices[Vertex],0)),1,1,"")</f>
        <v>orth</v>
      </c>
      <c r="BE94" s="90" t="e">
        <f>REPLACE(INDEX(GroupVertices[Group], MATCH(Edges[[#This Row],[Vertex 2]],GroupVertices[Vertex],0)),1,1,"")</f>
        <v>#N/A</v>
      </c>
      <c r="BF94">
        <v>4</v>
      </c>
    </row>
    <row r="95" spans="1:58" x14ac:dyDescent="0.25">
      <c r="A95" s="88" t="s">
        <v>1360</v>
      </c>
      <c r="B95" s="88" t="s">
        <v>218</v>
      </c>
      <c r="C95" s="53" t="s">
        <v>4411</v>
      </c>
      <c r="D95" s="54">
        <v>1</v>
      </c>
      <c r="E95" s="61"/>
      <c r="F95" s="55">
        <v>10</v>
      </c>
      <c r="G95" s="53"/>
      <c r="H95" s="57"/>
      <c r="I95" s="56"/>
      <c r="J95" s="56"/>
      <c r="K95" s="36" t="s">
        <v>65</v>
      </c>
      <c r="L95" s="79">
        <v>95</v>
      </c>
      <c r="M95" s="79"/>
      <c r="N95" s="59"/>
      <c r="O95" s="91" t="s">
        <v>223</v>
      </c>
      <c r="P95" s="94">
        <v>42809.226076388892</v>
      </c>
      <c r="Q95" s="91" t="s">
        <v>1362</v>
      </c>
      <c r="R95" s="91"/>
      <c r="S95" s="91"/>
      <c r="T95" s="91"/>
      <c r="U95" s="91"/>
      <c r="V95" s="97" t="s">
        <v>1364</v>
      </c>
      <c r="W95" s="94">
        <v>42809.226076388892</v>
      </c>
      <c r="X95" s="97" t="s">
        <v>1366</v>
      </c>
      <c r="Y95" s="91"/>
      <c r="Z95" s="91"/>
      <c r="AA95" s="100" t="s">
        <v>1368</v>
      </c>
      <c r="AB95" s="100" t="s">
        <v>1369</v>
      </c>
      <c r="AC95" s="91" t="b">
        <v>0</v>
      </c>
      <c r="AD95" s="91">
        <v>0</v>
      </c>
      <c r="AE95" s="100" t="s">
        <v>244</v>
      </c>
      <c r="AF95" s="91" t="b">
        <v>0</v>
      </c>
      <c r="AG95" s="91" t="s">
        <v>246</v>
      </c>
      <c r="AH95" s="91"/>
      <c r="AI95" s="100" t="s">
        <v>243</v>
      </c>
      <c r="AJ95" s="91" t="b">
        <v>0</v>
      </c>
      <c r="AK95" s="91">
        <v>0</v>
      </c>
      <c r="AL95" s="100" t="s">
        <v>243</v>
      </c>
      <c r="AM95" s="91" t="s">
        <v>247</v>
      </c>
      <c r="AN95" s="91" t="b">
        <v>0</v>
      </c>
      <c r="AO95" s="100" t="s">
        <v>1369</v>
      </c>
      <c r="AP95" s="91" t="s">
        <v>178</v>
      </c>
      <c r="AQ95" s="91">
        <v>0</v>
      </c>
      <c r="AR95" s="91">
        <v>0</v>
      </c>
      <c r="AS95" s="91"/>
      <c r="AT95" s="91"/>
      <c r="AU95" s="91"/>
      <c r="AV95" s="91"/>
      <c r="AW95" s="91"/>
      <c r="AX95" s="91"/>
      <c r="AY95" s="91"/>
      <c r="AZ95" s="91"/>
      <c r="BA95" s="123" t="s">
        <v>1380</v>
      </c>
      <c r="BB95" s="123" t="s">
        <v>4396</v>
      </c>
      <c r="BC95" s="123">
        <v>-1</v>
      </c>
      <c r="BD95" s="90" t="str">
        <f>REPLACE(INDEX(GroupVertices[Group], MATCH(Edges[[#This Row],[Vertex 1]],GroupVertices[Vertex],0)),1,1,"")</f>
        <v>orth</v>
      </c>
      <c r="BE95" s="90" t="e">
        <f>REPLACE(INDEX(GroupVertices[Group], MATCH(Edges[[#This Row],[Vertex 2]],GroupVertices[Vertex],0)),1,1,"")</f>
        <v>#N/A</v>
      </c>
      <c r="BF95">
        <v>1</v>
      </c>
    </row>
    <row r="96" spans="1:58" x14ac:dyDescent="0.25">
      <c r="A96" s="89" t="s">
        <v>1360</v>
      </c>
      <c r="B96" s="89" t="s">
        <v>221</v>
      </c>
      <c r="C96" s="53" t="s">
        <v>4411</v>
      </c>
      <c r="D96" s="150">
        <v>1</v>
      </c>
      <c r="E96" s="151"/>
      <c r="F96" s="152">
        <v>10</v>
      </c>
      <c r="G96" s="149"/>
      <c r="H96" s="153"/>
      <c r="I96" s="154"/>
      <c r="J96" s="154"/>
      <c r="K96" s="36" t="s">
        <v>65</v>
      </c>
      <c r="L96" s="155">
        <v>96</v>
      </c>
      <c r="M96" s="155"/>
      <c r="N96" s="87"/>
      <c r="O96" s="92" t="s">
        <v>222</v>
      </c>
      <c r="P96" s="95">
        <v>42809.226076388892</v>
      </c>
      <c r="Q96" s="92" t="s">
        <v>1362</v>
      </c>
      <c r="R96" s="92"/>
      <c r="S96" s="92"/>
      <c r="T96" s="92"/>
      <c r="U96" s="92"/>
      <c r="V96" s="98" t="s">
        <v>1364</v>
      </c>
      <c r="W96" s="95">
        <v>42809.226076388892</v>
      </c>
      <c r="X96" s="98" t="s">
        <v>1366</v>
      </c>
      <c r="Y96" s="92"/>
      <c r="Z96" s="92"/>
      <c r="AA96" s="101" t="s">
        <v>1368</v>
      </c>
      <c r="AB96" s="101" t="s">
        <v>1369</v>
      </c>
      <c r="AC96" s="92" t="b">
        <v>0</v>
      </c>
      <c r="AD96" s="92">
        <v>0</v>
      </c>
      <c r="AE96" s="101" t="s">
        <v>244</v>
      </c>
      <c r="AF96" s="92" t="b">
        <v>0</v>
      </c>
      <c r="AG96" s="92" t="s">
        <v>246</v>
      </c>
      <c r="AH96" s="92"/>
      <c r="AI96" s="101" t="s">
        <v>243</v>
      </c>
      <c r="AJ96" s="92" t="b">
        <v>0</v>
      </c>
      <c r="AK96" s="92">
        <v>0</v>
      </c>
      <c r="AL96" s="101" t="s">
        <v>243</v>
      </c>
      <c r="AM96" s="92" t="s">
        <v>247</v>
      </c>
      <c r="AN96" s="92" t="b">
        <v>0</v>
      </c>
      <c r="AO96" s="101" t="s">
        <v>1369</v>
      </c>
      <c r="AP96" s="92" t="s">
        <v>178</v>
      </c>
      <c r="AQ96" s="92">
        <v>0</v>
      </c>
      <c r="AR96" s="92">
        <v>0</v>
      </c>
      <c r="AS96" s="92"/>
      <c r="AT96" s="92"/>
      <c r="AU96" s="92"/>
      <c r="AV96" s="92"/>
      <c r="AW96" s="92"/>
      <c r="AX96" s="92"/>
      <c r="AY96" s="92"/>
      <c r="AZ96" s="92"/>
      <c r="BA96" s="123" t="s">
        <v>1380</v>
      </c>
      <c r="BB96" s="123" t="s">
        <v>4396</v>
      </c>
      <c r="BC96" s="123">
        <v>-1</v>
      </c>
      <c r="BD96" s="90" t="str">
        <f>REPLACE(INDEX(GroupVertices[Group], MATCH(Edges[[#This Row],[Vertex 1]],GroupVertices[Vertex],0)),1,1,"")</f>
        <v>orth</v>
      </c>
      <c r="BE96" s="90" t="e">
        <f>REPLACE(INDEX(GroupVertices[Group], MATCH(Edges[[#This Row],[Vertex 2]],GroupVertices[Vertex],0)),1,1,"")</f>
        <v>#N/A</v>
      </c>
      <c r="BF96">
        <v>1</v>
      </c>
    </row>
    <row r="97" spans="1:58" x14ac:dyDescent="0.25">
      <c r="A97" s="88" t="s">
        <v>1394</v>
      </c>
      <c r="B97" s="88" t="s">
        <v>218</v>
      </c>
      <c r="C97" s="53" t="s">
        <v>4411</v>
      </c>
      <c r="D97" s="54">
        <v>1</v>
      </c>
      <c r="E97" s="61"/>
      <c r="F97" s="55">
        <v>10</v>
      </c>
      <c r="G97" s="53"/>
      <c r="H97" s="57"/>
      <c r="I97" s="56"/>
      <c r="J97" s="56"/>
      <c r="K97" s="36" t="s">
        <v>65</v>
      </c>
      <c r="L97" s="79">
        <v>97</v>
      </c>
      <c r="M97" s="79"/>
      <c r="N97" s="59"/>
      <c r="O97" s="91" t="s">
        <v>223</v>
      </c>
      <c r="P97" s="94">
        <v>42812.522534722222</v>
      </c>
      <c r="Q97" s="91" t="s">
        <v>1398</v>
      </c>
      <c r="R97" s="91"/>
      <c r="S97" s="91"/>
      <c r="T97" s="91"/>
      <c r="U97" s="91"/>
      <c r="V97" s="97" t="s">
        <v>1403</v>
      </c>
      <c r="W97" s="94">
        <v>42812.522534722222</v>
      </c>
      <c r="X97" s="97" t="s">
        <v>1406</v>
      </c>
      <c r="Y97" s="91"/>
      <c r="Z97" s="91"/>
      <c r="AA97" s="100" t="s">
        <v>1410</v>
      </c>
      <c r="AB97" s="91"/>
      <c r="AC97" s="91" t="b">
        <v>0</v>
      </c>
      <c r="AD97" s="91">
        <v>0</v>
      </c>
      <c r="AE97" s="100" t="s">
        <v>243</v>
      </c>
      <c r="AF97" s="91" t="b">
        <v>0</v>
      </c>
      <c r="AG97" s="91" t="s">
        <v>246</v>
      </c>
      <c r="AH97" s="91"/>
      <c r="AI97" s="100" t="s">
        <v>243</v>
      </c>
      <c r="AJ97" s="91" t="b">
        <v>0</v>
      </c>
      <c r="AK97" s="91">
        <v>1</v>
      </c>
      <c r="AL97" s="100" t="s">
        <v>1412</v>
      </c>
      <c r="AM97" s="91" t="s">
        <v>247</v>
      </c>
      <c r="AN97" s="91" t="b">
        <v>0</v>
      </c>
      <c r="AO97" s="100" t="s">
        <v>1412</v>
      </c>
      <c r="AP97" s="91" t="s">
        <v>178</v>
      </c>
      <c r="AQ97" s="91">
        <v>0</v>
      </c>
      <c r="AR97" s="91">
        <v>0</v>
      </c>
      <c r="AS97" s="91"/>
      <c r="AT97" s="91"/>
      <c r="AU97" s="91"/>
      <c r="AV97" s="91"/>
      <c r="AW97" s="91"/>
      <c r="AX97" s="91"/>
      <c r="AY97" s="91"/>
      <c r="AZ97" s="91"/>
      <c r="BA97" s="124" t="s">
        <v>1393</v>
      </c>
      <c r="BB97" s="123" t="s">
        <v>4396</v>
      </c>
      <c r="BC97" s="123">
        <v>-1</v>
      </c>
      <c r="BD97" s="90" t="str">
        <f>REPLACE(INDEX(GroupVertices[Group], MATCH(Edges[[#This Row],[Vertex 1]],GroupVertices[Vertex],0)),1,1,"")</f>
        <v>orth</v>
      </c>
      <c r="BE97" s="90" t="e">
        <f>REPLACE(INDEX(GroupVertices[Group], MATCH(Edges[[#This Row],[Vertex 2]],GroupVertices[Vertex],0)),1,1,"")</f>
        <v>#N/A</v>
      </c>
      <c r="BF97">
        <v>1</v>
      </c>
    </row>
    <row r="98" spans="1:58" x14ac:dyDescent="0.25">
      <c r="A98" s="88" t="s">
        <v>1394</v>
      </c>
      <c r="B98" s="88" t="s">
        <v>221</v>
      </c>
      <c r="C98" s="53" t="s">
        <v>4411</v>
      </c>
      <c r="D98" s="54">
        <v>1</v>
      </c>
      <c r="E98" s="61"/>
      <c r="F98" s="55">
        <v>10</v>
      </c>
      <c r="G98" s="53"/>
      <c r="H98" s="57"/>
      <c r="I98" s="56"/>
      <c r="J98" s="56"/>
      <c r="K98" s="36" t="s">
        <v>65</v>
      </c>
      <c r="L98" s="79">
        <v>98</v>
      </c>
      <c r="M98" s="79"/>
      <c r="N98" s="59"/>
      <c r="O98" s="91" t="s">
        <v>223</v>
      </c>
      <c r="P98" s="94">
        <v>42812.522534722222</v>
      </c>
      <c r="Q98" s="91" t="s">
        <v>1398</v>
      </c>
      <c r="R98" s="91"/>
      <c r="S98" s="91"/>
      <c r="T98" s="91"/>
      <c r="U98" s="91"/>
      <c r="V98" s="97" t="s">
        <v>1403</v>
      </c>
      <c r="W98" s="94">
        <v>42812.522534722222</v>
      </c>
      <c r="X98" s="97" t="s">
        <v>1406</v>
      </c>
      <c r="Y98" s="91"/>
      <c r="Z98" s="91"/>
      <c r="AA98" s="100" t="s">
        <v>1410</v>
      </c>
      <c r="AB98" s="91"/>
      <c r="AC98" s="91" t="b">
        <v>0</v>
      </c>
      <c r="AD98" s="91">
        <v>0</v>
      </c>
      <c r="AE98" s="100" t="s">
        <v>243</v>
      </c>
      <c r="AF98" s="91" t="b">
        <v>0</v>
      </c>
      <c r="AG98" s="91" t="s">
        <v>246</v>
      </c>
      <c r="AH98" s="91"/>
      <c r="AI98" s="100" t="s">
        <v>243</v>
      </c>
      <c r="AJ98" s="91" t="b">
        <v>0</v>
      </c>
      <c r="AK98" s="91">
        <v>1</v>
      </c>
      <c r="AL98" s="100" t="s">
        <v>1412</v>
      </c>
      <c r="AM98" s="91" t="s">
        <v>247</v>
      </c>
      <c r="AN98" s="91" t="b">
        <v>0</v>
      </c>
      <c r="AO98" s="100" t="s">
        <v>1412</v>
      </c>
      <c r="AP98" s="91" t="s">
        <v>178</v>
      </c>
      <c r="AQ98" s="91">
        <v>0</v>
      </c>
      <c r="AR98" s="91">
        <v>0</v>
      </c>
      <c r="AS98" s="91"/>
      <c r="AT98" s="91"/>
      <c r="AU98" s="91"/>
      <c r="AV98" s="91"/>
      <c r="AW98" s="91"/>
      <c r="AX98" s="91"/>
      <c r="AY98" s="91"/>
      <c r="AZ98" s="91"/>
      <c r="BA98" s="124" t="s">
        <v>1393</v>
      </c>
      <c r="BB98" s="123" t="s">
        <v>4396</v>
      </c>
      <c r="BC98" s="123">
        <v>-1</v>
      </c>
      <c r="BD98" s="90" t="str">
        <f>REPLACE(INDEX(GroupVertices[Group], MATCH(Edges[[#This Row],[Vertex 1]],GroupVertices[Vertex],0)),1,1,"")</f>
        <v>orth</v>
      </c>
      <c r="BE98" s="90" t="e">
        <f>REPLACE(INDEX(GroupVertices[Group], MATCH(Edges[[#This Row],[Vertex 2]],GroupVertices[Vertex],0)),1,1,"")</f>
        <v>#N/A</v>
      </c>
      <c r="BF98">
        <v>1</v>
      </c>
    </row>
    <row r="99" spans="1:58" x14ac:dyDescent="0.25">
      <c r="A99" s="88" t="s">
        <v>1394</v>
      </c>
      <c r="B99" s="88" t="s">
        <v>1396</v>
      </c>
      <c r="C99" s="53" t="s">
        <v>4411</v>
      </c>
      <c r="D99" s="54">
        <v>1</v>
      </c>
      <c r="E99" s="61"/>
      <c r="F99" s="55">
        <v>10</v>
      </c>
      <c r="G99" s="53"/>
      <c r="H99" s="57"/>
      <c r="I99" s="56"/>
      <c r="J99" s="56"/>
      <c r="K99" s="36" t="s">
        <v>65</v>
      </c>
      <c r="L99" s="79">
        <v>99</v>
      </c>
      <c r="M99" s="79"/>
      <c r="N99" s="59"/>
      <c r="O99" s="91" t="s">
        <v>223</v>
      </c>
      <c r="P99" s="94">
        <v>42812.522534722222</v>
      </c>
      <c r="Q99" s="91" t="s">
        <v>1398</v>
      </c>
      <c r="R99" s="91"/>
      <c r="S99" s="91"/>
      <c r="T99" s="91"/>
      <c r="U99" s="91"/>
      <c r="V99" s="97" t="s">
        <v>1403</v>
      </c>
      <c r="W99" s="94">
        <v>42812.522534722222</v>
      </c>
      <c r="X99" s="97" t="s">
        <v>1406</v>
      </c>
      <c r="Y99" s="91"/>
      <c r="Z99" s="91"/>
      <c r="AA99" s="100" t="s">
        <v>1410</v>
      </c>
      <c r="AB99" s="91"/>
      <c r="AC99" s="91" t="b">
        <v>0</v>
      </c>
      <c r="AD99" s="91">
        <v>0</v>
      </c>
      <c r="AE99" s="100" t="s">
        <v>243</v>
      </c>
      <c r="AF99" s="91" t="b">
        <v>0</v>
      </c>
      <c r="AG99" s="91" t="s">
        <v>246</v>
      </c>
      <c r="AH99" s="91"/>
      <c r="AI99" s="100" t="s">
        <v>243</v>
      </c>
      <c r="AJ99" s="91" t="b">
        <v>0</v>
      </c>
      <c r="AK99" s="91">
        <v>1</v>
      </c>
      <c r="AL99" s="100" t="s">
        <v>1412</v>
      </c>
      <c r="AM99" s="91" t="s">
        <v>247</v>
      </c>
      <c r="AN99" s="91" t="b">
        <v>0</v>
      </c>
      <c r="AO99" s="100" t="s">
        <v>1412</v>
      </c>
      <c r="AP99" s="91" t="s">
        <v>178</v>
      </c>
      <c r="AQ99" s="91">
        <v>0</v>
      </c>
      <c r="AR99" s="91">
        <v>0</v>
      </c>
      <c r="AS99" s="91"/>
      <c r="AT99" s="91"/>
      <c r="AU99" s="91"/>
      <c r="AV99" s="91"/>
      <c r="AW99" s="91"/>
      <c r="AX99" s="91"/>
      <c r="AY99" s="91"/>
      <c r="AZ99" s="91"/>
      <c r="BA99" s="124" t="s">
        <v>1393</v>
      </c>
      <c r="BB99" s="123" t="s">
        <v>4396</v>
      </c>
      <c r="BC99" s="123">
        <v>-1</v>
      </c>
      <c r="BD99" s="90" t="str">
        <f>REPLACE(INDEX(GroupVertices[Group], MATCH(Edges[[#This Row],[Vertex 1]],GroupVertices[Vertex],0)),1,1,"")</f>
        <v>orth</v>
      </c>
      <c r="BE99" s="90" t="str">
        <f>REPLACE(INDEX(GroupVertices[Group], MATCH(Edges[[#This Row],[Vertex 2]],GroupVertices[Vertex],0)),1,1,"")</f>
        <v>orth</v>
      </c>
      <c r="BF99">
        <v>1</v>
      </c>
    </row>
    <row r="100" spans="1:58" x14ac:dyDescent="0.25">
      <c r="A100" s="88" t="s">
        <v>1395</v>
      </c>
      <c r="B100" s="88" t="s">
        <v>218</v>
      </c>
      <c r="C100" s="53" t="s">
        <v>4411</v>
      </c>
      <c r="D100" s="54">
        <v>1</v>
      </c>
      <c r="E100" s="61"/>
      <c r="F100" s="55">
        <v>10</v>
      </c>
      <c r="G100" s="53"/>
      <c r="H100" s="57"/>
      <c r="I100" s="56"/>
      <c r="J100" s="56"/>
      <c r="K100" s="36" t="s">
        <v>65</v>
      </c>
      <c r="L100" s="79">
        <v>100</v>
      </c>
      <c r="M100" s="79"/>
      <c r="N100" s="59"/>
      <c r="O100" s="91" t="s">
        <v>222</v>
      </c>
      <c r="P100" s="94">
        <v>42813.269791666666</v>
      </c>
      <c r="Q100" s="91" t="s">
        <v>1399</v>
      </c>
      <c r="R100" s="91"/>
      <c r="S100" s="91"/>
      <c r="T100" s="91"/>
      <c r="U100" s="91"/>
      <c r="V100" s="97" t="s">
        <v>1404</v>
      </c>
      <c r="W100" s="94">
        <v>42813.269791666666</v>
      </c>
      <c r="X100" s="97" t="s">
        <v>1407</v>
      </c>
      <c r="Y100" s="91"/>
      <c r="Z100" s="91"/>
      <c r="AA100" s="100" t="s">
        <v>1411</v>
      </c>
      <c r="AB100" s="91"/>
      <c r="AC100" s="91" t="b">
        <v>0</v>
      </c>
      <c r="AD100" s="91">
        <v>0</v>
      </c>
      <c r="AE100" s="100" t="s">
        <v>242</v>
      </c>
      <c r="AF100" s="91" t="b">
        <v>0</v>
      </c>
      <c r="AG100" s="91" t="s">
        <v>246</v>
      </c>
      <c r="AH100" s="91"/>
      <c r="AI100" s="100" t="s">
        <v>243</v>
      </c>
      <c r="AJ100" s="91" t="b">
        <v>0</v>
      </c>
      <c r="AK100" s="91">
        <v>0</v>
      </c>
      <c r="AL100" s="100" t="s">
        <v>243</v>
      </c>
      <c r="AM100" s="91" t="s">
        <v>552</v>
      </c>
      <c r="AN100" s="91" t="b">
        <v>0</v>
      </c>
      <c r="AO100" s="100" t="s">
        <v>1411</v>
      </c>
      <c r="AP100" s="91" t="s">
        <v>178</v>
      </c>
      <c r="AQ100" s="91">
        <v>0</v>
      </c>
      <c r="AR100" s="91">
        <v>0</v>
      </c>
      <c r="AS100" s="91"/>
      <c r="AT100" s="91"/>
      <c r="AU100" s="91"/>
      <c r="AV100" s="91"/>
      <c r="AW100" s="91"/>
      <c r="AX100" s="91"/>
      <c r="AY100" s="91"/>
      <c r="AZ100" s="91"/>
      <c r="BA100" s="124" t="s">
        <v>1393</v>
      </c>
      <c r="BB100" s="123" t="s">
        <v>4396</v>
      </c>
      <c r="BC100" s="123">
        <v>-1</v>
      </c>
      <c r="BD100" s="90" t="str">
        <f>REPLACE(INDEX(GroupVertices[Group], MATCH(Edges[[#This Row],[Vertex 1]],GroupVertices[Vertex],0)),1,1,"")</f>
        <v>orth</v>
      </c>
      <c r="BE100" s="90" t="e">
        <f>REPLACE(INDEX(GroupVertices[Group], MATCH(Edges[[#This Row],[Vertex 2]],GroupVertices[Vertex],0)),1,1,"")</f>
        <v>#N/A</v>
      </c>
      <c r="BF100">
        <v>1</v>
      </c>
    </row>
    <row r="101" spans="1:58" x14ac:dyDescent="0.25">
      <c r="A101" s="88" t="s">
        <v>1396</v>
      </c>
      <c r="B101" s="88" t="s">
        <v>1397</v>
      </c>
      <c r="C101" s="53" t="s">
        <v>4411</v>
      </c>
      <c r="D101" s="54">
        <v>1</v>
      </c>
      <c r="E101" s="61"/>
      <c r="F101" s="55">
        <v>10</v>
      </c>
      <c r="G101" s="53"/>
      <c r="H101" s="57"/>
      <c r="I101" s="56"/>
      <c r="J101" s="56"/>
      <c r="K101" s="36" t="s">
        <v>65</v>
      </c>
      <c r="L101" s="79">
        <v>101</v>
      </c>
      <c r="M101" s="79"/>
      <c r="N101" s="59"/>
      <c r="O101" s="91" t="s">
        <v>223</v>
      </c>
      <c r="P101" s="94">
        <v>42811.30091435185</v>
      </c>
      <c r="Q101" s="91" t="s">
        <v>1400</v>
      </c>
      <c r="R101" s="91"/>
      <c r="S101" s="91"/>
      <c r="T101" s="91"/>
      <c r="U101" s="91"/>
      <c r="V101" s="97" t="s">
        <v>1405</v>
      </c>
      <c r="W101" s="94">
        <v>42811.30091435185</v>
      </c>
      <c r="X101" s="97" t="s">
        <v>1408</v>
      </c>
      <c r="Y101" s="91"/>
      <c r="Z101" s="91"/>
      <c r="AA101" s="100" t="s">
        <v>1412</v>
      </c>
      <c r="AB101" s="91"/>
      <c r="AC101" s="91" t="b">
        <v>0</v>
      </c>
      <c r="AD101" s="91">
        <v>0</v>
      </c>
      <c r="AE101" s="100" t="s">
        <v>243</v>
      </c>
      <c r="AF101" s="91" t="b">
        <v>0</v>
      </c>
      <c r="AG101" s="91" t="s">
        <v>246</v>
      </c>
      <c r="AH101" s="91"/>
      <c r="AI101" s="100" t="s">
        <v>243</v>
      </c>
      <c r="AJ101" s="91" t="b">
        <v>0</v>
      </c>
      <c r="AK101" s="91">
        <v>1</v>
      </c>
      <c r="AL101" s="100" t="s">
        <v>243</v>
      </c>
      <c r="AM101" s="91" t="s">
        <v>247</v>
      </c>
      <c r="AN101" s="91" t="b">
        <v>0</v>
      </c>
      <c r="AO101" s="100" t="s">
        <v>1412</v>
      </c>
      <c r="AP101" s="91" t="s">
        <v>178</v>
      </c>
      <c r="AQ101" s="91">
        <v>0</v>
      </c>
      <c r="AR101" s="91">
        <v>0</v>
      </c>
      <c r="AS101" s="91"/>
      <c r="AT101" s="91"/>
      <c r="AU101" s="91"/>
      <c r="AV101" s="91"/>
      <c r="AW101" s="91"/>
      <c r="AX101" s="91"/>
      <c r="AY101" s="91"/>
      <c r="AZ101" s="91"/>
      <c r="BA101" s="124" t="s">
        <v>1393</v>
      </c>
      <c r="BB101" s="123" t="s">
        <v>4396</v>
      </c>
      <c r="BC101" s="123">
        <v>-1</v>
      </c>
      <c r="BD101" s="90" t="str">
        <f>REPLACE(INDEX(GroupVertices[Group], MATCH(Edges[[#This Row],[Vertex 1]],GroupVertices[Vertex],0)),1,1,"")</f>
        <v>orth</v>
      </c>
      <c r="BE101" s="90" t="e">
        <f>REPLACE(INDEX(GroupVertices[Group], MATCH(Edges[[#This Row],[Vertex 2]],GroupVertices[Vertex],0)),1,1,"")</f>
        <v>#N/A</v>
      </c>
      <c r="BF101">
        <v>1</v>
      </c>
    </row>
    <row r="102" spans="1:58" x14ac:dyDescent="0.25">
      <c r="A102" s="88" t="s">
        <v>1396</v>
      </c>
      <c r="B102" s="88" t="s">
        <v>218</v>
      </c>
      <c r="C102" s="53" t="s">
        <v>4411</v>
      </c>
      <c r="D102" s="54">
        <v>1.1666666666666667</v>
      </c>
      <c r="E102" s="61"/>
      <c r="F102" s="55">
        <v>17.5</v>
      </c>
      <c r="G102" s="53"/>
      <c r="H102" s="57"/>
      <c r="I102" s="56"/>
      <c r="J102" s="56"/>
      <c r="K102" s="36" t="s">
        <v>65</v>
      </c>
      <c r="L102" s="79">
        <v>102</v>
      </c>
      <c r="M102" s="79"/>
      <c r="N102" s="59"/>
      <c r="O102" s="91" t="s">
        <v>223</v>
      </c>
      <c r="P102" s="94">
        <v>42811.30091435185</v>
      </c>
      <c r="Q102" s="91" t="s">
        <v>1400</v>
      </c>
      <c r="R102" s="91"/>
      <c r="S102" s="91"/>
      <c r="T102" s="91"/>
      <c r="U102" s="91"/>
      <c r="V102" s="97" t="s">
        <v>1405</v>
      </c>
      <c r="W102" s="94">
        <v>42811.30091435185</v>
      </c>
      <c r="X102" s="97" t="s">
        <v>1408</v>
      </c>
      <c r="Y102" s="91"/>
      <c r="Z102" s="91"/>
      <c r="AA102" s="100" t="s">
        <v>1412</v>
      </c>
      <c r="AB102" s="91"/>
      <c r="AC102" s="91" t="b">
        <v>0</v>
      </c>
      <c r="AD102" s="91">
        <v>0</v>
      </c>
      <c r="AE102" s="100" t="s">
        <v>243</v>
      </c>
      <c r="AF102" s="91" t="b">
        <v>0</v>
      </c>
      <c r="AG102" s="91" t="s">
        <v>246</v>
      </c>
      <c r="AH102" s="91"/>
      <c r="AI102" s="100" t="s">
        <v>243</v>
      </c>
      <c r="AJ102" s="91" t="b">
        <v>0</v>
      </c>
      <c r="AK102" s="91">
        <v>1</v>
      </c>
      <c r="AL102" s="100" t="s">
        <v>243</v>
      </c>
      <c r="AM102" s="91" t="s">
        <v>247</v>
      </c>
      <c r="AN102" s="91" t="b">
        <v>0</v>
      </c>
      <c r="AO102" s="100" t="s">
        <v>1412</v>
      </c>
      <c r="AP102" s="91" t="s">
        <v>178</v>
      </c>
      <c r="AQ102" s="91">
        <v>0</v>
      </c>
      <c r="AR102" s="91">
        <v>0</v>
      </c>
      <c r="AS102" s="91"/>
      <c r="AT102" s="91"/>
      <c r="AU102" s="91"/>
      <c r="AV102" s="91"/>
      <c r="AW102" s="91"/>
      <c r="AX102" s="91"/>
      <c r="AY102" s="91"/>
      <c r="AZ102" s="91"/>
      <c r="BA102" s="124" t="s">
        <v>1393</v>
      </c>
      <c r="BB102" s="123" t="s">
        <v>4396</v>
      </c>
      <c r="BC102" s="123">
        <v>-1</v>
      </c>
      <c r="BD102" s="90" t="str">
        <f>REPLACE(INDEX(GroupVertices[Group], MATCH(Edges[[#This Row],[Vertex 1]],GroupVertices[Vertex],0)),1,1,"")</f>
        <v>orth</v>
      </c>
      <c r="BE102" s="90" t="e">
        <f>REPLACE(INDEX(GroupVertices[Group], MATCH(Edges[[#This Row],[Vertex 2]],GroupVertices[Vertex],0)),1,1,"")</f>
        <v>#N/A</v>
      </c>
      <c r="BF102">
        <v>2</v>
      </c>
    </row>
    <row r="103" spans="1:58" x14ac:dyDescent="0.25">
      <c r="A103" s="88" t="s">
        <v>1396</v>
      </c>
      <c r="B103" s="88" t="s">
        <v>218</v>
      </c>
      <c r="C103" s="53" t="s">
        <v>4411</v>
      </c>
      <c r="D103" s="54">
        <v>1.1666666666666667</v>
      </c>
      <c r="E103" s="61"/>
      <c r="F103" s="55">
        <v>17.5</v>
      </c>
      <c r="G103" s="53"/>
      <c r="H103" s="57"/>
      <c r="I103" s="56"/>
      <c r="J103" s="56"/>
      <c r="K103" s="36" t="s">
        <v>65</v>
      </c>
      <c r="L103" s="79">
        <v>103</v>
      </c>
      <c r="M103" s="79"/>
      <c r="N103" s="59"/>
      <c r="O103" s="91" t="s">
        <v>223</v>
      </c>
      <c r="P103" s="94">
        <v>42813.518460648149</v>
      </c>
      <c r="Q103" s="91" t="s">
        <v>1401</v>
      </c>
      <c r="R103" s="97" t="s">
        <v>1402</v>
      </c>
      <c r="S103" s="91" t="s">
        <v>342</v>
      </c>
      <c r="T103" s="91"/>
      <c r="U103" s="91"/>
      <c r="V103" s="97" t="s">
        <v>1405</v>
      </c>
      <c r="W103" s="94">
        <v>42813.518460648149</v>
      </c>
      <c r="X103" s="97" t="s">
        <v>1409</v>
      </c>
      <c r="Y103" s="91"/>
      <c r="Z103" s="91"/>
      <c r="AA103" s="100" t="s">
        <v>1413</v>
      </c>
      <c r="AB103" s="91"/>
      <c r="AC103" s="91" t="b">
        <v>0</v>
      </c>
      <c r="AD103" s="91">
        <v>0</v>
      </c>
      <c r="AE103" s="100" t="s">
        <v>244</v>
      </c>
      <c r="AF103" s="91" t="b">
        <v>1</v>
      </c>
      <c r="AG103" s="91" t="s">
        <v>246</v>
      </c>
      <c r="AH103" s="91"/>
      <c r="AI103" s="100" t="s">
        <v>1414</v>
      </c>
      <c r="AJ103" s="91" t="b">
        <v>0</v>
      </c>
      <c r="AK103" s="91">
        <v>0</v>
      </c>
      <c r="AL103" s="100" t="s">
        <v>243</v>
      </c>
      <c r="AM103" s="91" t="s">
        <v>247</v>
      </c>
      <c r="AN103" s="91" t="b">
        <v>1</v>
      </c>
      <c r="AO103" s="100" t="s">
        <v>1413</v>
      </c>
      <c r="AP103" s="91" t="s">
        <v>178</v>
      </c>
      <c r="AQ103" s="91">
        <v>0</v>
      </c>
      <c r="AR103" s="91">
        <v>0</v>
      </c>
      <c r="AS103" s="91" t="s">
        <v>1415</v>
      </c>
      <c r="AT103" s="91"/>
      <c r="AU103" s="91"/>
      <c r="AV103" s="91" t="s">
        <v>1416</v>
      </c>
      <c r="AW103" s="91" t="s">
        <v>1417</v>
      </c>
      <c r="AX103" s="91" t="s">
        <v>1418</v>
      </c>
      <c r="AY103" s="91" t="s">
        <v>427</v>
      </c>
      <c r="AZ103" s="97" t="s">
        <v>1419</v>
      </c>
      <c r="BA103" s="124" t="s">
        <v>1393</v>
      </c>
      <c r="BB103" s="123" t="s">
        <v>4396</v>
      </c>
      <c r="BC103" s="123">
        <v>-1</v>
      </c>
      <c r="BD103" s="90" t="str">
        <f>REPLACE(INDEX(GroupVertices[Group], MATCH(Edges[[#This Row],[Vertex 1]],GroupVertices[Vertex],0)),1,1,"")</f>
        <v>orth</v>
      </c>
      <c r="BE103" s="90" t="e">
        <f>REPLACE(INDEX(GroupVertices[Group], MATCH(Edges[[#This Row],[Vertex 2]],GroupVertices[Vertex],0)),1,1,"")</f>
        <v>#N/A</v>
      </c>
      <c r="BF103">
        <v>2</v>
      </c>
    </row>
    <row r="104" spans="1:58" x14ac:dyDescent="0.25">
      <c r="A104" s="88" t="s">
        <v>1396</v>
      </c>
      <c r="B104" s="88" t="s">
        <v>221</v>
      </c>
      <c r="C104" s="53" t="s">
        <v>4411</v>
      </c>
      <c r="D104" s="54">
        <v>1.1666666666666667</v>
      </c>
      <c r="E104" s="61"/>
      <c r="F104" s="55">
        <v>17.5</v>
      </c>
      <c r="G104" s="53"/>
      <c r="H104" s="57"/>
      <c r="I104" s="56"/>
      <c r="J104" s="56"/>
      <c r="K104" s="36" t="s">
        <v>65</v>
      </c>
      <c r="L104" s="79">
        <v>104</v>
      </c>
      <c r="M104" s="79"/>
      <c r="N104" s="59"/>
      <c r="O104" s="91" t="s">
        <v>223</v>
      </c>
      <c r="P104" s="94">
        <v>42811.30091435185</v>
      </c>
      <c r="Q104" s="91" t="s">
        <v>1400</v>
      </c>
      <c r="R104" s="91"/>
      <c r="S104" s="91"/>
      <c r="T104" s="91"/>
      <c r="U104" s="91"/>
      <c r="V104" s="97" t="s">
        <v>1405</v>
      </c>
      <c r="W104" s="94">
        <v>42811.30091435185</v>
      </c>
      <c r="X104" s="97" t="s">
        <v>1408</v>
      </c>
      <c r="Y104" s="91"/>
      <c r="Z104" s="91"/>
      <c r="AA104" s="100" t="s">
        <v>1412</v>
      </c>
      <c r="AB104" s="91"/>
      <c r="AC104" s="91" t="b">
        <v>0</v>
      </c>
      <c r="AD104" s="91">
        <v>0</v>
      </c>
      <c r="AE104" s="100" t="s">
        <v>243</v>
      </c>
      <c r="AF104" s="91" t="b">
        <v>0</v>
      </c>
      <c r="AG104" s="91" t="s">
        <v>246</v>
      </c>
      <c r="AH104" s="91"/>
      <c r="AI104" s="100" t="s">
        <v>243</v>
      </c>
      <c r="AJ104" s="91" t="b">
        <v>0</v>
      </c>
      <c r="AK104" s="91">
        <v>1</v>
      </c>
      <c r="AL104" s="100" t="s">
        <v>243</v>
      </c>
      <c r="AM104" s="91" t="s">
        <v>247</v>
      </c>
      <c r="AN104" s="91" t="b">
        <v>0</v>
      </c>
      <c r="AO104" s="100" t="s">
        <v>1412</v>
      </c>
      <c r="AP104" s="91" t="s">
        <v>178</v>
      </c>
      <c r="AQ104" s="91">
        <v>0</v>
      </c>
      <c r="AR104" s="91">
        <v>0</v>
      </c>
      <c r="AS104" s="91"/>
      <c r="AT104" s="91"/>
      <c r="AU104" s="91"/>
      <c r="AV104" s="91"/>
      <c r="AW104" s="91"/>
      <c r="AX104" s="91"/>
      <c r="AY104" s="91"/>
      <c r="AZ104" s="91"/>
      <c r="BA104" s="124" t="s">
        <v>1393</v>
      </c>
      <c r="BB104" s="123" t="s">
        <v>4396</v>
      </c>
      <c r="BC104" s="123">
        <v>-1</v>
      </c>
      <c r="BD104" s="90" t="str">
        <f>REPLACE(INDEX(GroupVertices[Group], MATCH(Edges[[#This Row],[Vertex 1]],GroupVertices[Vertex],0)),1,1,"")</f>
        <v>orth</v>
      </c>
      <c r="BE104" s="90" t="e">
        <f>REPLACE(INDEX(GroupVertices[Group], MATCH(Edges[[#This Row],[Vertex 2]],GroupVertices[Vertex],0)),1,1,"")</f>
        <v>#N/A</v>
      </c>
      <c r="BF104">
        <v>2</v>
      </c>
    </row>
    <row r="105" spans="1:58" x14ac:dyDescent="0.25">
      <c r="A105" s="89" t="s">
        <v>1396</v>
      </c>
      <c r="B105" s="89" t="s">
        <v>221</v>
      </c>
      <c r="C105" s="53" t="s">
        <v>4411</v>
      </c>
      <c r="D105" s="150">
        <v>1.1666666666666667</v>
      </c>
      <c r="E105" s="151"/>
      <c r="F105" s="152">
        <v>17.5</v>
      </c>
      <c r="G105" s="149"/>
      <c r="H105" s="153"/>
      <c r="I105" s="154"/>
      <c r="J105" s="154"/>
      <c r="K105" s="36" t="s">
        <v>65</v>
      </c>
      <c r="L105" s="155">
        <v>105</v>
      </c>
      <c r="M105" s="155"/>
      <c r="N105" s="87"/>
      <c r="O105" s="92" t="s">
        <v>222</v>
      </c>
      <c r="P105" s="95">
        <v>42813.518460648149</v>
      </c>
      <c r="Q105" s="92" t="s">
        <v>1401</v>
      </c>
      <c r="R105" s="98" t="s">
        <v>1402</v>
      </c>
      <c r="S105" s="92" t="s">
        <v>342</v>
      </c>
      <c r="T105" s="92"/>
      <c r="U105" s="92"/>
      <c r="V105" s="98" t="s">
        <v>1405</v>
      </c>
      <c r="W105" s="95">
        <v>42813.518460648149</v>
      </c>
      <c r="X105" s="98" t="s">
        <v>1409</v>
      </c>
      <c r="Y105" s="92"/>
      <c r="Z105" s="92"/>
      <c r="AA105" s="101" t="s">
        <v>1413</v>
      </c>
      <c r="AB105" s="92"/>
      <c r="AC105" s="92" t="b">
        <v>0</v>
      </c>
      <c r="AD105" s="92">
        <v>0</v>
      </c>
      <c r="AE105" s="101" t="s">
        <v>244</v>
      </c>
      <c r="AF105" s="92" t="b">
        <v>1</v>
      </c>
      <c r="AG105" s="92" t="s">
        <v>246</v>
      </c>
      <c r="AH105" s="92"/>
      <c r="AI105" s="101" t="s">
        <v>1414</v>
      </c>
      <c r="AJ105" s="92" t="b">
        <v>0</v>
      </c>
      <c r="AK105" s="92">
        <v>0</v>
      </c>
      <c r="AL105" s="101" t="s">
        <v>243</v>
      </c>
      <c r="AM105" s="92" t="s">
        <v>247</v>
      </c>
      <c r="AN105" s="92" t="b">
        <v>1</v>
      </c>
      <c r="AO105" s="101" t="s">
        <v>1413</v>
      </c>
      <c r="AP105" s="92" t="s">
        <v>178</v>
      </c>
      <c r="AQ105" s="92">
        <v>0</v>
      </c>
      <c r="AR105" s="92">
        <v>0</v>
      </c>
      <c r="AS105" s="92" t="s">
        <v>1415</v>
      </c>
      <c r="AT105" s="92"/>
      <c r="AU105" s="92"/>
      <c r="AV105" s="92" t="s">
        <v>1416</v>
      </c>
      <c r="AW105" s="92" t="s">
        <v>1417</v>
      </c>
      <c r="AX105" s="92" t="s">
        <v>1418</v>
      </c>
      <c r="AY105" s="92" t="s">
        <v>427</v>
      </c>
      <c r="AZ105" s="98" t="s">
        <v>1419</v>
      </c>
      <c r="BA105" s="124" t="s">
        <v>1393</v>
      </c>
      <c r="BB105" s="123" t="s">
        <v>4396</v>
      </c>
      <c r="BC105" s="123">
        <v>-1</v>
      </c>
      <c r="BD105" s="90" t="str">
        <f>REPLACE(INDEX(GroupVertices[Group], MATCH(Edges[[#This Row],[Vertex 1]],GroupVertices[Vertex],0)),1,1,"")</f>
        <v>orth</v>
      </c>
      <c r="BE105" s="90" t="e">
        <f>REPLACE(INDEX(GroupVertices[Group], MATCH(Edges[[#This Row],[Vertex 2]],GroupVertices[Vertex],0)),1,1,"")</f>
        <v>#N/A</v>
      </c>
      <c r="BF105">
        <v>2</v>
      </c>
    </row>
    <row r="106" spans="1:58" x14ac:dyDescent="0.25">
      <c r="A106" s="89" t="s">
        <v>1447</v>
      </c>
      <c r="B106" s="89" t="s">
        <v>218</v>
      </c>
      <c r="C106" s="53" t="s">
        <v>4411</v>
      </c>
      <c r="D106" s="150">
        <v>1</v>
      </c>
      <c r="E106" s="151"/>
      <c r="F106" s="152">
        <v>10</v>
      </c>
      <c r="G106" s="149"/>
      <c r="H106" s="153"/>
      <c r="I106" s="154"/>
      <c r="J106" s="154"/>
      <c r="K106" s="36" t="s">
        <v>65</v>
      </c>
      <c r="L106" s="155">
        <v>106</v>
      </c>
      <c r="M106" s="155"/>
      <c r="N106" s="87"/>
      <c r="O106" s="92" t="s">
        <v>222</v>
      </c>
      <c r="P106" s="95">
        <v>42812.420787037037</v>
      </c>
      <c r="Q106" s="92" t="s">
        <v>1449</v>
      </c>
      <c r="R106" s="92"/>
      <c r="S106" s="92"/>
      <c r="T106" s="92" t="s">
        <v>1450</v>
      </c>
      <c r="U106" s="92"/>
      <c r="V106" s="98" t="s">
        <v>1452</v>
      </c>
      <c r="W106" s="95">
        <v>42812.420787037037</v>
      </c>
      <c r="X106" s="98" t="s">
        <v>1454</v>
      </c>
      <c r="Y106" s="92"/>
      <c r="Z106" s="92"/>
      <c r="AA106" s="101" t="s">
        <v>1456</v>
      </c>
      <c r="AB106" s="92"/>
      <c r="AC106" s="92" t="b">
        <v>0</v>
      </c>
      <c r="AD106" s="92">
        <v>0</v>
      </c>
      <c r="AE106" s="101" t="s">
        <v>242</v>
      </c>
      <c r="AF106" s="92" t="b">
        <v>0</v>
      </c>
      <c r="AG106" s="92" t="s">
        <v>550</v>
      </c>
      <c r="AH106" s="92"/>
      <c r="AI106" s="101" t="s">
        <v>243</v>
      </c>
      <c r="AJ106" s="92" t="b">
        <v>0</v>
      </c>
      <c r="AK106" s="92">
        <v>0</v>
      </c>
      <c r="AL106" s="101" t="s">
        <v>243</v>
      </c>
      <c r="AM106" s="92" t="s">
        <v>247</v>
      </c>
      <c r="AN106" s="92" t="b">
        <v>0</v>
      </c>
      <c r="AO106" s="101" t="s">
        <v>1456</v>
      </c>
      <c r="AP106" s="92" t="s">
        <v>178</v>
      </c>
      <c r="AQ106" s="92">
        <v>0</v>
      </c>
      <c r="AR106" s="92">
        <v>0</v>
      </c>
      <c r="AS106" s="92"/>
      <c r="AT106" s="92"/>
      <c r="AU106" s="92"/>
      <c r="AV106" s="92"/>
      <c r="AW106" s="92"/>
      <c r="AX106" s="92"/>
      <c r="AY106" s="92"/>
      <c r="AZ106" s="92"/>
      <c r="BA106" s="124" t="s">
        <v>1393</v>
      </c>
      <c r="BB106" s="123" t="s">
        <v>4396</v>
      </c>
      <c r="BC106" s="123">
        <v>-1</v>
      </c>
      <c r="BD106" s="90" t="str">
        <f>REPLACE(INDEX(GroupVertices[Group], MATCH(Edges[[#This Row],[Vertex 1]],GroupVertices[Vertex],0)),1,1,"")</f>
        <v>orth</v>
      </c>
      <c r="BE106" s="90" t="e">
        <f>REPLACE(INDEX(GroupVertices[Group], MATCH(Edges[[#This Row],[Vertex 2]],GroupVertices[Vertex],0)),1,1,"")</f>
        <v>#N/A</v>
      </c>
      <c r="BF106">
        <v>1</v>
      </c>
    </row>
    <row r="107" spans="1:58" x14ac:dyDescent="0.25">
      <c r="A107" s="88" t="s">
        <v>1471</v>
      </c>
      <c r="B107" s="88" t="s">
        <v>218</v>
      </c>
      <c r="C107" s="53" t="s">
        <v>4411</v>
      </c>
      <c r="D107" s="54">
        <v>1.1666666666666667</v>
      </c>
      <c r="E107" s="61"/>
      <c r="F107" s="55">
        <v>17.5</v>
      </c>
      <c r="G107" s="53"/>
      <c r="H107" s="57"/>
      <c r="I107" s="56"/>
      <c r="J107" s="56"/>
      <c r="K107" s="36" t="s">
        <v>65</v>
      </c>
      <c r="L107" s="79">
        <v>107</v>
      </c>
      <c r="M107" s="79"/>
      <c r="N107" s="59"/>
      <c r="O107" s="91" t="s">
        <v>222</v>
      </c>
      <c r="P107" s="94">
        <v>42809.25273148148</v>
      </c>
      <c r="Q107" s="91" t="s">
        <v>1476</v>
      </c>
      <c r="R107" s="91"/>
      <c r="S107" s="91"/>
      <c r="T107" s="91"/>
      <c r="U107" s="91"/>
      <c r="V107" s="97" t="s">
        <v>1480</v>
      </c>
      <c r="W107" s="94">
        <v>42809.25273148148</v>
      </c>
      <c r="X107" s="97" t="s">
        <v>1484</v>
      </c>
      <c r="Y107" s="91"/>
      <c r="Z107" s="91"/>
      <c r="AA107" s="100" t="s">
        <v>1489</v>
      </c>
      <c r="AB107" s="91"/>
      <c r="AC107" s="91" t="b">
        <v>0</v>
      </c>
      <c r="AD107" s="91">
        <v>0</v>
      </c>
      <c r="AE107" s="100" t="s">
        <v>242</v>
      </c>
      <c r="AF107" s="91" t="b">
        <v>0</v>
      </c>
      <c r="AG107" s="91" t="s">
        <v>246</v>
      </c>
      <c r="AH107" s="91"/>
      <c r="AI107" s="100" t="s">
        <v>243</v>
      </c>
      <c r="AJ107" s="91" t="b">
        <v>0</v>
      </c>
      <c r="AK107" s="91">
        <v>0</v>
      </c>
      <c r="AL107" s="100" t="s">
        <v>243</v>
      </c>
      <c r="AM107" s="91" t="s">
        <v>247</v>
      </c>
      <c r="AN107" s="91" t="b">
        <v>0</v>
      </c>
      <c r="AO107" s="100" t="s">
        <v>1489</v>
      </c>
      <c r="AP107" s="91" t="s">
        <v>178</v>
      </c>
      <c r="AQ107" s="91">
        <v>0</v>
      </c>
      <c r="AR107" s="91">
        <v>0</v>
      </c>
      <c r="AS107" s="91"/>
      <c r="AT107" s="91"/>
      <c r="AU107" s="91"/>
      <c r="AV107" s="91"/>
      <c r="AW107" s="91"/>
      <c r="AX107" s="91"/>
      <c r="AY107" s="91"/>
      <c r="AZ107" s="91"/>
      <c r="BA107" s="123" t="s">
        <v>1523</v>
      </c>
      <c r="BB107" s="123" t="s">
        <v>4396</v>
      </c>
      <c r="BC107" s="123">
        <v>-1</v>
      </c>
      <c r="BD107" s="90" t="str">
        <f>REPLACE(INDEX(GroupVertices[Group], MATCH(Edges[[#This Row],[Vertex 1]],GroupVertices[Vertex],0)),1,1,"")</f>
        <v>orth</v>
      </c>
      <c r="BE107" s="90" t="e">
        <f>REPLACE(INDEX(GroupVertices[Group], MATCH(Edges[[#This Row],[Vertex 2]],GroupVertices[Vertex],0)),1,1,"")</f>
        <v>#N/A</v>
      </c>
      <c r="BF107">
        <v>2</v>
      </c>
    </row>
    <row r="108" spans="1:58" x14ac:dyDescent="0.25">
      <c r="A108" s="88" t="s">
        <v>1472</v>
      </c>
      <c r="B108" s="88" t="s">
        <v>218</v>
      </c>
      <c r="C108" s="53" t="s">
        <v>4411</v>
      </c>
      <c r="D108" s="54">
        <v>1.1666666666666667</v>
      </c>
      <c r="E108" s="61"/>
      <c r="F108" s="55">
        <v>17.5</v>
      </c>
      <c r="G108" s="53"/>
      <c r="H108" s="57"/>
      <c r="I108" s="56"/>
      <c r="J108" s="56"/>
      <c r="K108" s="36" t="s">
        <v>65</v>
      </c>
      <c r="L108" s="79">
        <v>108</v>
      </c>
      <c r="M108" s="79"/>
      <c r="N108" s="59"/>
      <c r="O108" s="91" t="s">
        <v>223</v>
      </c>
      <c r="P108" s="94">
        <v>42793.369803240741</v>
      </c>
      <c r="Q108" s="91" t="s">
        <v>1477</v>
      </c>
      <c r="R108" s="91"/>
      <c r="S108" s="91"/>
      <c r="T108" s="91"/>
      <c r="U108" s="91"/>
      <c r="V108" s="97" t="s">
        <v>1481</v>
      </c>
      <c r="W108" s="94">
        <v>42793.369803240741</v>
      </c>
      <c r="X108" s="97" t="s">
        <v>1485</v>
      </c>
      <c r="Y108" s="91"/>
      <c r="Z108" s="91"/>
      <c r="AA108" s="100" t="s">
        <v>1490</v>
      </c>
      <c r="AB108" s="91"/>
      <c r="AC108" s="91" t="b">
        <v>0</v>
      </c>
      <c r="AD108" s="91">
        <v>2</v>
      </c>
      <c r="AE108" s="100" t="s">
        <v>244</v>
      </c>
      <c r="AF108" s="91" t="b">
        <v>0</v>
      </c>
      <c r="AG108" s="91" t="s">
        <v>246</v>
      </c>
      <c r="AH108" s="91"/>
      <c r="AI108" s="100" t="s">
        <v>243</v>
      </c>
      <c r="AJ108" s="91" t="b">
        <v>0</v>
      </c>
      <c r="AK108" s="91">
        <v>2</v>
      </c>
      <c r="AL108" s="100" t="s">
        <v>243</v>
      </c>
      <c r="AM108" s="91" t="s">
        <v>247</v>
      </c>
      <c r="AN108" s="91" t="b">
        <v>0</v>
      </c>
      <c r="AO108" s="100" t="s">
        <v>1490</v>
      </c>
      <c r="AP108" s="91" t="s">
        <v>454</v>
      </c>
      <c r="AQ108" s="91">
        <v>0</v>
      </c>
      <c r="AR108" s="91">
        <v>0</v>
      </c>
      <c r="AS108" s="91"/>
      <c r="AT108" s="91"/>
      <c r="AU108" s="91"/>
      <c r="AV108" s="91"/>
      <c r="AW108" s="91"/>
      <c r="AX108" s="91"/>
      <c r="AY108" s="91"/>
      <c r="AZ108" s="91"/>
      <c r="BA108" s="123" t="s">
        <v>1523</v>
      </c>
      <c r="BB108" s="123" t="s">
        <v>4396</v>
      </c>
      <c r="BC108" s="123">
        <v>-1</v>
      </c>
      <c r="BD108" s="90" t="str">
        <f>REPLACE(INDEX(GroupVertices[Group], MATCH(Edges[[#This Row],[Vertex 1]],GroupVertices[Vertex],0)),1,1,"")</f>
        <v>orth</v>
      </c>
      <c r="BE108" s="90" t="e">
        <f>REPLACE(INDEX(GroupVertices[Group], MATCH(Edges[[#This Row],[Vertex 2]],GroupVertices[Vertex],0)),1,1,"")</f>
        <v>#N/A</v>
      </c>
      <c r="BF108">
        <v>2</v>
      </c>
    </row>
    <row r="109" spans="1:58" x14ac:dyDescent="0.25">
      <c r="A109" s="88" t="s">
        <v>1472</v>
      </c>
      <c r="B109" s="88" t="s">
        <v>218</v>
      </c>
      <c r="C109" s="53" t="s">
        <v>4411</v>
      </c>
      <c r="D109" s="81">
        <v>1.1666666666666667</v>
      </c>
      <c r="E109" s="82"/>
      <c r="F109" s="83">
        <v>17.5</v>
      </c>
      <c r="G109" s="80"/>
      <c r="H109" s="84"/>
      <c r="I109" s="85"/>
      <c r="J109" s="85"/>
      <c r="K109" s="36" t="s">
        <v>65</v>
      </c>
      <c r="L109" s="86">
        <v>109</v>
      </c>
      <c r="M109" s="86"/>
      <c r="N109" s="59"/>
      <c r="O109" s="91" t="s">
        <v>223</v>
      </c>
      <c r="P109" s="94">
        <v>42812.490810185183</v>
      </c>
      <c r="Q109" s="91" t="s">
        <v>1478</v>
      </c>
      <c r="R109" s="91"/>
      <c r="S109" s="91"/>
      <c r="T109" s="91"/>
      <c r="U109" s="91"/>
      <c r="V109" s="97" t="s">
        <v>1481</v>
      </c>
      <c r="W109" s="94">
        <v>42812.490810185183</v>
      </c>
      <c r="X109" s="97" t="s">
        <v>1486</v>
      </c>
      <c r="Y109" s="91"/>
      <c r="Z109" s="91"/>
      <c r="AA109" s="100" t="s">
        <v>1491</v>
      </c>
      <c r="AB109" s="91"/>
      <c r="AC109" s="91" t="b">
        <v>0</v>
      </c>
      <c r="AD109" s="91">
        <v>0</v>
      </c>
      <c r="AE109" s="100" t="s">
        <v>243</v>
      </c>
      <c r="AF109" s="91" t="b">
        <v>0</v>
      </c>
      <c r="AG109" s="91" t="s">
        <v>246</v>
      </c>
      <c r="AH109" s="91"/>
      <c r="AI109" s="100" t="s">
        <v>243</v>
      </c>
      <c r="AJ109" s="91" t="b">
        <v>0</v>
      </c>
      <c r="AK109" s="91">
        <v>2</v>
      </c>
      <c r="AL109" s="100" t="s">
        <v>1490</v>
      </c>
      <c r="AM109" s="91" t="s">
        <v>247</v>
      </c>
      <c r="AN109" s="91" t="b">
        <v>0</v>
      </c>
      <c r="AO109" s="100" t="s">
        <v>1490</v>
      </c>
      <c r="AP109" s="91" t="s">
        <v>178</v>
      </c>
      <c r="AQ109" s="91">
        <v>0</v>
      </c>
      <c r="AR109" s="91">
        <v>0</v>
      </c>
      <c r="AS109" s="91"/>
      <c r="AT109" s="91"/>
      <c r="AU109" s="91"/>
      <c r="AV109" s="91"/>
      <c r="AW109" s="91"/>
      <c r="AX109" s="91"/>
      <c r="AY109" s="91"/>
      <c r="AZ109" s="91"/>
      <c r="BA109" s="123" t="s">
        <v>1523</v>
      </c>
      <c r="BB109" s="123" t="s">
        <v>4396</v>
      </c>
      <c r="BC109" s="123">
        <v>-1</v>
      </c>
      <c r="BD109" s="90" t="str">
        <f>REPLACE(INDEX(GroupVertices[Group], MATCH(Edges[[#This Row],[Vertex 1]],GroupVertices[Vertex],0)),1,1,"")</f>
        <v>orth</v>
      </c>
      <c r="BE109" s="90" t="e">
        <f>REPLACE(INDEX(GroupVertices[Group], MATCH(Edges[[#This Row],[Vertex 2]],GroupVertices[Vertex],0)),1,1,"")</f>
        <v>#N/A</v>
      </c>
      <c r="BF109">
        <v>2</v>
      </c>
    </row>
    <row r="110" spans="1:58" x14ac:dyDescent="0.25">
      <c r="A110" s="88" t="s">
        <v>1473</v>
      </c>
      <c r="B110" s="88" t="s">
        <v>218</v>
      </c>
      <c r="C110" s="53" t="s">
        <v>4411</v>
      </c>
      <c r="D110" s="54">
        <v>1</v>
      </c>
      <c r="E110" s="61"/>
      <c r="F110" s="55">
        <v>10</v>
      </c>
      <c r="G110" s="53"/>
      <c r="H110" s="57"/>
      <c r="I110" s="56"/>
      <c r="J110" s="56"/>
      <c r="K110" s="36" t="s">
        <v>65</v>
      </c>
      <c r="L110" s="79">
        <v>110</v>
      </c>
      <c r="M110" s="79"/>
      <c r="N110" s="59"/>
      <c r="O110" s="91" t="s">
        <v>223</v>
      </c>
      <c r="P110" s="94">
        <v>42812.555104166669</v>
      </c>
      <c r="Q110" s="91" t="s">
        <v>1478</v>
      </c>
      <c r="R110" s="91"/>
      <c r="S110" s="91"/>
      <c r="T110" s="91"/>
      <c r="U110" s="91"/>
      <c r="V110" s="97" t="s">
        <v>1482</v>
      </c>
      <c r="W110" s="94">
        <v>42812.555104166669</v>
      </c>
      <c r="X110" s="97" t="s">
        <v>1487</v>
      </c>
      <c r="Y110" s="91"/>
      <c r="Z110" s="91"/>
      <c r="AA110" s="100" t="s">
        <v>1492</v>
      </c>
      <c r="AB110" s="91"/>
      <c r="AC110" s="91" t="b">
        <v>0</v>
      </c>
      <c r="AD110" s="91">
        <v>0</v>
      </c>
      <c r="AE110" s="100" t="s">
        <v>243</v>
      </c>
      <c r="AF110" s="91" t="b">
        <v>0</v>
      </c>
      <c r="AG110" s="91" t="s">
        <v>246</v>
      </c>
      <c r="AH110" s="91"/>
      <c r="AI110" s="100" t="s">
        <v>243</v>
      </c>
      <c r="AJ110" s="91" t="b">
        <v>0</v>
      </c>
      <c r="AK110" s="91">
        <v>2</v>
      </c>
      <c r="AL110" s="100" t="s">
        <v>1490</v>
      </c>
      <c r="AM110" s="91" t="s">
        <v>247</v>
      </c>
      <c r="AN110" s="91" t="b">
        <v>0</v>
      </c>
      <c r="AO110" s="100" t="s">
        <v>1490</v>
      </c>
      <c r="AP110" s="91" t="s">
        <v>178</v>
      </c>
      <c r="AQ110" s="91">
        <v>0</v>
      </c>
      <c r="AR110" s="91">
        <v>0</v>
      </c>
      <c r="AS110" s="91"/>
      <c r="AT110" s="91"/>
      <c r="AU110" s="91"/>
      <c r="AV110" s="91"/>
      <c r="AW110" s="91"/>
      <c r="AX110" s="91"/>
      <c r="AY110" s="91"/>
      <c r="AZ110" s="91"/>
      <c r="BA110" s="123" t="s">
        <v>1523</v>
      </c>
      <c r="BB110" s="123" t="s">
        <v>4396</v>
      </c>
      <c r="BC110" s="123">
        <v>-1</v>
      </c>
      <c r="BD110" s="90" t="str">
        <f>REPLACE(INDEX(GroupVertices[Group], MATCH(Edges[[#This Row],[Vertex 1]],GroupVertices[Vertex],0)),1,1,"")</f>
        <v>orth</v>
      </c>
      <c r="BE110" s="90" t="e">
        <f>REPLACE(INDEX(GroupVertices[Group], MATCH(Edges[[#This Row],[Vertex 2]],GroupVertices[Vertex],0)),1,1,"")</f>
        <v>#N/A</v>
      </c>
      <c r="BF110">
        <v>1</v>
      </c>
    </row>
    <row r="111" spans="1:58" x14ac:dyDescent="0.25">
      <c r="A111" s="88" t="s">
        <v>1472</v>
      </c>
      <c r="B111" s="88" t="s">
        <v>1474</v>
      </c>
      <c r="C111" s="53" t="s">
        <v>4411</v>
      </c>
      <c r="D111" s="54">
        <v>1.1666666666666667</v>
      </c>
      <c r="E111" s="61"/>
      <c r="F111" s="55">
        <v>17.5</v>
      </c>
      <c r="G111" s="53"/>
      <c r="H111" s="57"/>
      <c r="I111" s="56"/>
      <c r="J111" s="56"/>
      <c r="K111" s="36" t="s">
        <v>65</v>
      </c>
      <c r="L111" s="79">
        <v>111</v>
      </c>
      <c r="M111" s="79"/>
      <c r="N111" s="59"/>
      <c r="O111" s="91" t="s">
        <v>223</v>
      </c>
      <c r="P111" s="94">
        <v>42793.369803240741</v>
      </c>
      <c r="Q111" s="91" t="s">
        <v>1477</v>
      </c>
      <c r="R111" s="91"/>
      <c r="S111" s="91"/>
      <c r="T111" s="91"/>
      <c r="U111" s="91"/>
      <c r="V111" s="97" t="s">
        <v>1481</v>
      </c>
      <c r="W111" s="94">
        <v>42793.369803240741</v>
      </c>
      <c r="X111" s="97" t="s">
        <v>1485</v>
      </c>
      <c r="Y111" s="91"/>
      <c r="Z111" s="91"/>
      <c r="AA111" s="100" t="s">
        <v>1490</v>
      </c>
      <c r="AB111" s="91"/>
      <c r="AC111" s="91" t="b">
        <v>0</v>
      </c>
      <c r="AD111" s="91">
        <v>2</v>
      </c>
      <c r="AE111" s="100" t="s">
        <v>244</v>
      </c>
      <c r="AF111" s="91" t="b">
        <v>0</v>
      </c>
      <c r="AG111" s="91" t="s">
        <v>246</v>
      </c>
      <c r="AH111" s="91"/>
      <c r="AI111" s="100" t="s">
        <v>243</v>
      </c>
      <c r="AJ111" s="91" t="b">
        <v>0</v>
      </c>
      <c r="AK111" s="91">
        <v>2</v>
      </c>
      <c r="AL111" s="100" t="s">
        <v>243</v>
      </c>
      <c r="AM111" s="91" t="s">
        <v>247</v>
      </c>
      <c r="AN111" s="91" t="b">
        <v>0</v>
      </c>
      <c r="AO111" s="100" t="s">
        <v>1490</v>
      </c>
      <c r="AP111" s="91" t="s">
        <v>454</v>
      </c>
      <c r="AQ111" s="91">
        <v>0</v>
      </c>
      <c r="AR111" s="91">
        <v>0</v>
      </c>
      <c r="AS111" s="91"/>
      <c r="AT111" s="91"/>
      <c r="AU111" s="91"/>
      <c r="AV111" s="91"/>
      <c r="AW111" s="91"/>
      <c r="AX111" s="91"/>
      <c r="AY111" s="91"/>
      <c r="AZ111" s="91"/>
      <c r="BA111" s="123" t="s">
        <v>1523</v>
      </c>
      <c r="BB111" s="123" t="s">
        <v>4396</v>
      </c>
      <c r="BC111" s="123">
        <v>-1</v>
      </c>
      <c r="BD111" s="90" t="str">
        <f>REPLACE(INDEX(GroupVertices[Group], MATCH(Edges[[#This Row],[Vertex 1]],GroupVertices[Vertex],0)),1,1,"")</f>
        <v>orth</v>
      </c>
      <c r="BE111" s="90" t="e">
        <f>REPLACE(INDEX(GroupVertices[Group], MATCH(Edges[[#This Row],[Vertex 2]],GroupVertices[Vertex],0)),1,1,"")</f>
        <v>#N/A</v>
      </c>
      <c r="BF111">
        <v>2</v>
      </c>
    </row>
    <row r="112" spans="1:58" x14ac:dyDescent="0.25">
      <c r="A112" s="88" t="s">
        <v>1472</v>
      </c>
      <c r="B112" s="88" t="s">
        <v>1474</v>
      </c>
      <c r="C112" s="53" t="s">
        <v>4411</v>
      </c>
      <c r="D112" s="54">
        <v>1.1666666666666667</v>
      </c>
      <c r="E112" s="61"/>
      <c r="F112" s="55">
        <v>17.5</v>
      </c>
      <c r="G112" s="53"/>
      <c r="H112" s="57"/>
      <c r="I112" s="56"/>
      <c r="J112" s="56"/>
      <c r="K112" s="36" t="s">
        <v>65</v>
      </c>
      <c r="L112" s="79">
        <v>112</v>
      </c>
      <c r="M112" s="79"/>
      <c r="N112" s="59"/>
      <c r="O112" s="91" t="s">
        <v>223</v>
      </c>
      <c r="P112" s="94">
        <v>42812.490810185183</v>
      </c>
      <c r="Q112" s="91" t="s">
        <v>1478</v>
      </c>
      <c r="R112" s="91"/>
      <c r="S112" s="91"/>
      <c r="T112" s="91"/>
      <c r="U112" s="91"/>
      <c r="V112" s="97" t="s">
        <v>1481</v>
      </c>
      <c r="W112" s="94">
        <v>42812.490810185183</v>
      </c>
      <c r="X112" s="97" t="s">
        <v>1486</v>
      </c>
      <c r="Y112" s="91"/>
      <c r="Z112" s="91"/>
      <c r="AA112" s="100" t="s">
        <v>1491</v>
      </c>
      <c r="AB112" s="91"/>
      <c r="AC112" s="91" t="b">
        <v>0</v>
      </c>
      <c r="AD112" s="91">
        <v>0</v>
      </c>
      <c r="AE112" s="100" t="s">
        <v>243</v>
      </c>
      <c r="AF112" s="91" t="b">
        <v>0</v>
      </c>
      <c r="AG112" s="91" t="s">
        <v>246</v>
      </c>
      <c r="AH112" s="91"/>
      <c r="AI112" s="100" t="s">
        <v>243</v>
      </c>
      <c r="AJ112" s="91" t="b">
        <v>0</v>
      </c>
      <c r="AK112" s="91">
        <v>2</v>
      </c>
      <c r="AL112" s="100" t="s">
        <v>1490</v>
      </c>
      <c r="AM112" s="91" t="s">
        <v>247</v>
      </c>
      <c r="AN112" s="91" t="b">
        <v>0</v>
      </c>
      <c r="AO112" s="100" t="s">
        <v>1490</v>
      </c>
      <c r="AP112" s="91" t="s">
        <v>178</v>
      </c>
      <c r="AQ112" s="91">
        <v>0</v>
      </c>
      <c r="AR112" s="91">
        <v>0</v>
      </c>
      <c r="AS112" s="91"/>
      <c r="AT112" s="91"/>
      <c r="AU112" s="91"/>
      <c r="AV112" s="91"/>
      <c r="AW112" s="91"/>
      <c r="AX112" s="91"/>
      <c r="AY112" s="91"/>
      <c r="AZ112" s="91"/>
      <c r="BA112" s="123" t="s">
        <v>1523</v>
      </c>
      <c r="BB112" s="123" t="s">
        <v>4396</v>
      </c>
      <c r="BC112" s="123">
        <v>-1</v>
      </c>
      <c r="BD112" s="90" t="str">
        <f>REPLACE(INDEX(GroupVertices[Group], MATCH(Edges[[#This Row],[Vertex 1]],GroupVertices[Vertex],0)),1,1,"")</f>
        <v>orth</v>
      </c>
      <c r="BE112" s="90" t="e">
        <f>REPLACE(INDEX(GroupVertices[Group], MATCH(Edges[[#This Row],[Vertex 2]],GroupVertices[Vertex],0)),1,1,"")</f>
        <v>#N/A</v>
      </c>
      <c r="BF112">
        <v>2</v>
      </c>
    </row>
    <row r="113" spans="1:58" x14ac:dyDescent="0.25">
      <c r="A113" s="88" t="s">
        <v>1473</v>
      </c>
      <c r="B113" s="88" t="s">
        <v>1474</v>
      </c>
      <c r="C113" s="53" t="s">
        <v>4411</v>
      </c>
      <c r="D113" s="54">
        <v>1</v>
      </c>
      <c r="E113" s="61"/>
      <c r="F113" s="55">
        <v>10</v>
      </c>
      <c r="G113" s="53"/>
      <c r="H113" s="57"/>
      <c r="I113" s="56"/>
      <c r="J113" s="56"/>
      <c r="K113" s="36" t="s">
        <v>65</v>
      </c>
      <c r="L113" s="79">
        <v>113</v>
      </c>
      <c r="M113" s="79"/>
      <c r="N113" s="59"/>
      <c r="O113" s="91" t="s">
        <v>223</v>
      </c>
      <c r="P113" s="94">
        <v>42812.555104166669</v>
      </c>
      <c r="Q113" s="91" t="s">
        <v>1478</v>
      </c>
      <c r="R113" s="91"/>
      <c r="S113" s="91"/>
      <c r="T113" s="91"/>
      <c r="U113" s="91"/>
      <c r="V113" s="97" t="s">
        <v>1482</v>
      </c>
      <c r="W113" s="94">
        <v>42812.555104166669</v>
      </c>
      <c r="X113" s="97" t="s">
        <v>1487</v>
      </c>
      <c r="Y113" s="91"/>
      <c r="Z113" s="91"/>
      <c r="AA113" s="100" t="s">
        <v>1492</v>
      </c>
      <c r="AB113" s="91"/>
      <c r="AC113" s="91" t="b">
        <v>0</v>
      </c>
      <c r="AD113" s="91">
        <v>0</v>
      </c>
      <c r="AE113" s="100" t="s">
        <v>243</v>
      </c>
      <c r="AF113" s="91" t="b">
        <v>0</v>
      </c>
      <c r="AG113" s="91" t="s">
        <v>246</v>
      </c>
      <c r="AH113" s="91"/>
      <c r="AI113" s="100" t="s">
        <v>243</v>
      </c>
      <c r="AJ113" s="91" t="b">
        <v>0</v>
      </c>
      <c r="AK113" s="91">
        <v>2</v>
      </c>
      <c r="AL113" s="100" t="s">
        <v>1490</v>
      </c>
      <c r="AM113" s="91" t="s">
        <v>247</v>
      </c>
      <c r="AN113" s="91" t="b">
        <v>0</v>
      </c>
      <c r="AO113" s="100" t="s">
        <v>1490</v>
      </c>
      <c r="AP113" s="91" t="s">
        <v>178</v>
      </c>
      <c r="AQ113" s="91">
        <v>0</v>
      </c>
      <c r="AR113" s="91">
        <v>0</v>
      </c>
      <c r="AS113" s="91"/>
      <c r="AT113" s="91"/>
      <c r="AU113" s="91"/>
      <c r="AV113" s="91"/>
      <c r="AW113" s="91"/>
      <c r="AX113" s="91"/>
      <c r="AY113" s="91"/>
      <c r="AZ113" s="91"/>
      <c r="BA113" s="123" t="s">
        <v>1523</v>
      </c>
      <c r="BB113" s="123" t="s">
        <v>4396</v>
      </c>
      <c r="BC113" s="123">
        <v>-1</v>
      </c>
      <c r="BD113" s="90" t="str">
        <f>REPLACE(INDEX(GroupVertices[Group], MATCH(Edges[[#This Row],[Vertex 1]],GroupVertices[Vertex],0)),1,1,"")</f>
        <v>orth</v>
      </c>
      <c r="BE113" s="90" t="e">
        <f>REPLACE(INDEX(GroupVertices[Group], MATCH(Edges[[#This Row],[Vertex 2]],GroupVertices[Vertex],0)),1,1,"")</f>
        <v>#N/A</v>
      </c>
      <c r="BF113">
        <v>1</v>
      </c>
    </row>
    <row r="114" spans="1:58" x14ac:dyDescent="0.25">
      <c r="A114" s="88" t="s">
        <v>1472</v>
      </c>
      <c r="B114" s="88" t="s">
        <v>221</v>
      </c>
      <c r="C114" s="53" t="s">
        <v>4411</v>
      </c>
      <c r="D114" s="54">
        <v>1.1666666666666667</v>
      </c>
      <c r="E114" s="61"/>
      <c r="F114" s="55">
        <v>17.5</v>
      </c>
      <c r="G114" s="53"/>
      <c r="H114" s="57"/>
      <c r="I114" s="56"/>
      <c r="J114" s="56"/>
      <c r="K114" s="36" t="s">
        <v>65</v>
      </c>
      <c r="L114" s="79">
        <v>114</v>
      </c>
      <c r="M114" s="79"/>
      <c r="N114" s="59"/>
      <c r="O114" s="91" t="s">
        <v>222</v>
      </c>
      <c r="P114" s="94">
        <v>42793.369803240741</v>
      </c>
      <c r="Q114" s="91" t="s">
        <v>1477</v>
      </c>
      <c r="R114" s="91"/>
      <c r="S114" s="91"/>
      <c r="T114" s="91"/>
      <c r="U114" s="91"/>
      <c r="V114" s="97" t="s">
        <v>1481</v>
      </c>
      <c r="W114" s="94">
        <v>42793.369803240741</v>
      </c>
      <c r="X114" s="97" t="s">
        <v>1485</v>
      </c>
      <c r="Y114" s="91"/>
      <c r="Z114" s="91"/>
      <c r="AA114" s="100" t="s">
        <v>1490</v>
      </c>
      <c r="AB114" s="91"/>
      <c r="AC114" s="91" t="b">
        <v>0</v>
      </c>
      <c r="AD114" s="91">
        <v>2</v>
      </c>
      <c r="AE114" s="100" t="s">
        <v>244</v>
      </c>
      <c r="AF114" s="91" t="b">
        <v>0</v>
      </c>
      <c r="AG114" s="91" t="s">
        <v>246</v>
      </c>
      <c r="AH114" s="91"/>
      <c r="AI114" s="100" t="s">
        <v>243</v>
      </c>
      <c r="AJ114" s="91" t="b">
        <v>0</v>
      </c>
      <c r="AK114" s="91">
        <v>2</v>
      </c>
      <c r="AL114" s="100" t="s">
        <v>243</v>
      </c>
      <c r="AM114" s="91" t="s">
        <v>247</v>
      </c>
      <c r="AN114" s="91" t="b">
        <v>0</v>
      </c>
      <c r="AO114" s="100" t="s">
        <v>1490</v>
      </c>
      <c r="AP114" s="91" t="s">
        <v>454</v>
      </c>
      <c r="AQ114" s="91">
        <v>0</v>
      </c>
      <c r="AR114" s="91">
        <v>0</v>
      </c>
      <c r="AS114" s="91"/>
      <c r="AT114" s="91"/>
      <c r="AU114" s="91"/>
      <c r="AV114" s="91"/>
      <c r="AW114" s="91"/>
      <c r="AX114" s="91"/>
      <c r="AY114" s="91"/>
      <c r="AZ114" s="91"/>
      <c r="BA114" s="123" t="s">
        <v>1523</v>
      </c>
      <c r="BB114" s="123" t="s">
        <v>4396</v>
      </c>
      <c r="BC114" s="123">
        <v>-1</v>
      </c>
      <c r="BD114" s="90" t="str">
        <f>REPLACE(INDEX(GroupVertices[Group], MATCH(Edges[[#This Row],[Vertex 1]],GroupVertices[Vertex],0)),1,1,"")</f>
        <v>orth</v>
      </c>
      <c r="BE114" s="90" t="e">
        <f>REPLACE(INDEX(GroupVertices[Group], MATCH(Edges[[#This Row],[Vertex 2]],GroupVertices[Vertex],0)),1,1,"")</f>
        <v>#N/A</v>
      </c>
      <c r="BF114">
        <v>2</v>
      </c>
    </row>
    <row r="115" spans="1:58" x14ac:dyDescent="0.25">
      <c r="A115" s="88" t="s">
        <v>1472</v>
      </c>
      <c r="B115" s="88" t="s">
        <v>221</v>
      </c>
      <c r="C115" s="53" t="s">
        <v>4411</v>
      </c>
      <c r="D115" s="54">
        <v>1.1666666666666667</v>
      </c>
      <c r="E115" s="61"/>
      <c r="F115" s="55">
        <v>17.5</v>
      </c>
      <c r="G115" s="53"/>
      <c r="H115" s="57"/>
      <c r="I115" s="56"/>
      <c r="J115" s="56"/>
      <c r="K115" s="36" t="s">
        <v>65</v>
      </c>
      <c r="L115" s="79">
        <v>115</v>
      </c>
      <c r="M115" s="79"/>
      <c r="N115" s="59"/>
      <c r="O115" s="91" t="s">
        <v>223</v>
      </c>
      <c r="P115" s="94">
        <v>42812.490810185183</v>
      </c>
      <c r="Q115" s="91" t="s">
        <v>1478</v>
      </c>
      <c r="R115" s="91"/>
      <c r="S115" s="91"/>
      <c r="T115" s="91"/>
      <c r="U115" s="91"/>
      <c r="V115" s="97" t="s">
        <v>1481</v>
      </c>
      <c r="W115" s="94">
        <v>42812.490810185183</v>
      </c>
      <c r="X115" s="97" t="s">
        <v>1486</v>
      </c>
      <c r="Y115" s="91"/>
      <c r="Z115" s="91"/>
      <c r="AA115" s="100" t="s">
        <v>1491</v>
      </c>
      <c r="AB115" s="91"/>
      <c r="AC115" s="91" t="b">
        <v>0</v>
      </c>
      <c r="AD115" s="91">
        <v>0</v>
      </c>
      <c r="AE115" s="100" t="s">
        <v>243</v>
      </c>
      <c r="AF115" s="91" t="b">
        <v>0</v>
      </c>
      <c r="AG115" s="91" t="s">
        <v>246</v>
      </c>
      <c r="AH115" s="91"/>
      <c r="AI115" s="100" t="s">
        <v>243</v>
      </c>
      <c r="AJ115" s="91" t="b">
        <v>0</v>
      </c>
      <c r="AK115" s="91">
        <v>2</v>
      </c>
      <c r="AL115" s="100" t="s">
        <v>1490</v>
      </c>
      <c r="AM115" s="91" t="s">
        <v>247</v>
      </c>
      <c r="AN115" s="91" t="b">
        <v>0</v>
      </c>
      <c r="AO115" s="100" t="s">
        <v>1490</v>
      </c>
      <c r="AP115" s="91" t="s">
        <v>178</v>
      </c>
      <c r="AQ115" s="91">
        <v>0</v>
      </c>
      <c r="AR115" s="91">
        <v>0</v>
      </c>
      <c r="AS115" s="91"/>
      <c r="AT115" s="91"/>
      <c r="AU115" s="91"/>
      <c r="AV115" s="91"/>
      <c r="AW115" s="91"/>
      <c r="AX115" s="91"/>
      <c r="AY115" s="91"/>
      <c r="AZ115" s="91"/>
      <c r="BA115" s="123" t="s">
        <v>1523</v>
      </c>
      <c r="BB115" s="123" t="s">
        <v>4396</v>
      </c>
      <c r="BC115" s="123">
        <v>-1</v>
      </c>
      <c r="BD115" s="90" t="str">
        <f>REPLACE(INDEX(GroupVertices[Group], MATCH(Edges[[#This Row],[Vertex 1]],GroupVertices[Vertex],0)),1,1,"")</f>
        <v>orth</v>
      </c>
      <c r="BE115" s="90" t="e">
        <f>REPLACE(INDEX(GroupVertices[Group], MATCH(Edges[[#This Row],[Vertex 2]],GroupVertices[Vertex],0)),1,1,"")</f>
        <v>#N/A</v>
      </c>
      <c r="BF115">
        <v>2</v>
      </c>
    </row>
    <row r="116" spans="1:58" x14ac:dyDescent="0.25">
      <c r="A116" s="88" t="s">
        <v>1473</v>
      </c>
      <c r="B116" s="88" t="s">
        <v>221</v>
      </c>
      <c r="C116" s="53" t="s">
        <v>4411</v>
      </c>
      <c r="D116" s="54">
        <v>1</v>
      </c>
      <c r="E116" s="61"/>
      <c r="F116" s="55">
        <v>10</v>
      </c>
      <c r="G116" s="53"/>
      <c r="H116" s="57"/>
      <c r="I116" s="56"/>
      <c r="J116" s="56"/>
      <c r="K116" s="36" t="s">
        <v>65</v>
      </c>
      <c r="L116" s="79">
        <v>116</v>
      </c>
      <c r="M116" s="79"/>
      <c r="N116" s="59"/>
      <c r="O116" s="91" t="s">
        <v>223</v>
      </c>
      <c r="P116" s="94">
        <v>42812.555104166669</v>
      </c>
      <c r="Q116" s="91" t="s">
        <v>1478</v>
      </c>
      <c r="R116" s="91"/>
      <c r="S116" s="91"/>
      <c r="T116" s="91"/>
      <c r="U116" s="91"/>
      <c r="V116" s="97" t="s">
        <v>1482</v>
      </c>
      <c r="W116" s="94">
        <v>42812.555104166669</v>
      </c>
      <c r="X116" s="97" t="s">
        <v>1487</v>
      </c>
      <c r="Y116" s="91"/>
      <c r="Z116" s="91"/>
      <c r="AA116" s="100" t="s">
        <v>1492</v>
      </c>
      <c r="AB116" s="91"/>
      <c r="AC116" s="91" t="b">
        <v>0</v>
      </c>
      <c r="AD116" s="91">
        <v>0</v>
      </c>
      <c r="AE116" s="100" t="s">
        <v>243</v>
      </c>
      <c r="AF116" s="91" t="b">
        <v>0</v>
      </c>
      <c r="AG116" s="91" t="s">
        <v>246</v>
      </c>
      <c r="AH116" s="91"/>
      <c r="AI116" s="100" t="s">
        <v>243</v>
      </c>
      <c r="AJ116" s="91" t="b">
        <v>0</v>
      </c>
      <c r="AK116" s="91">
        <v>2</v>
      </c>
      <c r="AL116" s="100" t="s">
        <v>1490</v>
      </c>
      <c r="AM116" s="91" t="s">
        <v>247</v>
      </c>
      <c r="AN116" s="91" t="b">
        <v>0</v>
      </c>
      <c r="AO116" s="100" t="s">
        <v>1490</v>
      </c>
      <c r="AP116" s="91" t="s">
        <v>178</v>
      </c>
      <c r="AQ116" s="91">
        <v>0</v>
      </c>
      <c r="AR116" s="91">
        <v>0</v>
      </c>
      <c r="AS116" s="91"/>
      <c r="AT116" s="91"/>
      <c r="AU116" s="91"/>
      <c r="AV116" s="91"/>
      <c r="AW116" s="91"/>
      <c r="AX116" s="91"/>
      <c r="AY116" s="91"/>
      <c r="AZ116" s="91"/>
      <c r="BA116" s="123" t="s">
        <v>1523</v>
      </c>
      <c r="BB116" s="123" t="s">
        <v>4396</v>
      </c>
      <c r="BC116" s="123">
        <v>-1</v>
      </c>
      <c r="BD116" s="90" t="str">
        <f>REPLACE(INDEX(GroupVertices[Group], MATCH(Edges[[#This Row],[Vertex 1]],GroupVertices[Vertex],0)),1,1,"")</f>
        <v>orth</v>
      </c>
      <c r="BE116" s="90" t="e">
        <f>REPLACE(INDEX(GroupVertices[Group], MATCH(Edges[[#This Row],[Vertex 2]],GroupVertices[Vertex],0)),1,1,"")</f>
        <v>#N/A</v>
      </c>
      <c r="BF116">
        <v>1</v>
      </c>
    </row>
    <row r="117" spans="1:58" x14ac:dyDescent="0.25">
      <c r="A117" s="89" t="s">
        <v>1473</v>
      </c>
      <c r="B117" s="89" t="s">
        <v>1472</v>
      </c>
      <c r="C117" s="53" t="s">
        <v>4411</v>
      </c>
      <c r="D117" s="150">
        <v>1</v>
      </c>
      <c r="E117" s="151"/>
      <c r="F117" s="152">
        <v>10</v>
      </c>
      <c r="G117" s="149"/>
      <c r="H117" s="153"/>
      <c r="I117" s="154"/>
      <c r="J117" s="154"/>
      <c r="K117" s="36" t="s">
        <v>65</v>
      </c>
      <c r="L117" s="155">
        <v>117</v>
      </c>
      <c r="M117" s="155"/>
      <c r="N117" s="87"/>
      <c r="O117" s="92" t="s">
        <v>223</v>
      </c>
      <c r="P117" s="95">
        <v>42812.555104166669</v>
      </c>
      <c r="Q117" s="92" t="s">
        <v>1478</v>
      </c>
      <c r="R117" s="92"/>
      <c r="S117" s="92"/>
      <c r="T117" s="92"/>
      <c r="U117" s="92"/>
      <c r="V117" s="98" t="s">
        <v>1482</v>
      </c>
      <c r="W117" s="95">
        <v>42812.555104166669</v>
      </c>
      <c r="X117" s="98" t="s">
        <v>1487</v>
      </c>
      <c r="Y117" s="92"/>
      <c r="Z117" s="92"/>
      <c r="AA117" s="101" t="s">
        <v>1492</v>
      </c>
      <c r="AB117" s="92"/>
      <c r="AC117" s="92" t="b">
        <v>0</v>
      </c>
      <c r="AD117" s="92">
        <v>0</v>
      </c>
      <c r="AE117" s="101" t="s">
        <v>243</v>
      </c>
      <c r="AF117" s="92" t="b">
        <v>0</v>
      </c>
      <c r="AG117" s="92" t="s">
        <v>246</v>
      </c>
      <c r="AH117" s="92"/>
      <c r="AI117" s="101" t="s">
        <v>243</v>
      </c>
      <c r="AJ117" s="92" t="b">
        <v>0</v>
      </c>
      <c r="AK117" s="92">
        <v>2</v>
      </c>
      <c r="AL117" s="101" t="s">
        <v>1490</v>
      </c>
      <c r="AM117" s="92" t="s">
        <v>247</v>
      </c>
      <c r="AN117" s="92" t="b">
        <v>0</v>
      </c>
      <c r="AO117" s="101" t="s">
        <v>1490</v>
      </c>
      <c r="AP117" s="92" t="s">
        <v>178</v>
      </c>
      <c r="AQ117" s="92">
        <v>0</v>
      </c>
      <c r="AR117" s="92">
        <v>0</v>
      </c>
      <c r="AS117" s="92"/>
      <c r="AT117" s="92"/>
      <c r="AU117" s="92"/>
      <c r="AV117" s="92"/>
      <c r="AW117" s="92"/>
      <c r="AX117" s="92"/>
      <c r="AY117" s="92"/>
      <c r="AZ117" s="92"/>
      <c r="BA117" s="123" t="s">
        <v>1523</v>
      </c>
      <c r="BB117" s="123" t="s">
        <v>4396</v>
      </c>
      <c r="BC117" s="123">
        <v>-1</v>
      </c>
      <c r="BD117" s="90" t="str">
        <f>REPLACE(INDEX(GroupVertices[Group], MATCH(Edges[[#This Row],[Vertex 1]],GroupVertices[Vertex],0)),1,1,"")</f>
        <v>orth</v>
      </c>
      <c r="BE117" s="90" t="str">
        <f>REPLACE(INDEX(GroupVertices[Group], MATCH(Edges[[#This Row],[Vertex 2]],GroupVertices[Vertex],0)),1,1,"")</f>
        <v>orth</v>
      </c>
      <c r="BF117">
        <v>1</v>
      </c>
    </row>
    <row r="118" spans="1:58" x14ac:dyDescent="0.25">
      <c r="A118" s="88" t="s">
        <v>1471</v>
      </c>
      <c r="B118" s="88" t="s">
        <v>218</v>
      </c>
      <c r="C118" s="53" t="s">
        <v>4411</v>
      </c>
      <c r="D118" s="54">
        <v>1.1666666666666667</v>
      </c>
      <c r="E118" s="61"/>
      <c r="F118" s="55">
        <v>17.5</v>
      </c>
      <c r="G118" s="53"/>
      <c r="H118" s="57"/>
      <c r="I118" s="56"/>
      <c r="J118" s="56"/>
      <c r="K118" s="36" t="s">
        <v>65</v>
      </c>
      <c r="L118" s="79">
        <v>118</v>
      </c>
      <c r="M118" s="79"/>
      <c r="N118" s="59"/>
      <c r="O118" s="91" t="s">
        <v>222</v>
      </c>
      <c r="P118" s="94">
        <v>42809.25273148148</v>
      </c>
      <c r="Q118" s="91" t="s">
        <v>1476</v>
      </c>
      <c r="R118" s="91"/>
      <c r="S118" s="91"/>
      <c r="T118" s="91"/>
      <c r="U118" s="91"/>
      <c r="V118" s="97" t="s">
        <v>1480</v>
      </c>
      <c r="W118" s="94">
        <v>42809.25273148148</v>
      </c>
      <c r="X118" s="97" t="s">
        <v>1484</v>
      </c>
      <c r="Y118" s="91"/>
      <c r="Z118" s="91"/>
      <c r="AA118" s="100" t="s">
        <v>1489</v>
      </c>
      <c r="AB118" s="91"/>
      <c r="AC118" s="91" t="b">
        <v>0</v>
      </c>
      <c r="AD118" s="91">
        <v>0</v>
      </c>
      <c r="AE118" s="100" t="s">
        <v>242</v>
      </c>
      <c r="AF118" s="91" t="b">
        <v>0</v>
      </c>
      <c r="AG118" s="91" t="s">
        <v>246</v>
      </c>
      <c r="AH118" s="91"/>
      <c r="AI118" s="100" t="s">
        <v>243</v>
      </c>
      <c r="AJ118" s="91" t="b">
        <v>0</v>
      </c>
      <c r="AK118" s="91">
        <v>0</v>
      </c>
      <c r="AL118" s="100" t="s">
        <v>243</v>
      </c>
      <c r="AM118" s="91" t="s">
        <v>247</v>
      </c>
      <c r="AN118" s="91" t="b">
        <v>0</v>
      </c>
      <c r="AO118" s="100" t="s">
        <v>1489</v>
      </c>
      <c r="AP118" s="91" t="s">
        <v>178</v>
      </c>
      <c r="AQ118" s="91">
        <v>0</v>
      </c>
      <c r="AR118" s="91">
        <v>0</v>
      </c>
      <c r="AS118" s="91"/>
      <c r="AT118" s="91"/>
      <c r="AU118" s="91"/>
      <c r="AV118" s="91"/>
      <c r="AW118" s="91"/>
      <c r="AX118" s="91"/>
      <c r="AY118" s="91"/>
      <c r="AZ118" s="91"/>
      <c r="BA118" s="123" t="s">
        <v>1523</v>
      </c>
      <c r="BB118" s="123" t="s">
        <v>4396</v>
      </c>
      <c r="BC118" s="123">
        <v>-1</v>
      </c>
      <c r="BD118" s="90" t="str">
        <f>REPLACE(INDEX(GroupVertices[Group], MATCH(Edges[[#This Row],[Vertex 1]],GroupVertices[Vertex],0)),1,1,"")</f>
        <v>orth</v>
      </c>
      <c r="BE118" s="90" t="e">
        <f>REPLACE(INDEX(GroupVertices[Group], MATCH(Edges[[#This Row],[Vertex 2]],GroupVertices[Vertex],0)),1,1,"")</f>
        <v>#N/A</v>
      </c>
      <c r="BF118">
        <v>2</v>
      </c>
    </row>
    <row r="119" spans="1:58" x14ac:dyDescent="0.25">
      <c r="A119" s="88" t="s">
        <v>1524</v>
      </c>
      <c r="B119" s="88" t="s">
        <v>218</v>
      </c>
      <c r="C119" s="53" t="s">
        <v>4411</v>
      </c>
      <c r="D119" s="54">
        <v>1.1666666666666667</v>
      </c>
      <c r="E119" s="61"/>
      <c r="F119" s="55">
        <v>17.5</v>
      </c>
      <c r="G119" s="53"/>
      <c r="H119" s="57"/>
      <c r="I119" s="56"/>
      <c r="J119" s="56"/>
      <c r="K119" s="36" t="s">
        <v>65</v>
      </c>
      <c r="L119" s="79">
        <v>119</v>
      </c>
      <c r="M119" s="79"/>
      <c r="N119" s="59"/>
      <c r="O119" s="91" t="s">
        <v>223</v>
      </c>
      <c r="P119" s="94">
        <v>42809.752233796295</v>
      </c>
      <c r="Q119" s="91" t="s">
        <v>1525</v>
      </c>
      <c r="R119" s="91"/>
      <c r="S119" s="91"/>
      <c r="T119" s="91"/>
      <c r="U119" s="91"/>
      <c r="V119" s="97" t="s">
        <v>1527</v>
      </c>
      <c r="W119" s="94">
        <v>42809.752233796295</v>
      </c>
      <c r="X119" s="97" t="s">
        <v>1528</v>
      </c>
      <c r="Y119" s="91"/>
      <c r="Z119" s="91"/>
      <c r="AA119" s="100" t="s">
        <v>1530</v>
      </c>
      <c r="AB119" s="91"/>
      <c r="AC119" s="91" t="b">
        <v>0</v>
      </c>
      <c r="AD119" s="91">
        <v>0</v>
      </c>
      <c r="AE119" s="100" t="s">
        <v>243</v>
      </c>
      <c r="AF119" s="91" t="b">
        <v>0</v>
      </c>
      <c r="AG119" s="91" t="s">
        <v>246</v>
      </c>
      <c r="AH119" s="91"/>
      <c r="AI119" s="100" t="s">
        <v>243</v>
      </c>
      <c r="AJ119" s="91" t="b">
        <v>0</v>
      </c>
      <c r="AK119" s="91">
        <v>0</v>
      </c>
      <c r="AL119" s="100" t="s">
        <v>243</v>
      </c>
      <c r="AM119" s="91" t="s">
        <v>247</v>
      </c>
      <c r="AN119" s="91" t="b">
        <v>0</v>
      </c>
      <c r="AO119" s="100" t="s">
        <v>1530</v>
      </c>
      <c r="AP119" s="91" t="s">
        <v>178</v>
      </c>
      <c r="AQ119" s="91">
        <v>0</v>
      </c>
      <c r="AR119" s="91">
        <v>0</v>
      </c>
      <c r="AS119" s="91"/>
      <c r="AT119" s="91"/>
      <c r="AU119" s="91"/>
      <c r="AV119" s="91"/>
      <c r="AW119" s="91"/>
      <c r="AX119" s="91"/>
      <c r="AY119" s="91"/>
      <c r="AZ119" s="91"/>
      <c r="BA119" s="123" t="s">
        <v>1523</v>
      </c>
      <c r="BB119" s="123" t="s">
        <v>4396</v>
      </c>
      <c r="BC119" s="123">
        <v>-1</v>
      </c>
      <c r="BD119" s="90" t="str">
        <f>REPLACE(INDEX(GroupVertices[Group], MATCH(Edges[[#This Row],[Vertex 1]],GroupVertices[Vertex],0)),1,1,"")</f>
        <v>orth</v>
      </c>
      <c r="BE119" s="90" t="e">
        <f>REPLACE(INDEX(GroupVertices[Group], MATCH(Edges[[#This Row],[Vertex 2]],GroupVertices[Vertex],0)),1,1,"")</f>
        <v>#N/A</v>
      </c>
      <c r="BF119">
        <v>2</v>
      </c>
    </row>
    <row r="120" spans="1:58" x14ac:dyDescent="0.25">
      <c r="A120" s="89" t="s">
        <v>1524</v>
      </c>
      <c r="B120" s="89" t="s">
        <v>218</v>
      </c>
      <c r="C120" s="53" t="s">
        <v>4411</v>
      </c>
      <c r="D120" s="150">
        <v>1.1666666666666667</v>
      </c>
      <c r="E120" s="151"/>
      <c r="F120" s="152">
        <v>17.5</v>
      </c>
      <c r="G120" s="149"/>
      <c r="H120" s="153"/>
      <c r="I120" s="154"/>
      <c r="J120" s="154"/>
      <c r="K120" s="36" t="s">
        <v>65</v>
      </c>
      <c r="L120" s="155">
        <v>120</v>
      </c>
      <c r="M120" s="155"/>
      <c r="N120" s="87"/>
      <c r="O120" s="92" t="s">
        <v>223</v>
      </c>
      <c r="P120" s="95">
        <v>42809.764525462961</v>
      </c>
      <c r="Q120" s="92" t="s">
        <v>1526</v>
      </c>
      <c r="R120" s="92"/>
      <c r="S120" s="92"/>
      <c r="T120" s="92"/>
      <c r="U120" s="92"/>
      <c r="V120" s="98" t="s">
        <v>1527</v>
      </c>
      <c r="W120" s="95">
        <v>42809.764525462961</v>
      </c>
      <c r="X120" s="98" t="s">
        <v>1529</v>
      </c>
      <c r="Y120" s="92"/>
      <c r="Z120" s="92"/>
      <c r="AA120" s="101" t="s">
        <v>1531</v>
      </c>
      <c r="AB120" s="101" t="s">
        <v>1532</v>
      </c>
      <c r="AC120" s="92" t="b">
        <v>0</v>
      </c>
      <c r="AD120" s="92">
        <v>0</v>
      </c>
      <c r="AE120" s="101" t="s">
        <v>1533</v>
      </c>
      <c r="AF120" s="92" t="b">
        <v>0</v>
      </c>
      <c r="AG120" s="92" t="s">
        <v>246</v>
      </c>
      <c r="AH120" s="92"/>
      <c r="AI120" s="101" t="s">
        <v>243</v>
      </c>
      <c r="AJ120" s="92" t="b">
        <v>0</v>
      </c>
      <c r="AK120" s="92">
        <v>0</v>
      </c>
      <c r="AL120" s="101" t="s">
        <v>243</v>
      </c>
      <c r="AM120" s="92" t="s">
        <v>247</v>
      </c>
      <c r="AN120" s="92" t="b">
        <v>0</v>
      </c>
      <c r="AO120" s="101" t="s">
        <v>1532</v>
      </c>
      <c r="AP120" s="92" t="s">
        <v>178</v>
      </c>
      <c r="AQ120" s="92">
        <v>0</v>
      </c>
      <c r="AR120" s="92">
        <v>0</v>
      </c>
      <c r="AS120" s="92"/>
      <c r="AT120" s="92"/>
      <c r="AU120" s="92"/>
      <c r="AV120" s="92"/>
      <c r="AW120" s="92"/>
      <c r="AX120" s="92"/>
      <c r="AY120" s="92"/>
      <c r="AZ120" s="92"/>
      <c r="BA120" s="123" t="s">
        <v>1523</v>
      </c>
      <c r="BB120" s="123" t="s">
        <v>4396</v>
      </c>
      <c r="BC120" s="123">
        <v>-1</v>
      </c>
      <c r="BD120" s="90" t="str">
        <f>REPLACE(INDEX(GroupVertices[Group], MATCH(Edges[[#This Row],[Vertex 1]],GroupVertices[Vertex],0)),1,1,"")</f>
        <v>orth</v>
      </c>
      <c r="BE120" s="90" t="e">
        <f>REPLACE(INDEX(GroupVertices[Group], MATCH(Edges[[#This Row],[Vertex 2]],GroupVertices[Vertex],0)),1,1,"")</f>
        <v>#N/A</v>
      </c>
      <c r="BF120">
        <v>2</v>
      </c>
    </row>
    <row r="121" spans="1:58" x14ac:dyDescent="0.25">
      <c r="A121" s="88" t="s">
        <v>1553</v>
      </c>
      <c r="B121" s="88" t="s">
        <v>674</v>
      </c>
      <c r="C121" s="53" t="s">
        <v>4411</v>
      </c>
      <c r="D121" s="54">
        <v>1</v>
      </c>
      <c r="E121" s="61"/>
      <c r="F121" s="55">
        <v>10</v>
      </c>
      <c r="G121" s="53"/>
      <c r="H121" s="57"/>
      <c r="I121" s="56"/>
      <c r="J121" s="56"/>
      <c r="K121" s="36" t="s">
        <v>65</v>
      </c>
      <c r="L121" s="79">
        <v>121</v>
      </c>
      <c r="M121" s="79"/>
      <c r="N121" s="59"/>
      <c r="O121" s="91" t="s">
        <v>223</v>
      </c>
      <c r="P121" s="94">
        <v>42810.823287037034</v>
      </c>
      <c r="Q121" s="91" t="s">
        <v>1564</v>
      </c>
      <c r="R121" s="97" t="s">
        <v>1571</v>
      </c>
      <c r="S121" s="91" t="s">
        <v>342</v>
      </c>
      <c r="T121" s="91"/>
      <c r="U121" s="91"/>
      <c r="V121" s="97" t="s">
        <v>1580</v>
      </c>
      <c r="W121" s="94">
        <v>42810.823287037034</v>
      </c>
      <c r="X121" s="97" t="s">
        <v>1590</v>
      </c>
      <c r="Y121" s="91">
        <v>17.048517100000002</v>
      </c>
      <c r="Z121" s="91">
        <v>76.9929573</v>
      </c>
      <c r="AA121" s="100" t="s">
        <v>1600</v>
      </c>
      <c r="AB121" s="91"/>
      <c r="AC121" s="91" t="b">
        <v>0</v>
      </c>
      <c r="AD121" s="91">
        <v>0</v>
      </c>
      <c r="AE121" s="100" t="s">
        <v>242</v>
      </c>
      <c r="AF121" s="91" t="b">
        <v>0</v>
      </c>
      <c r="AG121" s="91" t="s">
        <v>246</v>
      </c>
      <c r="AH121" s="91"/>
      <c r="AI121" s="100" t="s">
        <v>243</v>
      </c>
      <c r="AJ121" s="91" t="b">
        <v>0</v>
      </c>
      <c r="AK121" s="91">
        <v>0</v>
      </c>
      <c r="AL121" s="100" t="s">
        <v>243</v>
      </c>
      <c r="AM121" s="91" t="s">
        <v>247</v>
      </c>
      <c r="AN121" s="91" t="b">
        <v>1</v>
      </c>
      <c r="AO121" s="100" t="s">
        <v>1600</v>
      </c>
      <c r="AP121" s="91" t="s">
        <v>178</v>
      </c>
      <c r="AQ121" s="91">
        <v>0</v>
      </c>
      <c r="AR121" s="91">
        <v>0</v>
      </c>
      <c r="AS121" s="91" t="s">
        <v>1607</v>
      </c>
      <c r="AT121" s="91" t="s">
        <v>286</v>
      </c>
      <c r="AU121" s="91" t="s">
        <v>423</v>
      </c>
      <c r="AV121" s="91" t="s">
        <v>1608</v>
      </c>
      <c r="AW121" s="91" t="s">
        <v>1609</v>
      </c>
      <c r="AX121" s="91" t="s">
        <v>1610</v>
      </c>
      <c r="AY121" s="91" t="s">
        <v>427</v>
      </c>
      <c r="AZ121" s="97" t="s">
        <v>1611</v>
      </c>
      <c r="BA121" s="123" t="s">
        <v>1675</v>
      </c>
      <c r="BB121" s="123" t="s">
        <v>4396</v>
      </c>
      <c r="BC121" s="123">
        <v>-1</v>
      </c>
      <c r="BD121" s="90" t="str">
        <f>REPLACE(INDEX(GroupVertices[Group], MATCH(Edges[[#This Row],[Vertex 1]],GroupVertices[Vertex],0)),1,1,"")</f>
        <v>outh</v>
      </c>
      <c r="BE121" s="90" t="e">
        <f>REPLACE(INDEX(GroupVertices[Group], MATCH(Edges[[#This Row],[Vertex 2]],GroupVertices[Vertex],0)),1,1,"")</f>
        <v>#N/A</v>
      </c>
      <c r="BF121">
        <v>1</v>
      </c>
    </row>
    <row r="122" spans="1:58" x14ac:dyDescent="0.25">
      <c r="A122" s="88" t="s">
        <v>1553</v>
      </c>
      <c r="B122" s="88" t="s">
        <v>221</v>
      </c>
      <c r="C122" s="53" t="s">
        <v>4411</v>
      </c>
      <c r="D122" s="54">
        <v>1</v>
      </c>
      <c r="E122" s="61"/>
      <c r="F122" s="55">
        <v>10</v>
      </c>
      <c r="G122" s="53"/>
      <c r="H122" s="57"/>
      <c r="I122" s="56"/>
      <c r="J122" s="56"/>
      <c r="K122" s="36" t="s">
        <v>65</v>
      </c>
      <c r="L122" s="79">
        <v>122</v>
      </c>
      <c r="M122" s="79"/>
      <c r="N122" s="59"/>
      <c r="O122" s="91" t="s">
        <v>223</v>
      </c>
      <c r="P122" s="94">
        <v>42810.823287037034</v>
      </c>
      <c r="Q122" s="91" t="s">
        <v>1564</v>
      </c>
      <c r="R122" s="97" t="s">
        <v>1571</v>
      </c>
      <c r="S122" s="91" t="s">
        <v>342</v>
      </c>
      <c r="T122" s="91"/>
      <c r="U122" s="91"/>
      <c r="V122" s="97" t="s">
        <v>1580</v>
      </c>
      <c r="W122" s="94">
        <v>42810.823287037034</v>
      </c>
      <c r="X122" s="97" t="s">
        <v>1590</v>
      </c>
      <c r="Y122" s="91">
        <v>17.048517100000002</v>
      </c>
      <c r="Z122" s="91">
        <v>76.9929573</v>
      </c>
      <c r="AA122" s="100" t="s">
        <v>1600</v>
      </c>
      <c r="AB122" s="91"/>
      <c r="AC122" s="91" t="b">
        <v>0</v>
      </c>
      <c r="AD122" s="91">
        <v>0</v>
      </c>
      <c r="AE122" s="100" t="s">
        <v>242</v>
      </c>
      <c r="AF122" s="91" t="b">
        <v>0</v>
      </c>
      <c r="AG122" s="91" t="s">
        <v>246</v>
      </c>
      <c r="AH122" s="91"/>
      <c r="AI122" s="100" t="s">
        <v>243</v>
      </c>
      <c r="AJ122" s="91" t="b">
        <v>0</v>
      </c>
      <c r="AK122" s="91">
        <v>0</v>
      </c>
      <c r="AL122" s="100" t="s">
        <v>243</v>
      </c>
      <c r="AM122" s="91" t="s">
        <v>247</v>
      </c>
      <c r="AN122" s="91" t="b">
        <v>1</v>
      </c>
      <c r="AO122" s="100" t="s">
        <v>1600</v>
      </c>
      <c r="AP122" s="91" t="s">
        <v>178</v>
      </c>
      <c r="AQ122" s="91">
        <v>0</v>
      </c>
      <c r="AR122" s="91">
        <v>0</v>
      </c>
      <c r="AS122" s="91" t="s">
        <v>1607</v>
      </c>
      <c r="AT122" s="91" t="s">
        <v>286</v>
      </c>
      <c r="AU122" s="91" t="s">
        <v>423</v>
      </c>
      <c r="AV122" s="91" t="s">
        <v>1608</v>
      </c>
      <c r="AW122" s="91" t="s">
        <v>1609</v>
      </c>
      <c r="AX122" s="91" t="s">
        <v>1610</v>
      </c>
      <c r="AY122" s="91" t="s">
        <v>427</v>
      </c>
      <c r="AZ122" s="97" t="s">
        <v>1611</v>
      </c>
      <c r="BA122" s="123" t="s">
        <v>1675</v>
      </c>
      <c r="BB122" s="123" t="s">
        <v>4396</v>
      </c>
      <c r="BC122" s="123">
        <v>-1</v>
      </c>
      <c r="BD122" s="90" t="str">
        <f>REPLACE(INDEX(GroupVertices[Group], MATCH(Edges[[#This Row],[Vertex 1]],GroupVertices[Vertex],0)),1,1,"")</f>
        <v>outh</v>
      </c>
      <c r="BE122" s="90" t="e">
        <f>REPLACE(INDEX(GroupVertices[Group], MATCH(Edges[[#This Row],[Vertex 2]],GroupVertices[Vertex],0)),1,1,"")</f>
        <v>#N/A</v>
      </c>
      <c r="BF122">
        <v>1</v>
      </c>
    </row>
    <row r="123" spans="1:58" x14ac:dyDescent="0.25">
      <c r="A123" s="88" t="s">
        <v>1553</v>
      </c>
      <c r="B123" s="88" t="s">
        <v>218</v>
      </c>
      <c r="C123" s="53" t="s">
        <v>4411</v>
      </c>
      <c r="D123" s="54">
        <v>1</v>
      </c>
      <c r="E123" s="61"/>
      <c r="F123" s="55">
        <v>10</v>
      </c>
      <c r="G123" s="53"/>
      <c r="H123" s="57"/>
      <c r="I123" s="56"/>
      <c r="J123" s="56"/>
      <c r="K123" s="36" t="s">
        <v>65</v>
      </c>
      <c r="L123" s="79">
        <v>123</v>
      </c>
      <c r="M123" s="79"/>
      <c r="N123" s="59"/>
      <c r="O123" s="91" t="s">
        <v>222</v>
      </c>
      <c r="P123" s="94">
        <v>42810.823287037034</v>
      </c>
      <c r="Q123" s="91" t="s">
        <v>1564</v>
      </c>
      <c r="R123" s="97" t="s">
        <v>1571</v>
      </c>
      <c r="S123" s="91" t="s">
        <v>342</v>
      </c>
      <c r="T123" s="91"/>
      <c r="U123" s="91"/>
      <c r="V123" s="97" t="s">
        <v>1580</v>
      </c>
      <c r="W123" s="94">
        <v>42810.823287037034</v>
      </c>
      <c r="X123" s="97" t="s">
        <v>1590</v>
      </c>
      <c r="Y123" s="91">
        <v>17.048517100000002</v>
      </c>
      <c r="Z123" s="91">
        <v>76.9929573</v>
      </c>
      <c r="AA123" s="100" t="s">
        <v>1600</v>
      </c>
      <c r="AB123" s="91"/>
      <c r="AC123" s="91" t="b">
        <v>0</v>
      </c>
      <c r="AD123" s="91">
        <v>0</v>
      </c>
      <c r="AE123" s="100" t="s">
        <v>242</v>
      </c>
      <c r="AF123" s="91" t="b">
        <v>0</v>
      </c>
      <c r="AG123" s="91" t="s">
        <v>246</v>
      </c>
      <c r="AH123" s="91"/>
      <c r="AI123" s="100" t="s">
        <v>243</v>
      </c>
      <c r="AJ123" s="91" t="b">
        <v>0</v>
      </c>
      <c r="AK123" s="91">
        <v>0</v>
      </c>
      <c r="AL123" s="100" t="s">
        <v>243</v>
      </c>
      <c r="AM123" s="91" t="s">
        <v>247</v>
      </c>
      <c r="AN123" s="91" t="b">
        <v>1</v>
      </c>
      <c r="AO123" s="100" t="s">
        <v>1600</v>
      </c>
      <c r="AP123" s="91" t="s">
        <v>178</v>
      </c>
      <c r="AQ123" s="91">
        <v>0</v>
      </c>
      <c r="AR123" s="91">
        <v>0</v>
      </c>
      <c r="AS123" s="91" t="s">
        <v>1607</v>
      </c>
      <c r="AT123" s="91" t="s">
        <v>286</v>
      </c>
      <c r="AU123" s="91" t="s">
        <v>423</v>
      </c>
      <c r="AV123" s="91" t="s">
        <v>1608</v>
      </c>
      <c r="AW123" s="91" t="s">
        <v>1609</v>
      </c>
      <c r="AX123" s="91" t="s">
        <v>1610</v>
      </c>
      <c r="AY123" s="91" t="s">
        <v>427</v>
      </c>
      <c r="AZ123" s="97" t="s">
        <v>1611</v>
      </c>
      <c r="BA123" s="123" t="s">
        <v>1675</v>
      </c>
      <c r="BB123" s="123" t="s">
        <v>4396</v>
      </c>
      <c r="BC123" s="123">
        <v>-1</v>
      </c>
      <c r="BD123" s="90" t="str">
        <f>REPLACE(INDEX(GroupVertices[Group], MATCH(Edges[[#This Row],[Vertex 1]],GroupVertices[Vertex],0)),1,1,"")</f>
        <v>outh</v>
      </c>
      <c r="BE123" s="90" t="e">
        <f>REPLACE(INDEX(GroupVertices[Group], MATCH(Edges[[#This Row],[Vertex 2]],GroupVertices[Vertex],0)),1,1,"")</f>
        <v>#N/A</v>
      </c>
      <c r="BF123">
        <v>1</v>
      </c>
    </row>
    <row r="124" spans="1:58" x14ac:dyDescent="0.25">
      <c r="A124" s="88" t="s">
        <v>1555</v>
      </c>
      <c r="B124" s="88" t="s">
        <v>1311</v>
      </c>
      <c r="C124" s="53" t="s">
        <v>4411</v>
      </c>
      <c r="D124" s="54">
        <v>1</v>
      </c>
      <c r="E124" s="61"/>
      <c r="F124" s="55">
        <v>10</v>
      </c>
      <c r="G124" s="53"/>
      <c r="H124" s="57"/>
      <c r="I124" s="56"/>
      <c r="J124" s="56"/>
      <c r="K124" s="36" t="s">
        <v>65</v>
      </c>
      <c r="L124" s="79">
        <v>124</v>
      </c>
      <c r="M124" s="79"/>
      <c r="N124" s="59"/>
      <c r="O124" s="91" t="s">
        <v>223</v>
      </c>
      <c r="P124" s="94">
        <v>42812.440115740741</v>
      </c>
      <c r="Q124" s="91" t="s">
        <v>1566</v>
      </c>
      <c r="R124" s="97" t="s">
        <v>1572</v>
      </c>
      <c r="S124" s="91" t="s">
        <v>1574</v>
      </c>
      <c r="T124" s="91"/>
      <c r="U124" s="91"/>
      <c r="V124" s="97" t="s">
        <v>1582</v>
      </c>
      <c r="W124" s="94">
        <v>42812.440115740741</v>
      </c>
      <c r="X124" s="97" t="s">
        <v>1592</v>
      </c>
      <c r="Y124" s="91"/>
      <c r="Z124" s="91"/>
      <c r="AA124" s="100" t="s">
        <v>1602</v>
      </c>
      <c r="AB124" s="91"/>
      <c r="AC124" s="91" t="b">
        <v>0</v>
      </c>
      <c r="AD124" s="91">
        <v>0</v>
      </c>
      <c r="AE124" s="100" t="s">
        <v>243</v>
      </c>
      <c r="AF124" s="91" t="b">
        <v>0</v>
      </c>
      <c r="AG124" s="91" t="s">
        <v>246</v>
      </c>
      <c r="AH124" s="91"/>
      <c r="AI124" s="100" t="s">
        <v>243</v>
      </c>
      <c r="AJ124" s="91" t="b">
        <v>0</v>
      </c>
      <c r="AK124" s="91">
        <v>0</v>
      </c>
      <c r="AL124" s="100" t="s">
        <v>243</v>
      </c>
      <c r="AM124" s="91" t="s">
        <v>247</v>
      </c>
      <c r="AN124" s="91" t="b">
        <v>0</v>
      </c>
      <c r="AO124" s="100" t="s">
        <v>1602</v>
      </c>
      <c r="AP124" s="91" t="s">
        <v>178</v>
      </c>
      <c r="AQ124" s="91">
        <v>0</v>
      </c>
      <c r="AR124" s="91">
        <v>0</v>
      </c>
      <c r="AS124" s="91"/>
      <c r="AT124" s="91"/>
      <c r="AU124" s="91"/>
      <c r="AV124" s="91"/>
      <c r="AW124" s="91"/>
      <c r="AX124" s="91"/>
      <c r="AY124" s="91"/>
      <c r="AZ124" s="91"/>
      <c r="BA124" s="123" t="s">
        <v>1675</v>
      </c>
      <c r="BB124" s="123" t="s">
        <v>4396</v>
      </c>
      <c r="BC124" s="123">
        <v>-1</v>
      </c>
      <c r="BD124" s="90" t="str">
        <f>REPLACE(INDEX(GroupVertices[Group], MATCH(Edges[[#This Row],[Vertex 1]],GroupVertices[Vertex],0)),1,1,"")</f>
        <v>outh</v>
      </c>
      <c r="BE124" s="90" t="e">
        <f>REPLACE(INDEX(GroupVertices[Group], MATCH(Edges[[#This Row],[Vertex 2]],GroupVertices[Vertex],0)),1,1,"")</f>
        <v>#N/A</v>
      </c>
      <c r="BF124">
        <v>1</v>
      </c>
    </row>
    <row r="125" spans="1:58" x14ac:dyDescent="0.25">
      <c r="A125" s="88" t="s">
        <v>1555</v>
      </c>
      <c r="B125" s="88" t="s">
        <v>1559</v>
      </c>
      <c r="C125" s="53" t="s">
        <v>4411</v>
      </c>
      <c r="D125" s="54">
        <v>1</v>
      </c>
      <c r="E125" s="61"/>
      <c r="F125" s="55">
        <v>10</v>
      </c>
      <c r="G125" s="53"/>
      <c r="H125" s="57"/>
      <c r="I125" s="56"/>
      <c r="J125" s="56"/>
      <c r="K125" s="36" t="s">
        <v>65</v>
      </c>
      <c r="L125" s="79">
        <v>125</v>
      </c>
      <c r="M125" s="79"/>
      <c r="N125" s="59"/>
      <c r="O125" s="91" t="s">
        <v>223</v>
      </c>
      <c r="P125" s="94">
        <v>42812.440115740741</v>
      </c>
      <c r="Q125" s="91" t="s">
        <v>1566</v>
      </c>
      <c r="R125" s="97" t="s">
        <v>1572</v>
      </c>
      <c r="S125" s="91" t="s">
        <v>1574</v>
      </c>
      <c r="T125" s="91"/>
      <c r="U125" s="91"/>
      <c r="V125" s="97" t="s">
        <v>1582</v>
      </c>
      <c r="W125" s="94">
        <v>42812.440115740741</v>
      </c>
      <c r="X125" s="97" t="s">
        <v>1592</v>
      </c>
      <c r="Y125" s="91"/>
      <c r="Z125" s="91"/>
      <c r="AA125" s="100" t="s">
        <v>1602</v>
      </c>
      <c r="AB125" s="91"/>
      <c r="AC125" s="91" t="b">
        <v>0</v>
      </c>
      <c r="AD125" s="91">
        <v>0</v>
      </c>
      <c r="AE125" s="100" t="s">
        <v>243</v>
      </c>
      <c r="AF125" s="91" t="b">
        <v>0</v>
      </c>
      <c r="AG125" s="91" t="s">
        <v>246</v>
      </c>
      <c r="AH125" s="91"/>
      <c r="AI125" s="100" t="s">
        <v>243</v>
      </c>
      <c r="AJ125" s="91" t="b">
        <v>0</v>
      </c>
      <c r="AK125" s="91">
        <v>0</v>
      </c>
      <c r="AL125" s="100" t="s">
        <v>243</v>
      </c>
      <c r="AM125" s="91" t="s">
        <v>247</v>
      </c>
      <c r="AN125" s="91" t="b">
        <v>0</v>
      </c>
      <c r="AO125" s="100" t="s">
        <v>1602</v>
      </c>
      <c r="AP125" s="91" t="s">
        <v>178</v>
      </c>
      <c r="AQ125" s="91">
        <v>0</v>
      </c>
      <c r="AR125" s="91">
        <v>0</v>
      </c>
      <c r="AS125" s="91"/>
      <c r="AT125" s="91"/>
      <c r="AU125" s="91"/>
      <c r="AV125" s="91"/>
      <c r="AW125" s="91"/>
      <c r="AX125" s="91"/>
      <c r="AY125" s="91"/>
      <c r="AZ125" s="91"/>
      <c r="BA125" s="123" t="s">
        <v>1675</v>
      </c>
      <c r="BB125" s="123" t="s">
        <v>4396</v>
      </c>
      <c r="BC125" s="123">
        <v>-1</v>
      </c>
      <c r="BD125" s="90" t="str">
        <f>REPLACE(INDEX(GroupVertices[Group], MATCH(Edges[[#This Row],[Vertex 1]],GroupVertices[Vertex],0)),1,1,"")</f>
        <v>outh</v>
      </c>
      <c r="BE125" s="90" t="str">
        <f>REPLACE(INDEX(GroupVertices[Group], MATCH(Edges[[#This Row],[Vertex 2]],GroupVertices[Vertex],0)),1,1,"")</f>
        <v>outh</v>
      </c>
      <c r="BF125">
        <v>1</v>
      </c>
    </row>
    <row r="126" spans="1:58" x14ac:dyDescent="0.25">
      <c r="A126" s="88" t="s">
        <v>1555</v>
      </c>
      <c r="B126" s="88" t="s">
        <v>912</v>
      </c>
      <c r="C126" s="53" t="s">
        <v>4411</v>
      </c>
      <c r="D126" s="54">
        <v>1</v>
      </c>
      <c r="E126" s="61"/>
      <c r="F126" s="55">
        <v>10</v>
      </c>
      <c r="G126" s="53"/>
      <c r="H126" s="57"/>
      <c r="I126" s="56"/>
      <c r="J126" s="56"/>
      <c r="K126" s="36" t="s">
        <v>65</v>
      </c>
      <c r="L126" s="79">
        <v>126</v>
      </c>
      <c r="M126" s="79"/>
      <c r="N126" s="59"/>
      <c r="O126" s="91" t="s">
        <v>223</v>
      </c>
      <c r="P126" s="94">
        <v>42812.440115740741</v>
      </c>
      <c r="Q126" s="91" t="s">
        <v>1566</v>
      </c>
      <c r="R126" s="97" t="s">
        <v>1572</v>
      </c>
      <c r="S126" s="91" t="s">
        <v>1574</v>
      </c>
      <c r="T126" s="91"/>
      <c r="U126" s="91"/>
      <c r="V126" s="97" t="s">
        <v>1582</v>
      </c>
      <c r="W126" s="94">
        <v>42812.440115740741</v>
      </c>
      <c r="X126" s="97" t="s">
        <v>1592</v>
      </c>
      <c r="Y126" s="91"/>
      <c r="Z126" s="91"/>
      <c r="AA126" s="100" t="s">
        <v>1602</v>
      </c>
      <c r="AB126" s="91"/>
      <c r="AC126" s="91" t="b">
        <v>0</v>
      </c>
      <c r="AD126" s="91">
        <v>0</v>
      </c>
      <c r="AE126" s="100" t="s">
        <v>243</v>
      </c>
      <c r="AF126" s="91" t="b">
        <v>0</v>
      </c>
      <c r="AG126" s="91" t="s">
        <v>246</v>
      </c>
      <c r="AH126" s="91"/>
      <c r="AI126" s="100" t="s">
        <v>243</v>
      </c>
      <c r="AJ126" s="91" t="b">
        <v>0</v>
      </c>
      <c r="AK126" s="91">
        <v>0</v>
      </c>
      <c r="AL126" s="100" t="s">
        <v>243</v>
      </c>
      <c r="AM126" s="91" t="s">
        <v>247</v>
      </c>
      <c r="AN126" s="91" t="b">
        <v>0</v>
      </c>
      <c r="AO126" s="100" t="s">
        <v>1602</v>
      </c>
      <c r="AP126" s="91" t="s">
        <v>178</v>
      </c>
      <c r="AQ126" s="91">
        <v>0</v>
      </c>
      <c r="AR126" s="91">
        <v>0</v>
      </c>
      <c r="AS126" s="91"/>
      <c r="AT126" s="91"/>
      <c r="AU126" s="91"/>
      <c r="AV126" s="91"/>
      <c r="AW126" s="91"/>
      <c r="AX126" s="91"/>
      <c r="AY126" s="91"/>
      <c r="AZ126" s="91"/>
      <c r="BA126" s="123" t="s">
        <v>1675</v>
      </c>
      <c r="BB126" s="123" t="s">
        <v>4396</v>
      </c>
      <c r="BC126" s="123">
        <v>-1</v>
      </c>
      <c r="BD126" s="90" t="str">
        <f>REPLACE(INDEX(GroupVertices[Group], MATCH(Edges[[#This Row],[Vertex 1]],GroupVertices[Vertex],0)),1,1,"")</f>
        <v>outh</v>
      </c>
      <c r="BE126" s="90" t="e">
        <f>REPLACE(INDEX(GroupVertices[Group], MATCH(Edges[[#This Row],[Vertex 2]],GroupVertices[Vertex],0)),1,1,"")</f>
        <v>#N/A</v>
      </c>
      <c r="BF126">
        <v>1</v>
      </c>
    </row>
    <row r="127" spans="1:58" x14ac:dyDescent="0.25">
      <c r="A127" s="88" t="s">
        <v>1555</v>
      </c>
      <c r="B127" s="88" t="s">
        <v>218</v>
      </c>
      <c r="C127" s="53" t="s">
        <v>4411</v>
      </c>
      <c r="D127" s="54">
        <v>1</v>
      </c>
      <c r="E127" s="61"/>
      <c r="F127" s="55">
        <v>10</v>
      </c>
      <c r="G127" s="53"/>
      <c r="H127" s="57"/>
      <c r="I127" s="56"/>
      <c r="J127" s="56"/>
      <c r="K127" s="36" t="s">
        <v>65</v>
      </c>
      <c r="L127" s="79">
        <v>127</v>
      </c>
      <c r="M127" s="79"/>
      <c r="N127" s="59"/>
      <c r="O127" s="91" t="s">
        <v>223</v>
      </c>
      <c r="P127" s="94">
        <v>42812.440115740741</v>
      </c>
      <c r="Q127" s="91" t="s">
        <v>1566</v>
      </c>
      <c r="R127" s="97" t="s">
        <v>1572</v>
      </c>
      <c r="S127" s="91" t="s">
        <v>1574</v>
      </c>
      <c r="T127" s="91"/>
      <c r="U127" s="91"/>
      <c r="V127" s="97" t="s">
        <v>1582</v>
      </c>
      <c r="W127" s="94">
        <v>42812.440115740741</v>
      </c>
      <c r="X127" s="97" t="s">
        <v>1592</v>
      </c>
      <c r="Y127" s="91"/>
      <c r="Z127" s="91"/>
      <c r="AA127" s="100" t="s">
        <v>1602</v>
      </c>
      <c r="AB127" s="91"/>
      <c r="AC127" s="91" t="b">
        <v>0</v>
      </c>
      <c r="AD127" s="91">
        <v>0</v>
      </c>
      <c r="AE127" s="100" t="s">
        <v>243</v>
      </c>
      <c r="AF127" s="91" t="b">
        <v>0</v>
      </c>
      <c r="AG127" s="91" t="s">
        <v>246</v>
      </c>
      <c r="AH127" s="91"/>
      <c r="AI127" s="100" t="s">
        <v>243</v>
      </c>
      <c r="AJ127" s="91" t="b">
        <v>0</v>
      </c>
      <c r="AK127" s="91">
        <v>0</v>
      </c>
      <c r="AL127" s="100" t="s">
        <v>243</v>
      </c>
      <c r="AM127" s="91" t="s">
        <v>247</v>
      </c>
      <c r="AN127" s="91" t="b">
        <v>0</v>
      </c>
      <c r="AO127" s="100" t="s">
        <v>1602</v>
      </c>
      <c r="AP127" s="91" t="s">
        <v>178</v>
      </c>
      <c r="AQ127" s="91">
        <v>0</v>
      </c>
      <c r="AR127" s="91">
        <v>0</v>
      </c>
      <c r="AS127" s="91"/>
      <c r="AT127" s="91"/>
      <c r="AU127" s="91"/>
      <c r="AV127" s="91"/>
      <c r="AW127" s="91"/>
      <c r="AX127" s="91"/>
      <c r="AY127" s="91"/>
      <c r="AZ127" s="91"/>
      <c r="BA127" s="123" t="s">
        <v>1675</v>
      </c>
      <c r="BB127" s="123" t="s">
        <v>4396</v>
      </c>
      <c r="BC127" s="123">
        <v>-1</v>
      </c>
      <c r="BD127" s="90" t="str">
        <f>REPLACE(INDEX(GroupVertices[Group], MATCH(Edges[[#This Row],[Vertex 1]],GroupVertices[Vertex],0)),1,1,"")</f>
        <v>outh</v>
      </c>
      <c r="BE127" s="90" t="e">
        <f>REPLACE(INDEX(GroupVertices[Group], MATCH(Edges[[#This Row],[Vertex 2]],GroupVertices[Vertex],0)),1,1,"")</f>
        <v>#N/A</v>
      </c>
      <c r="BF127">
        <v>1</v>
      </c>
    </row>
    <row r="128" spans="1:58" x14ac:dyDescent="0.25">
      <c r="A128" s="88" t="s">
        <v>1556</v>
      </c>
      <c r="B128" s="88" t="s">
        <v>218</v>
      </c>
      <c r="C128" s="53" t="s">
        <v>4411</v>
      </c>
      <c r="D128" s="54">
        <v>1</v>
      </c>
      <c r="E128" s="61"/>
      <c r="F128" s="55">
        <v>10</v>
      </c>
      <c r="G128" s="53"/>
      <c r="H128" s="57"/>
      <c r="I128" s="56"/>
      <c r="J128" s="56"/>
      <c r="K128" s="36" t="s">
        <v>65</v>
      </c>
      <c r="L128" s="79">
        <v>128</v>
      </c>
      <c r="M128" s="79"/>
      <c r="N128" s="59"/>
      <c r="O128" s="91" t="s">
        <v>223</v>
      </c>
      <c r="P128" s="94">
        <v>42812.702997685185</v>
      </c>
      <c r="Q128" s="91" t="s">
        <v>1567</v>
      </c>
      <c r="R128" s="97" t="s">
        <v>1573</v>
      </c>
      <c r="S128" s="91" t="s">
        <v>755</v>
      </c>
      <c r="T128" s="91"/>
      <c r="U128" s="91"/>
      <c r="V128" s="97" t="s">
        <v>1583</v>
      </c>
      <c r="W128" s="94">
        <v>42812.702997685185</v>
      </c>
      <c r="X128" s="97" t="s">
        <v>1593</v>
      </c>
      <c r="Y128" s="91"/>
      <c r="Z128" s="91"/>
      <c r="AA128" s="100" t="s">
        <v>1603</v>
      </c>
      <c r="AB128" s="91"/>
      <c r="AC128" s="91" t="b">
        <v>0</v>
      </c>
      <c r="AD128" s="91">
        <v>0</v>
      </c>
      <c r="AE128" s="100" t="s">
        <v>243</v>
      </c>
      <c r="AF128" s="91" t="b">
        <v>0</v>
      </c>
      <c r="AG128" s="91" t="s">
        <v>246</v>
      </c>
      <c r="AH128" s="91"/>
      <c r="AI128" s="100" t="s">
        <v>243</v>
      </c>
      <c r="AJ128" s="91" t="b">
        <v>0</v>
      </c>
      <c r="AK128" s="91">
        <v>0</v>
      </c>
      <c r="AL128" s="100" t="s">
        <v>243</v>
      </c>
      <c r="AM128" s="91" t="s">
        <v>247</v>
      </c>
      <c r="AN128" s="91" t="b">
        <v>0</v>
      </c>
      <c r="AO128" s="100" t="s">
        <v>1603</v>
      </c>
      <c r="AP128" s="91" t="s">
        <v>178</v>
      </c>
      <c r="AQ128" s="91">
        <v>0</v>
      </c>
      <c r="AR128" s="91">
        <v>0</v>
      </c>
      <c r="AS128" s="91"/>
      <c r="AT128" s="91"/>
      <c r="AU128" s="91"/>
      <c r="AV128" s="91"/>
      <c r="AW128" s="91"/>
      <c r="AX128" s="91"/>
      <c r="AY128" s="91"/>
      <c r="AZ128" s="91"/>
      <c r="BA128" s="123" t="s">
        <v>1675</v>
      </c>
      <c r="BB128" s="123" t="s">
        <v>4396</v>
      </c>
      <c r="BC128" s="123">
        <v>-1</v>
      </c>
      <c r="BD128" s="90" t="str">
        <f>REPLACE(INDEX(GroupVertices[Group], MATCH(Edges[[#This Row],[Vertex 1]],GroupVertices[Vertex],0)),1,1,"")</f>
        <v>outh</v>
      </c>
      <c r="BE128" s="90" t="e">
        <f>REPLACE(INDEX(GroupVertices[Group], MATCH(Edges[[#This Row],[Vertex 2]],GroupVertices[Vertex],0)),1,1,"")</f>
        <v>#N/A</v>
      </c>
      <c r="BF128">
        <v>1</v>
      </c>
    </row>
    <row r="129" spans="1:58" x14ac:dyDescent="0.25">
      <c r="A129" s="88" t="s">
        <v>1557</v>
      </c>
      <c r="B129" s="88" t="s">
        <v>218</v>
      </c>
      <c r="C129" s="53" t="s">
        <v>4411</v>
      </c>
      <c r="D129" s="54">
        <v>1</v>
      </c>
      <c r="E129" s="61"/>
      <c r="F129" s="55">
        <v>10</v>
      </c>
      <c r="G129" s="53"/>
      <c r="H129" s="57"/>
      <c r="I129" s="56"/>
      <c r="J129" s="56"/>
      <c r="K129" s="36" t="s">
        <v>65</v>
      </c>
      <c r="L129" s="79">
        <v>129</v>
      </c>
      <c r="M129" s="79"/>
      <c r="N129" s="59"/>
      <c r="O129" s="91" t="s">
        <v>223</v>
      </c>
      <c r="P129" s="94">
        <v>42814.209479166668</v>
      </c>
      <c r="Q129" s="91" t="s">
        <v>1568</v>
      </c>
      <c r="R129" s="91"/>
      <c r="S129" s="91"/>
      <c r="T129" s="91"/>
      <c r="U129" s="91"/>
      <c r="V129" s="97" t="s">
        <v>1584</v>
      </c>
      <c r="W129" s="94">
        <v>42814.209479166668</v>
      </c>
      <c r="X129" s="97" t="s">
        <v>1594</v>
      </c>
      <c r="Y129" s="91"/>
      <c r="Z129" s="91"/>
      <c r="AA129" s="100" t="s">
        <v>1604</v>
      </c>
      <c r="AB129" s="91"/>
      <c r="AC129" s="91" t="b">
        <v>0</v>
      </c>
      <c r="AD129" s="91">
        <v>0</v>
      </c>
      <c r="AE129" s="100" t="s">
        <v>243</v>
      </c>
      <c r="AF129" s="91" t="b">
        <v>0</v>
      </c>
      <c r="AG129" s="91" t="s">
        <v>246</v>
      </c>
      <c r="AH129" s="91"/>
      <c r="AI129" s="100" t="s">
        <v>243</v>
      </c>
      <c r="AJ129" s="91" t="b">
        <v>0</v>
      </c>
      <c r="AK129" s="91">
        <v>0</v>
      </c>
      <c r="AL129" s="100" t="s">
        <v>243</v>
      </c>
      <c r="AM129" s="91" t="s">
        <v>247</v>
      </c>
      <c r="AN129" s="91" t="b">
        <v>0</v>
      </c>
      <c r="AO129" s="100" t="s">
        <v>1604</v>
      </c>
      <c r="AP129" s="91" t="s">
        <v>178</v>
      </c>
      <c r="AQ129" s="91">
        <v>0</v>
      </c>
      <c r="AR129" s="91">
        <v>0</v>
      </c>
      <c r="AS129" s="91"/>
      <c r="AT129" s="91"/>
      <c r="AU129" s="91"/>
      <c r="AV129" s="91"/>
      <c r="AW129" s="91"/>
      <c r="AX129" s="91"/>
      <c r="AY129" s="91"/>
      <c r="AZ129" s="91"/>
      <c r="BA129" s="123" t="s">
        <v>1675</v>
      </c>
      <c r="BB129" s="123" t="s">
        <v>4396</v>
      </c>
      <c r="BC129" s="123">
        <v>-1</v>
      </c>
      <c r="BD129" s="90" t="str">
        <f>REPLACE(INDEX(GroupVertices[Group], MATCH(Edges[[#This Row],[Vertex 1]],GroupVertices[Vertex],0)),1,1,"")</f>
        <v>outh</v>
      </c>
      <c r="BE129" s="90" t="e">
        <f>REPLACE(INDEX(GroupVertices[Group], MATCH(Edges[[#This Row],[Vertex 2]],GroupVertices[Vertex],0)),1,1,"")</f>
        <v>#N/A</v>
      </c>
      <c r="BF129">
        <v>1</v>
      </c>
    </row>
    <row r="130" spans="1:58" x14ac:dyDescent="0.25">
      <c r="A130" s="89" t="s">
        <v>1558</v>
      </c>
      <c r="B130" s="89" t="s">
        <v>218</v>
      </c>
      <c r="C130" s="53" t="s">
        <v>4411</v>
      </c>
      <c r="D130" s="150">
        <v>1</v>
      </c>
      <c r="E130" s="151"/>
      <c r="F130" s="152">
        <v>10</v>
      </c>
      <c r="G130" s="149"/>
      <c r="H130" s="153"/>
      <c r="I130" s="154"/>
      <c r="J130" s="154"/>
      <c r="K130" s="36" t="s">
        <v>65</v>
      </c>
      <c r="L130" s="155">
        <v>130</v>
      </c>
      <c r="M130" s="155"/>
      <c r="N130" s="87"/>
      <c r="O130" s="92" t="s">
        <v>222</v>
      </c>
      <c r="P130" s="95">
        <v>42814.551261574074</v>
      </c>
      <c r="Q130" s="92" t="s">
        <v>1569</v>
      </c>
      <c r="R130" s="92"/>
      <c r="S130" s="92"/>
      <c r="T130" s="92"/>
      <c r="U130" s="92"/>
      <c r="V130" s="98" t="s">
        <v>1585</v>
      </c>
      <c r="W130" s="95">
        <v>42814.551261574074</v>
      </c>
      <c r="X130" s="98" t="s">
        <v>1595</v>
      </c>
      <c r="Y130" s="92"/>
      <c r="Z130" s="92"/>
      <c r="AA130" s="101" t="s">
        <v>1605</v>
      </c>
      <c r="AB130" s="92"/>
      <c r="AC130" s="92" t="b">
        <v>0</v>
      </c>
      <c r="AD130" s="92">
        <v>0</v>
      </c>
      <c r="AE130" s="101" t="s">
        <v>242</v>
      </c>
      <c r="AF130" s="92" t="b">
        <v>0</v>
      </c>
      <c r="AG130" s="92" t="s">
        <v>246</v>
      </c>
      <c r="AH130" s="92"/>
      <c r="AI130" s="101" t="s">
        <v>243</v>
      </c>
      <c r="AJ130" s="92" t="b">
        <v>0</v>
      </c>
      <c r="AK130" s="92">
        <v>0</v>
      </c>
      <c r="AL130" s="101" t="s">
        <v>243</v>
      </c>
      <c r="AM130" s="92" t="s">
        <v>247</v>
      </c>
      <c r="AN130" s="92" t="b">
        <v>0</v>
      </c>
      <c r="AO130" s="101" t="s">
        <v>1605</v>
      </c>
      <c r="AP130" s="92" t="s">
        <v>178</v>
      </c>
      <c r="AQ130" s="92">
        <v>0</v>
      </c>
      <c r="AR130" s="92">
        <v>0</v>
      </c>
      <c r="AS130" s="92"/>
      <c r="AT130" s="92"/>
      <c r="AU130" s="92"/>
      <c r="AV130" s="92"/>
      <c r="AW130" s="92"/>
      <c r="AX130" s="92"/>
      <c r="AY130" s="92"/>
      <c r="AZ130" s="92"/>
      <c r="BA130" s="123" t="s">
        <v>1675</v>
      </c>
      <c r="BB130" s="123" t="s">
        <v>4396</v>
      </c>
      <c r="BC130" s="123">
        <v>-1</v>
      </c>
      <c r="BD130" s="90" t="str">
        <f>REPLACE(INDEX(GroupVertices[Group], MATCH(Edges[[#This Row],[Vertex 1]],GroupVertices[Vertex],0)),1,1,"")</f>
        <v>outh</v>
      </c>
      <c r="BE130" s="90" t="e">
        <f>REPLACE(INDEX(GroupVertices[Group], MATCH(Edges[[#This Row],[Vertex 2]],GroupVertices[Vertex],0)),1,1,"")</f>
        <v>#N/A</v>
      </c>
      <c r="BF130">
        <v>1</v>
      </c>
    </row>
    <row r="131" spans="1:58" x14ac:dyDescent="0.25">
      <c r="A131" s="88" t="s">
        <v>1676</v>
      </c>
      <c r="B131" s="88" t="s">
        <v>510</v>
      </c>
      <c r="C131" s="53" t="s">
        <v>4411</v>
      </c>
      <c r="D131" s="54">
        <v>1</v>
      </c>
      <c r="E131" s="61"/>
      <c r="F131" s="55">
        <v>10</v>
      </c>
      <c r="G131" s="53"/>
      <c r="H131" s="57"/>
      <c r="I131" s="56"/>
      <c r="J131" s="56"/>
      <c r="K131" s="36" t="s">
        <v>65</v>
      </c>
      <c r="L131" s="79">
        <v>131</v>
      </c>
      <c r="M131" s="79"/>
      <c r="N131" s="59"/>
      <c r="O131" s="91" t="s">
        <v>223</v>
      </c>
      <c r="P131" s="94">
        <v>42806.236493055556</v>
      </c>
      <c r="Q131" s="91" t="s">
        <v>1691</v>
      </c>
      <c r="R131" s="91"/>
      <c r="S131" s="91"/>
      <c r="T131" s="91"/>
      <c r="U131" s="91"/>
      <c r="V131" s="97" t="s">
        <v>1709</v>
      </c>
      <c r="W131" s="94">
        <v>42806.236493055556</v>
      </c>
      <c r="X131" s="97" t="s">
        <v>1722</v>
      </c>
      <c r="Y131" s="91"/>
      <c r="Z131" s="91"/>
      <c r="AA131" s="100" t="s">
        <v>1737</v>
      </c>
      <c r="AB131" s="91"/>
      <c r="AC131" s="91" t="b">
        <v>0</v>
      </c>
      <c r="AD131" s="91">
        <v>0</v>
      </c>
      <c r="AE131" s="100" t="s">
        <v>242</v>
      </c>
      <c r="AF131" s="91" t="b">
        <v>0</v>
      </c>
      <c r="AG131" s="91" t="s">
        <v>246</v>
      </c>
      <c r="AH131" s="91"/>
      <c r="AI131" s="100" t="s">
        <v>243</v>
      </c>
      <c r="AJ131" s="91" t="b">
        <v>0</v>
      </c>
      <c r="AK131" s="91">
        <v>0</v>
      </c>
      <c r="AL131" s="100" t="s">
        <v>243</v>
      </c>
      <c r="AM131" s="91" t="s">
        <v>247</v>
      </c>
      <c r="AN131" s="91" t="b">
        <v>0</v>
      </c>
      <c r="AO131" s="100" t="s">
        <v>1737</v>
      </c>
      <c r="AP131" s="91" t="s">
        <v>178</v>
      </c>
      <c r="AQ131" s="91">
        <v>0</v>
      </c>
      <c r="AR131" s="91">
        <v>0</v>
      </c>
      <c r="AS131" s="91"/>
      <c r="AT131" s="91"/>
      <c r="AU131" s="91"/>
      <c r="AV131" s="91"/>
      <c r="AW131" s="91"/>
      <c r="AX131" s="91"/>
      <c r="AY131" s="91"/>
      <c r="AZ131" s="91"/>
      <c r="BA131" s="123" t="s">
        <v>1675</v>
      </c>
      <c r="BB131" s="123" t="s">
        <v>4396</v>
      </c>
      <c r="BC131" s="123">
        <v>-1</v>
      </c>
      <c r="BD131" s="90" t="str">
        <f>REPLACE(INDEX(GroupVertices[Group], MATCH(Edges[[#This Row],[Vertex 1]],GroupVertices[Vertex],0)),1,1,"")</f>
        <v>outh</v>
      </c>
      <c r="BE131" s="90" t="e">
        <f>REPLACE(INDEX(GroupVertices[Group], MATCH(Edges[[#This Row],[Vertex 2]],GroupVertices[Vertex],0)),1,1,"")</f>
        <v>#N/A</v>
      </c>
      <c r="BF131">
        <v>1</v>
      </c>
    </row>
    <row r="132" spans="1:58" x14ac:dyDescent="0.25">
      <c r="A132" s="88" t="s">
        <v>1676</v>
      </c>
      <c r="B132" s="88" t="s">
        <v>509</v>
      </c>
      <c r="C132" s="53" t="s">
        <v>4411</v>
      </c>
      <c r="D132" s="81">
        <v>1</v>
      </c>
      <c r="E132" s="82"/>
      <c r="F132" s="83">
        <v>10</v>
      </c>
      <c r="G132" s="80"/>
      <c r="H132" s="84"/>
      <c r="I132" s="85"/>
      <c r="J132" s="85"/>
      <c r="K132" s="36" t="s">
        <v>65</v>
      </c>
      <c r="L132" s="86">
        <v>132</v>
      </c>
      <c r="M132" s="86"/>
      <c r="N132" s="59"/>
      <c r="O132" s="91" t="s">
        <v>223</v>
      </c>
      <c r="P132" s="94">
        <v>42806.236493055556</v>
      </c>
      <c r="Q132" s="91" t="s">
        <v>1691</v>
      </c>
      <c r="R132" s="91"/>
      <c r="S132" s="91"/>
      <c r="T132" s="91"/>
      <c r="U132" s="91"/>
      <c r="V132" s="97" t="s">
        <v>1709</v>
      </c>
      <c r="W132" s="94">
        <v>42806.236493055556</v>
      </c>
      <c r="X132" s="97" t="s">
        <v>1722</v>
      </c>
      <c r="Y132" s="91"/>
      <c r="Z132" s="91"/>
      <c r="AA132" s="100" t="s">
        <v>1737</v>
      </c>
      <c r="AB132" s="91"/>
      <c r="AC132" s="91" t="b">
        <v>0</v>
      </c>
      <c r="AD132" s="91">
        <v>0</v>
      </c>
      <c r="AE132" s="100" t="s">
        <v>242</v>
      </c>
      <c r="AF132" s="91" t="b">
        <v>0</v>
      </c>
      <c r="AG132" s="91" t="s">
        <v>246</v>
      </c>
      <c r="AH132" s="91"/>
      <c r="AI132" s="100" t="s">
        <v>243</v>
      </c>
      <c r="AJ132" s="91" t="b">
        <v>0</v>
      </c>
      <c r="AK132" s="91">
        <v>0</v>
      </c>
      <c r="AL132" s="100" t="s">
        <v>243</v>
      </c>
      <c r="AM132" s="91" t="s">
        <v>247</v>
      </c>
      <c r="AN132" s="91" t="b">
        <v>0</v>
      </c>
      <c r="AO132" s="100" t="s">
        <v>1737</v>
      </c>
      <c r="AP132" s="91" t="s">
        <v>178</v>
      </c>
      <c r="AQ132" s="91">
        <v>0</v>
      </c>
      <c r="AR132" s="91">
        <v>0</v>
      </c>
      <c r="AS132" s="91"/>
      <c r="AT132" s="91"/>
      <c r="AU132" s="91"/>
      <c r="AV132" s="91"/>
      <c r="AW132" s="91"/>
      <c r="AX132" s="91"/>
      <c r="AY132" s="91"/>
      <c r="AZ132" s="91"/>
      <c r="BA132" s="123" t="s">
        <v>1675</v>
      </c>
      <c r="BB132" s="123" t="s">
        <v>4396</v>
      </c>
      <c r="BC132" s="123">
        <v>-1</v>
      </c>
      <c r="BD132" s="90" t="str">
        <f>REPLACE(INDEX(GroupVertices[Group], MATCH(Edges[[#This Row],[Vertex 1]],GroupVertices[Vertex],0)),1,1,"")</f>
        <v>outh</v>
      </c>
      <c r="BE132" s="90" t="e">
        <f>REPLACE(INDEX(GroupVertices[Group], MATCH(Edges[[#This Row],[Vertex 2]],GroupVertices[Vertex],0)),1,1,"")</f>
        <v>#N/A</v>
      </c>
      <c r="BF132">
        <v>1</v>
      </c>
    </row>
    <row r="133" spans="1:58" x14ac:dyDescent="0.25">
      <c r="A133" s="88" t="s">
        <v>1676</v>
      </c>
      <c r="B133" s="88" t="s">
        <v>218</v>
      </c>
      <c r="C133" s="53" t="s">
        <v>4411</v>
      </c>
      <c r="D133" s="54">
        <v>1</v>
      </c>
      <c r="E133" s="61"/>
      <c r="F133" s="55">
        <v>10</v>
      </c>
      <c r="G133" s="53"/>
      <c r="H133" s="57"/>
      <c r="I133" s="56"/>
      <c r="J133" s="56"/>
      <c r="K133" s="36" t="s">
        <v>65</v>
      </c>
      <c r="L133" s="79">
        <v>133</v>
      </c>
      <c r="M133" s="79"/>
      <c r="N133" s="59"/>
      <c r="O133" s="91" t="s">
        <v>222</v>
      </c>
      <c r="P133" s="94">
        <v>42806.236493055556</v>
      </c>
      <c r="Q133" s="91" t="s">
        <v>1691</v>
      </c>
      <c r="R133" s="91"/>
      <c r="S133" s="91"/>
      <c r="T133" s="91"/>
      <c r="U133" s="91"/>
      <c r="V133" s="97" t="s">
        <v>1709</v>
      </c>
      <c r="W133" s="94">
        <v>42806.236493055556</v>
      </c>
      <c r="X133" s="97" t="s">
        <v>1722</v>
      </c>
      <c r="Y133" s="91"/>
      <c r="Z133" s="91"/>
      <c r="AA133" s="100" t="s">
        <v>1737</v>
      </c>
      <c r="AB133" s="91"/>
      <c r="AC133" s="91" t="b">
        <v>0</v>
      </c>
      <c r="AD133" s="91">
        <v>0</v>
      </c>
      <c r="AE133" s="100" t="s">
        <v>242</v>
      </c>
      <c r="AF133" s="91" t="b">
        <v>0</v>
      </c>
      <c r="AG133" s="91" t="s">
        <v>246</v>
      </c>
      <c r="AH133" s="91"/>
      <c r="AI133" s="100" t="s">
        <v>243</v>
      </c>
      <c r="AJ133" s="91" t="b">
        <v>0</v>
      </c>
      <c r="AK133" s="91">
        <v>0</v>
      </c>
      <c r="AL133" s="100" t="s">
        <v>243</v>
      </c>
      <c r="AM133" s="91" t="s">
        <v>247</v>
      </c>
      <c r="AN133" s="91" t="b">
        <v>0</v>
      </c>
      <c r="AO133" s="100" t="s">
        <v>1737</v>
      </c>
      <c r="AP133" s="91" t="s">
        <v>178</v>
      </c>
      <c r="AQ133" s="91">
        <v>0</v>
      </c>
      <c r="AR133" s="91">
        <v>0</v>
      </c>
      <c r="AS133" s="91"/>
      <c r="AT133" s="91"/>
      <c r="AU133" s="91"/>
      <c r="AV133" s="91"/>
      <c r="AW133" s="91"/>
      <c r="AX133" s="91"/>
      <c r="AY133" s="91"/>
      <c r="AZ133" s="91"/>
      <c r="BA133" s="123" t="s">
        <v>1675</v>
      </c>
      <c r="BB133" s="123" t="s">
        <v>4396</v>
      </c>
      <c r="BC133" s="123">
        <v>-1</v>
      </c>
      <c r="BD133" s="90" t="str">
        <f>REPLACE(INDEX(GroupVertices[Group], MATCH(Edges[[#This Row],[Vertex 1]],GroupVertices[Vertex],0)),1,1,"")</f>
        <v>outh</v>
      </c>
      <c r="BE133" s="90" t="e">
        <f>REPLACE(INDEX(GroupVertices[Group], MATCH(Edges[[#This Row],[Vertex 2]],GroupVertices[Vertex],0)),1,1,"")</f>
        <v>#N/A</v>
      </c>
      <c r="BF133">
        <v>1</v>
      </c>
    </row>
    <row r="134" spans="1:58" x14ac:dyDescent="0.25">
      <c r="A134" s="88" t="s">
        <v>1677</v>
      </c>
      <c r="B134" s="88" t="s">
        <v>221</v>
      </c>
      <c r="C134" s="53" t="s">
        <v>4411</v>
      </c>
      <c r="D134" s="81">
        <v>1</v>
      </c>
      <c r="E134" s="82"/>
      <c r="F134" s="83">
        <v>10</v>
      </c>
      <c r="G134" s="80"/>
      <c r="H134" s="84"/>
      <c r="I134" s="85"/>
      <c r="J134" s="85"/>
      <c r="K134" s="36" t="s">
        <v>65</v>
      </c>
      <c r="L134" s="86">
        <v>134</v>
      </c>
      <c r="M134" s="86"/>
      <c r="N134" s="59"/>
      <c r="O134" s="91" t="s">
        <v>223</v>
      </c>
      <c r="P134" s="94">
        <v>42806.702025462961</v>
      </c>
      <c r="Q134" s="91" t="s">
        <v>1692</v>
      </c>
      <c r="R134" s="91"/>
      <c r="S134" s="91"/>
      <c r="T134" s="91"/>
      <c r="U134" s="91"/>
      <c r="V134" s="97" t="s">
        <v>1710</v>
      </c>
      <c r="W134" s="94">
        <v>42806.702025462961</v>
      </c>
      <c r="X134" s="97" t="s">
        <v>1723</v>
      </c>
      <c r="Y134" s="91"/>
      <c r="Z134" s="91"/>
      <c r="AA134" s="100" t="s">
        <v>1738</v>
      </c>
      <c r="AB134" s="91"/>
      <c r="AC134" s="91" t="b">
        <v>0</v>
      </c>
      <c r="AD134" s="91">
        <v>0</v>
      </c>
      <c r="AE134" s="100" t="s">
        <v>243</v>
      </c>
      <c r="AF134" s="91" t="b">
        <v>0</v>
      </c>
      <c r="AG134" s="91" t="s">
        <v>246</v>
      </c>
      <c r="AH134" s="91"/>
      <c r="AI134" s="100" t="s">
        <v>243</v>
      </c>
      <c r="AJ134" s="91" t="b">
        <v>0</v>
      </c>
      <c r="AK134" s="91">
        <v>0</v>
      </c>
      <c r="AL134" s="100" t="s">
        <v>243</v>
      </c>
      <c r="AM134" s="91" t="s">
        <v>247</v>
      </c>
      <c r="AN134" s="91" t="b">
        <v>0</v>
      </c>
      <c r="AO134" s="100" t="s">
        <v>1738</v>
      </c>
      <c r="AP134" s="91" t="s">
        <v>178</v>
      </c>
      <c r="AQ134" s="91">
        <v>0</v>
      </c>
      <c r="AR134" s="91">
        <v>0</v>
      </c>
      <c r="AS134" s="91"/>
      <c r="AT134" s="91"/>
      <c r="AU134" s="91"/>
      <c r="AV134" s="91"/>
      <c r="AW134" s="91"/>
      <c r="AX134" s="91"/>
      <c r="AY134" s="91"/>
      <c r="AZ134" s="91"/>
      <c r="BA134" s="123" t="s">
        <v>1675</v>
      </c>
      <c r="BB134" s="123" t="s">
        <v>4396</v>
      </c>
      <c r="BC134" s="123">
        <v>-1</v>
      </c>
      <c r="BD134" s="90" t="str">
        <f>REPLACE(INDEX(GroupVertices[Group], MATCH(Edges[[#This Row],[Vertex 1]],GroupVertices[Vertex],0)),1,1,"")</f>
        <v>outh</v>
      </c>
      <c r="BE134" s="90" t="e">
        <f>REPLACE(INDEX(GroupVertices[Group], MATCH(Edges[[#This Row],[Vertex 2]],GroupVertices[Vertex],0)),1,1,"")</f>
        <v>#N/A</v>
      </c>
      <c r="BF134">
        <v>1</v>
      </c>
    </row>
    <row r="135" spans="1:58" x14ac:dyDescent="0.25">
      <c r="A135" s="88" t="s">
        <v>1677</v>
      </c>
      <c r="B135" s="88" t="s">
        <v>218</v>
      </c>
      <c r="C135" s="53" t="s">
        <v>4411</v>
      </c>
      <c r="D135" s="54">
        <v>1</v>
      </c>
      <c r="E135" s="61"/>
      <c r="F135" s="55">
        <v>10</v>
      </c>
      <c r="G135" s="53"/>
      <c r="H135" s="57"/>
      <c r="I135" s="56"/>
      <c r="J135" s="56"/>
      <c r="K135" s="36" t="s">
        <v>65</v>
      </c>
      <c r="L135" s="79">
        <v>135</v>
      </c>
      <c r="M135" s="79"/>
      <c r="N135" s="59"/>
      <c r="O135" s="91" t="s">
        <v>223</v>
      </c>
      <c r="P135" s="94">
        <v>42806.702025462961</v>
      </c>
      <c r="Q135" s="91" t="s">
        <v>1692</v>
      </c>
      <c r="R135" s="91"/>
      <c r="S135" s="91"/>
      <c r="T135" s="91"/>
      <c r="U135" s="91"/>
      <c r="V135" s="97" t="s">
        <v>1710</v>
      </c>
      <c r="W135" s="94">
        <v>42806.702025462961</v>
      </c>
      <c r="X135" s="97" t="s">
        <v>1723</v>
      </c>
      <c r="Y135" s="91"/>
      <c r="Z135" s="91"/>
      <c r="AA135" s="100" t="s">
        <v>1738</v>
      </c>
      <c r="AB135" s="91"/>
      <c r="AC135" s="91" t="b">
        <v>0</v>
      </c>
      <c r="AD135" s="91">
        <v>0</v>
      </c>
      <c r="AE135" s="100" t="s">
        <v>243</v>
      </c>
      <c r="AF135" s="91" t="b">
        <v>0</v>
      </c>
      <c r="AG135" s="91" t="s">
        <v>246</v>
      </c>
      <c r="AH135" s="91"/>
      <c r="AI135" s="100" t="s">
        <v>243</v>
      </c>
      <c r="AJ135" s="91" t="b">
        <v>0</v>
      </c>
      <c r="AK135" s="91">
        <v>0</v>
      </c>
      <c r="AL135" s="100" t="s">
        <v>243</v>
      </c>
      <c r="AM135" s="91" t="s">
        <v>247</v>
      </c>
      <c r="AN135" s="91" t="b">
        <v>0</v>
      </c>
      <c r="AO135" s="100" t="s">
        <v>1738</v>
      </c>
      <c r="AP135" s="91" t="s">
        <v>178</v>
      </c>
      <c r="AQ135" s="91">
        <v>0</v>
      </c>
      <c r="AR135" s="91">
        <v>0</v>
      </c>
      <c r="AS135" s="91"/>
      <c r="AT135" s="91"/>
      <c r="AU135" s="91"/>
      <c r="AV135" s="91"/>
      <c r="AW135" s="91"/>
      <c r="AX135" s="91"/>
      <c r="AY135" s="91"/>
      <c r="AZ135" s="91"/>
      <c r="BA135" s="123" t="s">
        <v>1675</v>
      </c>
      <c r="BB135" s="123" t="s">
        <v>4396</v>
      </c>
      <c r="BC135" s="123">
        <v>-1</v>
      </c>
      <c r="BD135" s="90" t="str">
        <f>REPLACE(INDEX(GroupVertices[Group], MATCH(Edges[[#This Row],[Vertex 1]],GroupVertices[Vertex],0)),1,1,"")</f>
        <v>outh</v>
      </c>
      <c r="BE135" s="90" t="e">
        <f>REPLACE(INDEX(GroupVertices[Group], MATCH(Edges[[#This Row],[Vertex 2]],GroupVertices[Vertex],0)),1,1,"")</f>
        <v>#N/A</v>
      </c>
      <c r="BF135">
        <v>1</v>
      </c>
    </row>
    <row r="136" spans="1:58" x14ac:dyDescent="0.25">
      <c r="A136" s="88" t="s">
        <v>1679</v>
      </c>
      <c r="B136" s="88" t="s">
        <v>221</v>
      </c>
      <c r="C136" s="53" t="s">
        <v>4411</v>
      </c>
      <c r="D136" s="54">
        <v>1</v>
      </c>
      <c r="E136" s="61"/>
      <c r="F136" s="55">
        <v>10</v>
      </c>
      <c r="G136" s="53"/>
      <c r="H136" s="57"/>
      <c r="I136" s="56"/>
      <c r="J136" s="56"/>
      <c r="K136" s="36" t="s">
        <v>65</v>
      </c>
      <c r="L136" s="79">
        <v>136</v>
      </c>
      <c r="M136" s="79"/>
      <c r="N136" s="59"/>
      <c r="O136" s="91" t="s">
        <v>223</v>
      </c>
      <c r="P136" s="94">
        <v>42807.316944444443</v>
      </c>
      <c r="Q136" s="91" t="s">
        <v>1694</v>
      </c>
      <c r="R136" s="91"/>
      <c r="S136" s="91"/>
      <c r="T136" s="91"/>
      <c r="U136" s="91"/>
      <c r="V136" s="97" t="s">
        <v>1712</v>
      </c>
      <c r="W136" s="94">
        <v>42807.316944444443</v>
      </c>
      <c r="X136" s="97" t="s">
        <v>1725</v>
      </c>
      <c r="Y136" s="91"/>
      <c r="Z136" s="91"/>
      <c r="AA136" s="100" t="s">
        <v>1740</v>
      </c>
      <c r="AB136" s="100" t="s">
        <v>1753</v>
      </c>
      <c r="AC136" s="91" t="b">
        <v>0</v>
      </c>
      <c r="AD136" s="91">
        <v>1</v>
      </c>
      <c r="AE136" s="100" t="s">
        <v>1755</v>
      </c>
      <c r="AF136" s="91" t="b">
        <v>0</v>
      </c>
      <c r="AG136" s="91" t="s">
        <v>246</v>
      </c>
      <c r="AH136" s="91"/>
      <c r="AI136" s="100" t="s">
        <v>243</v>
      </c>
      <c r="AJ136" s="91" t="b">
        <v>0</v>
      </c>
      <c r="AK136" s="91">
        <v>0</v>
      </c>
      <c r="AL136" s="100" t="s">
        <v>243</v>
      </c>
      <c r="AM136" s="91" t="s">
        <v>247</v>
      </c>
      <c r="AN136" s="91" t="b">
        <v>0</v>
      </c>
      <c r="AO136" s="100" t="s">
        <v>1753</v>
      </c>
      <c r="AP136" s="91" t="s">
        <v>178</v>
      </c>
      <c r="AQ136" s="91">
        <v>0</v>
      </c>
      <c r="AR136" s="91">
        <v>0</v>
      </c>
      <c r="AS136" s="91"/>
      <c r="AT136" s="91"/>
      <c r="AU136" s="91"/>
      <c r="AV136" s="91"/>
      <c r="AW136" s="91"/>
      <c r="AX136" s="91"/>
      <c r="AY136" s="91"/>
      <c r="AZ136" s="91"/>
      <c r="BA136" s="123" t="s">
        <v>1675</v>
      </c>
      <c r="BB136" s="123" t="s">
        <v>4396</v>
      </c>
      <c r="BC136" s="123">
        <v>-1</v>
      </c>
      <c r="BD136" s="90" t="str">
        <f>REPLACE(INDEX(GroupVertices[Group], MATCH(Edges[[#This Row],[Vertex 1]],GroupVertices[Vertex],0)),1,1,"")</f>
        <v>outh</v>
      </c>
      <c r="BE136" s="90" t="e">
        <f>REPLACE(INDEX(GroupVertices[Group], MATCH(Edges[[#This Row],[Vertex 2]],GroupVertices[Vertex],0)),1,1,"")</f>
        <v>#N/A</v>
      </c>
      <c r="BF136">
        <v>1</v>
      </c>
    </row>
    <row r="137" spans="1:58" x14ac:dyDescent="0.25">
      <c r="A137" s="88" t="s">
        <v>1679</v>
      </c>
      <c r="B137" s="88" t="s">
        <v>218</v>
      </c>
      <c r="C137" s="53" t="s">
        <v>4411</v>
      </c>
      <c r="D137" s="54">
        <v>1</v>
      </c>
      <c r="E137" s="61"/>
      <c r="F137" s="55">
        <v>10</v>
      </c>
      <c r="G137" s="53"/>
      <c r="H137" s="57"/>
      <c r="I137" s="56"/>
      <c r="J137" s="56"/>
      <c r="K137" s="36" t="s">
        <v>65</v>
      </c>
      <c r="L137" s="79">
        <v>137</v>
      </c>
      <c r="M137" s="79"/>
      <c r="N137" s="59"/>
      <c r="O137" s="91" t="s">
        <v>222</v>
      </c>
      <c r="P137" s="94">
        <v>42807.316944444443</v>
      </c>
      <c r="Q137" s="91" t="s">
        <v>1694</v>
      </c>
      <c r="R137" s="91"/>
      <c r="S137" s="91"/>
      <c r="T137" s="91"/>
      <c r="U137" s="91"/>
      <c r="V137" s="97" t="s">
        <v>1712</v>
      </c>
      <c r="W137" s="94">
        <v>42807.316944444443</v>
      </c>
      <c r="X137" s="97" t="s">
        <v>1725</v>
      </c>
      <c r="Y137" s="91"/>
      <c r="Z137" s="91"/>
      <c r="AA137" s="100" t="s">
        <v>1740</v>
      </c>
      <c r="AB137" s="100" t="s">
        <v>1753</v>
      </c>
      <c r="AC137" s="91" t="b">
        <v>0</v>
      </c>
      <c r="AD137" s="91">
        <v>1</v>
      </c>
      <c r="AE137" s="100" t="s">
        <v>1755</v>
      </c>
      <c r="AF137" s="91" t="b">
        <v>0</v>
      </c>
      <c r="AG137" s="91" t="s">
        <v>246</v>
      </c>
      <c r="AH137" s="91"/>
      <c r="AI137" s="100" t="s">
        <v>243</v>
      </c>
      <c r="AJ137" s="91" t="b">
        <v>0</v>
      </c>
      <c r="AK137" s="91">
        <v>0</v>
      </c>
      <c r="AL137" s="100" t="s">
        <v>243</v>
      </c>
      <c r="AM137" s="91" t="s">
        <v>247</v>
      </c>
      <c r="AN137" s="91" t="b">
        <v>0</v>
      </c>
      <c r="AO137" s="100" t="s">
        <v>1753</v>
      </c>
      <c r="AP137" s="91" t="s">
        <v>178</v>
      </c>
      <c r="AQ137" s="91">
        <v>0</v>
      </c>
      <c r="AR137" s="91">
        <v>0</v>
      </c>
      <c r="AS137" s="91"/>
      <c r="AT137" s="91"/>
      <c r="AU137" s="91"/>
      <c r="AV137" s="91"/>
      <c r="AW137" s="91"/>
      <c r="AX137" s="91"/>
      <c r="AY137" s="91"/>
      <c r="AZ137" s="91"/>
      <c r="BA137" s="123" t="s">
        <v>1675</v>
      </c>
      <c r="BB137" s="123" t="s">
        <v>4396</v>
      </c>
      <c r="BC137" s="123">
        <v>-1</v>
      </c>
      <c r="BD137" s="90" t="str">
        <f>REPLACE(INDEX(GroupVertices[Group], MATCH(Edges[[#This Row],[Vertex 1]],GroupVertices[Vertex],0)),1,1,"")</f>
        <v>outh</v>
      </c>
      <c r="BE137" s="90" t="e">
        <f>REPLACE(INDEX(GroupVertices[Group], MATCH(Edges[[#This Row],[Vertex 2]],GroupVertices[Vertex],0)),1,1,"")</f>
        <v>#N/A</v>
      </c>
      <c r="BF137">
        <v>1</v>
      </c>
    </row>
    <row r="138" spans="1:58" x14ac:dyDescent="0.25">
      <c r="A138" s="88" t="s">
        <v>1680</v>
      </c>
      <c r="B138" s="88" t="s">
        <v>221</v>
      </c>
      <c r="C138" s="53" t="s">
        <v>4411</v>
      </c>
      <c r="D138" s="54">
        <v>1</v>
      </c>
      <c r="E138" s="61"/>
      <c r="F138" s="55">
        <v>10</v>
      </c>
      <c r="G138" s="53"/>
      <c r="H138" s="57"/>
      <c r="I138" s="56"/>
      <c r="J138" s="56"/>
      <c r="K138" s="36" t="s">
        <v>65</v>
      </c>
      <c r="L138" s="79">
        <v>138</v>
      </c>
      <c r="M138" s="79"/>
      <c r="N138" s="59"/>
      <c r="O138" s="91" t="s">
        <v>223</v>
      </c>
      <c r="P138" s="94">
        <v>42807.68037037037</v>
      </c>
      <c r="Q138" s="91" t="s">
        <v>1695</v>
      </c>
      <c r="R138" s="91"/>
      <c r="S138" s="91"/>
      <c r="T138" s="91" t="s">
        <v>1706</v>
      </c>
      <c r="U138" s="91"/>
      <c r="V138" s="97" t="s">
        <v>1713</v>
      </c>
      <c r="W138" s="94">
        <v>42807.68037037037</v>
      </c>
      <c r="X138" s="97" t="s">
        <v>1726</v>
      </c>
      <c r="Y138" s="91"/>
      <c r="Z138" s="91"/>
      <c r="AA138" s="100" t="s">
        <v>1741</v>
      </c>
      <c r="AB138" s="91"/>
      <c r="AC138" s="91" t="b">
        <v>0</v>
      </c>
      <c r="AD138" s="91">
        <v>0</v>
      </c>
      <c r="AE138" s="100" t="s">
        <v>242</v>
      </c>
      <c r="AF138" s="91" t="b">
        <v>0</v>
      </c>
      <c r="AG138" s="91" t="s">
        <v>246</v>
      </c>
      <c r="AH138" s="91"/>
      <c r="AI138" s="100" t="s">
        <v>243</v>
      </c>
      <c r="AJ138" s="91" t="b">
        <v>0</v>
      </c>
      <c r="AK138" s="91">
        <v>0</v>
      </c>
      <c r="AL138" s="100" t="s">
        <v>243</v>
      </c>
      <c r="AM138" s="91" t="s">
        <v>552</v>
      </c>
      <c r="AN138" s="91" t="b">
        <v>0</v>
      </c>
      <c r="AO138" s="100" t="s">
        <v>1741</v>
      </c>
      <c r="AP138" s="91" t="s">
        <v>178</v>
      </c>
      <c r="AQ138" s="91">
        <v>0</v>
      </c>
      <c r="AR138" s="91">
        <v>0</v>
      </c>
      <c r="AS138" s="91"/>
      <c r="AT138" s="91"/>
      <c r="AU138" s="91"/>
      <c r="AV138" s="91"/>
      <c r="AW138" s="91"/>
      <c r="AX138" s="91"/>
      <c r="AY138" s="91"/>
      <c r="AZ138" s="91"/>
      <c r="BA138" s="123" t="s">
        <v>1675</v>
      </c>
      <c r="BB138" s="123" t="s">
        <v>4396</v>
      </c>
      <c r="BC138" s="123">
        <v>-1</v>
      </c>
      <c r="BD138" s="90" t="str">
        <f>REPLACE(INDEX(GroupVertices[Group], MATCH(Edges[[#This Row],[Vertex 1]],GroupVertices[Vertex],0)),1,1,"")</f>
        <v>outh</v>
      </c>
      <c r="BE138" s="90" t="e">
        <f>REPLACE(INDEX(GroupVertices[Group], MATCH(Edges[[#This Row],[Vertex 2]],GroupVertices[Vertex],0)),1,1,"")</f>
        <v>#N/A</v>
      </c>
      <c r="BF138">
        <v>1</v>
      </c>
    </row>
    <row r="139" spans="1:58" x14ac:dyDescent="0.25">
      <c r="A139" s="88" t="s">
        <v>1680</v>
      </c>
      <c r="B139" s="88" t="s">
        <v>218</v>
      </c>
      <c r="C139" s="53" t="s">
        <v>4411</v>
      </c>
      <c r="D139" s="54">
        <v>1</v>
      </c>
      <c r="E139" s="61"/>
      <c r="F139" s="55">
        <v>10</v>
      </c>
      <c r="G139" s="53"/>
      <c r="H139" s="57"/>
      <c r="I139" s="56"/>
      <c r="J139" s="56"/>
      <c r="K139" s="36" t="s">
        <v>65</v>
      </c>
      <c r="L139" s="79">
        <v>139</v>
      </c>
      <c r="M139" s="79"/>
      <c r="N139" s="59"/>
      <c r="O139" s="91" t="s">
        <v>222</v>
      </c>
      <c r="P139" s="94">
        <v>42807.68037037037</v>
      </c>
      <c r="Q139" s="91" t="s">
        <v>1695</v>
      </c>
      <c r="R139" s="91"/>
      <c r="S139" s="91"/>
      <c r="T139" s="91" t="s">
        <v>1706</v>
      </c>
      <c r="U139" s="91"/>
      <c r="V139" s="97" t="s">
        <v>1713</v>
      </c>
      <c r="W139" s="94">
        <v>42807.68037037037</v>
      </c>
      <c r="X139" s="97" t="s">
        <v>1726</v>
      </c>
      <c r="Y139" s="91"/>
      <c r="Z139" s="91"/>
      <c r="AA139" s="100" t="s">
        <v>1741</v>
      </c>
      <c r="AB139" s="91"/>
      <c r="AC139" s="91" t="b">
        <v>0</v>
      </c>
      <c r="AD139" s="91">
        <v>0</v>
      </c>
      <c r="AE139" s="100" t="s">
        <v>242</v>
      </c>
      <c r="AF139" s="91" t="b">
        <v>0</v>
      </c>
      <c r="AG139" s="91" t="s">
        <v>246</v>
      </c>
      <c r="AH139" s="91"/>
      <c r="AI139" s="100" t="s">
        <v>243</v>
      </c>
      <c r="AJ139" s="91" t="b">
        <v>0</v>
      </c>
      <c r="AK139" s="91">
        <v>0</v>
      </c>
      <c r="AL139" s="100" t="s">
        <v>243</v>
      </c>
      <c r="AM139" s="91" t="s">
        <v>552</v>
      </c>
      <c r="AN139" s="91" t="b">
        <v>0</v>
      </c>
      <c r="AO139" s="100" t="s">
        <v>1741</v>
      </c>
      <c r="AP139" s="91" t="s">
        <v>178</v>
      </c>
      <c r="AQ139" s="91">
        <v>0</v>
      </c>
      <c r="AR139" s="91">
        <v>0</v>
      </c>
      <c r="AS139" s="91"/>
      <c r="AT139" s="91"/>
      <c r="AU139" s="91"/>
      <c r="AV139" s="91"/>
      <c r="AW139" s="91"/>
      <c r="AX139" s="91"/>
      <c r="AY139" s="91"/>
      <c r="AZ139" s="91"/>
      <c r="BA139" s="123" t="s">
        <v>1675</v>
      </c>
      <c r="BB139" s="123" t="s">
        <v>4396</v>
      </c>
      <c r="BC139" s="123">
        <v>-1</v>
      </c>
      <c r="BD139" s="90" t="str">
        <f>REPLACE(INDEX(GroupVertices[Group], MATCH(Edges[[#This Row],[Vertex 1]],GroupVertices[Vertex],0)),1,1,"")</f>
        <v>outh</v>
      </c>
      <c r="BE139" s="90" t="e">
        <f>REPLACE(INDEX(GroupVertices[Group], MATCH(Edges[[#This Row],[Vertex 2]],GroupVertices[Vertex],0)),1,1,"")</f>
        <v>#N/A</v>
      </c>
      <c r="BF139">
        <v>1</v>
      </c>
    </row>
    <row r="140" spans="1:58" x14ac:dyDescent="0.25">
      <c r="A140" s="88" t="s">
        <v>1684</v>
      </c>
      <c r="B140" s="88" t="s">
        <v>221</v>
      </c>
      <c r="C140" s="53" t="s">
        <v>4411</v>
      </c>
      <c r="D140" s="54">
        <v>1</v>
      </c>
      <c r="E140" s="61"/>
      <c r="F140" s="55">
        <v>10</v>
      </c>
      <c r="G140" s="53"/>
      <c r="H140" s="57"/>
      <c r="I140" s="56"/>
      <c r="J140" s="56"/>
      <c r="K140" s="36" t="s">
        <v>65</v>
      </c>
      <c r="L140" s="79">
        <v>140</v>
      </c>
      <c r="M140" s="79"/>
      <c r="N140" s="59"/>
      <c r="O140" s="91" t="s">
        <v>223</v>
      </c>
      <c r="P140" s="94">
        <v>42809.651516203703</v>
      </c>
      <c r="Q140" s="91" t="s">
        <v>1699</v>
      </c>
      <c r="R140" s="91"/>
      <c r="S140" s="91"/>
      <c r="T140" s="91"/>
      <c r="U140" s="91"/>
      <c r="V140" s="97" t="s">
        <v>1717</v>
      </c>
      <c r="W140" s="94">
        <v>42809.651516203703</v>
      </c>
      <c r="X140" s="97" t="s">
        <v>1730</v>
      </c>
      <c r="Y140" s="91"/>
      <c r="Z140" s="91"/>
      <c r="AA140" s="100" t="s">
        <v>1745</v>
      </c>
      <c r="AB140" s="91"/>
      <c r="AC140" s="91" t="b">
        <v>0</v>
      </c>
      <c r="AD140" s="91">
        <v>0</v>
      </c>
      <c r="AE140" s="100" t="s">
        <v>242</v>
      </c>
      <c r="AF140" s="91" t="b">
        <v>0</v>
      </c>
      <c r="AG140" s="91" t="s">
        <v>246</v>
      </c>
      <c r="AH140" s="91"/>
      <c r="AI140" s="100" t="s">
        <v>243</v>
      </c>
      <c r="AJ140" s="91" t="b">
        <v>0</v>
      </c>
      <c r="AK140" s="91">
        <v>0</v>
      </c>
      <c r="AL140" s="100" t="s">
        <v>243</v>
      </c>
      <c r="AM140" s="91" t="s">
        <v>247</v>
      </c>
      <c r="AN140" s="91" t="b">
        <v>0</v>
      </c>
      <c r="AO140" s="100" t="s">
        <v>1745</v>
      </c>
      <c r="AP140" s="91" t="s">
        <v>178</v>
      </c>
      <c r="AQ140" s="91">
        <v>0</v>
      </c>
      <c r="AR140" s="91">
        <v>0</v>
      </c>
      <c r="AS140" s="91"/>
      <c r="AT140" s="91"/>
      <c r="AU140" s="91"/>
      <c r="AV140" s="91"/>
      <c r="AW140" s="91"/>
      <c r="AX140" s="91"/>
      <c r="AY140" s="91"/>
      <c r="AZ140" s="91"/>
      <c r="BA140" s="123" t="s">
        <v>1675</v>
      </c>
      <c r="BB140" s="123" t="s">
        <v>4396</v>
      </c>
      <c r="BC140" s="123">
        <v>-1</v>
      </c>
      <c r="BD140" s="90" t="str">
        <f>REPLACE(INDEX(GroupVertices[Group], MATCH(Edges[[#This Row],[Vertex 1]],GroupVertices[Vertex],0)),1,1,"")</f>
        <v>outh</v>
      </c>
      <c r="BE140" s="90" t="e">
        <f>REPLACE(INDEX(GroupVertices[Group], MATCH(Edges[[#This Row],[Vertex 2]],GroupVertices[Vertex],0)),1,1,"")</f>
        <v>#N/A</v>
      </c>
      <c r="BF140">
        <v>1</v>
      </c>
    </row>
    <row r="141" spans="1:58" x14ac:dyDescent="0.25">
      <c r="A141" s="88" t="s">
        <v>1684</v>
      </c>
      <c r="B141" s="88" t="s">
        <v>218</v>
      </c>
      <c r="C141" s="53" t="s">
        <v>4411</v>
      </c>
      <c r="D141" s="54">
        <v>1</v>
      </c>
      <c r="E141" s="61"/>
      <c r="F141" s="55">
        <v>10</v>
      </c>
      <c r="G141" s="53"/>
      <c r="H141" s="57"/>
      <c r="I141" s="56"/>
      <c r="J141" s="56"/>
      <c r="K141" s="36" t="s">
        <v>65</v>
      </c>
      <c r="L141" s="79">
        <v>141</v>
      </c>
      <c r="M141" s="79"/>
      <c r="N141" s="59"/>
      <c r="O141" s="91" t="s">
        <v>222</v>
      </c>
      <c r="P141" s="94">
        <v>42809.651516203703</v>
      </c>
      <c r="Q141" s="91" t="s">
        <v>1699</v>
      </c>
      <c r="R141" s="91"/>
      <c r="S141" s="91"/>
      <c r="T141" s="91"/>
      <c r="U141" s="91"/>
      <c r="V141" s="97" t="s">
        <v>1717</v>
      </c>
      <c r="W141" s="94">
        <v>42809.651516203703</v>
      </c>
      <c r="X141" s="97" t="s">
        <v>1730</v>
      </c>
      <c r="Y141" s="91"/>
      <c r="Z141" s="91"/>
      <c r="AA141" s="100" t="s">
        <v>1745</v>
      </c>
      <c r="AB141" s="91"/>
      <c r="AC141" s="91" t="b">
        <v>0</v>
      </c>
      <c r="AD141" s="91">
        <v>0</v>
      </c>
      <c r="AE141" s="100" t="s">
        <v>242</v>
      </c>
      <c r="AF141" s="91" t="b">
        <v>0</v>
      </c>
      <c r="AG141" s="91" t="s">
        <v>246</v>
      </c>
      <c r="AH141" s="91"/>
      <c r="AI141" s="100" t="s">
        <v>243</v>
      </c>
      <c r="AJ141" s="91" t="b">
        <v>0</v>
      </c>
      <c r="AK141" s="91">
        <v>0</v>
      </c>
      <c r="AL141" s="100" t="s">
        <v>243</v>
      </c>
      <c r="AM141" s="91" t="s">
        <v>247</v>
      </c>
      <c r="AN141" s="91" t="b">
        <v>0</v>
      </c>
      <c r="AO141" s="100" t="s">
        <v>1745</v>
      </c>
      <c r="AP141" s="91" t="s">
        <v>178</v>
      </c>
      <c r="AQ141" s="91">
        <v>0</v>
      </c>
      <c r="AR141" s="91">
        <v>0</v>
      </c>
      <c r="AS141" s="91"/>
      <c r="AT141" s="91"/>
      <c r="AU141" s="91"/>
      <c r="AV141" s="91"/>
      <c r="AW141" s="91"/>
      <c r="AX141" s="91"/>
      <c r="AY141" s="91"/>
      <c r="AZ141" s="91"/>
      <c r="BA141" s="123" t="s">
        <v>1675</v>
      </c>
      <c r="BB141" s="123" t="s">
        <v>4396</v>
      </c>
      <c r="BC141" s="123">
        <v>-1</v>
      </c>
      <c r="BD141" s="90" t="str">
        <f>REPLACE(INDEX(GroupVertices[Group], MATCH(Edges[[#This Row],[Vertex 1]],GroupVertices[Vertex],0)),1,1,"")</f>
        <v>outh</v>
      </c>
      <c r="BE141" s="90" t="e">
        <f>REPLACE(INDEX(GroupVertices[Group], MATCH(Edges[[#This Row],[Vertex 2]],GroupVertices[Vertex],0)),1,1,"")</f>
        <v>#N/A</v>
      </c>
      <c r="BF141">
        <v>1</v>
      </c>
    </row>
    <row r="142" spans="1:58" x14ac:dyDescent="0.25">
      <c r="A142" s="88" t="s">
        <v>1685</v>
      </c>
      <c r="B142" s="88" t="s">
        <v>218</v>
      </c>
      <c r="C142" s="53" t="s">
        <v>4411</v>
      </c>
      <c r="D142" s="54">
        <v>1</v>
      </c>
      <c r="E142" s="61"/>
      <c r="F142" s="55">
        <v>10</v>
      </c>
      <c r="G142" s="53"/>
      <c r="H142" s="57"/>
      <c r="I142" s="56"/>
      <c r="J142" s="56"/>
      <c r="K142" s="36" t="s">
        <v>65</v>
      </c>
      <c r="L142" s="79">
        <v>142</v>
      </c>
      <c r="M142" s="79"/>
      <c r="N142" s="59"/>
      <c r="O142" s="91" t="s">
        <v>223</v>
      </c>
      <c r="P142" s="94">
        <v>42811.337372685186</v>
      </c>
      <c r="Q142" s="91" t="s">
        <v>1700</v>
      </c>
      <c r="R142" s="91"/>
      <c r="S142" s="91"/>
      <c r="T142" s="91"/>
      <c r="U142" s="91"/>
      <c r="V142" s="97" t="s">
        <v>1718</v>
      </c>
      <c r="W142" s="94">
        <v>42811.337372685186</v>
      </c>
      <c r="X142" s="97" t="s">
        <v>1731</v>
      </c>
      <c r="Y142" s="91"/>
      <c r="Z142" s="91"/>
      <c r="AA142" s="100" t="s">
        <v>1746</v>
      </c>
      <c r="AB142" s="91"/>
      <c r="AC142" s="91" t="b">
        <v>0</v>
      </c>
      <c r="AD142" s="91">
        <v>0</v>
      </c>
      <c r="AE142" s="100" t="s">
        <v>243</v>
      </c>
      <c r="AF142" s="91" t="b">
        <v>0</v>
      </c>
      <c r="AG142" s="91" t="s">
        <v>246</v>
      </c>
      <c r="AH142" s="91"/>
      <c r="AI142" s="100" t="s">
        <v>243</v>
      </c>
      <c r="AJ142" s="91" t="b">
        <v>0</v>
      </c>
      <c r="AK142" s="91">
        <v>0</v>
      </c>
      <c r="AL142" s="100" t="s">
        <v>243</v>
      </c>
      <c r="AM142" s="91" t="s">
        <v>1756</v>
      </c>
      <c r="AN142" s="91" t="b">
        <v>0</v>
      </c>
      <c r="AO142" s="100" t="s">
        <v>1746</v>
      </c>
      <c r="AP142" s="91" t="s">
        <v>178</v>
      </c>
      <c r="AQ142" s="91">
        <v>0</v>
      </c>
      <c r="AR142" s="91">
        <v>0</v>
      </c>
      <c r="AS142" s="91"/>
      <c r="AT142" s="91"/>
      <c r="AU142" s="91"/>
      <c r="AV142" s="91"/>
      <c r="AW142" s="91"/>
      <c r="AX142" s="91"/>
      <c r="AY142" s="91"/>
      <c r="AZ142" s="91"/>
      <c r="BA142" s="123" t="s">
        <v>1675</v>
      </c>
      <c r="BB142" s="123" t="s">
        <v>4396</v>
      </c>
      <c r="BC142" s="123">
        <v>-1</v>
      </c>
      <c r="BD142" s="90" t="str">
        <f>REPLACE(INDEX(GroupVertices[Group], MATCH(Edges[[#This Row],[Vertex 1]],GroupVertices[Vertex],0)),1,1,"")</f>
        <v>outh</v>
      </c>
      <c r="BE142" s="90" t="e">
        <f>REPLACE(INDEX(GroupVertices[Group], MATCH(Edges[[#This Row],[Vertex 2]],GroupVertices[Vertex],0)),1,1,"")</f>
        <v>#N/A</v>
      </c>
      <c r="BF142">
        <v>1</v>
      </c>
    </row>
    <row r="143" spans="1:58" x14ac:dyDescent="0.25">
      <c r="A143" s="88" t="s">
        <v>1688</v>
      </c>
      <c r="B143" s="88" t="s">
        <v>218</v>
      </c>
      <c r="C143" s="53" t="s">
        <v>4411</v>
      </c>
      <c r="D143" s="81">
        <v>1</v>
      </c>
      <c r="E143" s="82"/>
      <c r="F143" s="83">
        <v>10</v>
      </c>
      <c r="G143" s="80"/>
      <c r="H143" s="84"/>
      <c r="I143" s="85"/>
      <c r="J143" s="85"/>
      <c r="K143" s="36" t="s">
        <v>65</v>
      </c>
      <c r="L143" s="86">
        <v>143</v>
      </c>
      <c r="M143" s="86"/>
      <c r="N143" s="59"/>
      <c r="O143" s="91" t="s">
        <v>223</v>
      </c>
      <c r="P143" s="94">
        <v>42813.279988425929</v>
      </c>
      <c r="Q143" s="91" t="s">
        <v>1703</v>
      </c>
      <c r="R143" s="91"/>
      <c r="S143" s="91"/>
      <c r="T143" s="91"/>
      <c r="U143" s="97" t="s">
        <v>1707</v>
      </c>
      <c r="V143" s="97" t="s">
        <v>1707</v>
      </c>
      <c r="W143" s="94">
        <v>42813.279988425929</v>
      </c>
      <c r="X143" s="97" t="s">
        <v>1734</v>
      </c>
      <c r="Y143" s="91"/>
      <c r="Z143" s="91"/>
      <c r="AA143" s="100" t="s">
        <v>1749</v>
      </c>
      <c r="AB143" s="91"/>
      <c r="AC143" s="91" t="b">
        <v>0</v>
      </c>
      <c r="AD143" s="91">
        <v>0</v>
      </c>
      <c r="AE143" s="100" t="s">
        <v>244</v>
      </c>
      <c r="AF143" s="91" t="b">
        <v>0</v>
      </c>
      <c r="AG143" s="91" t="s">
        <v>246</v>
      </c>
      <c r="AH143" s="91"/>
      <c r="AI143" s="100" t="s">
        <v>243</v>
      </c>
      <c r="AJ143" s="91" t="b">
        <v>0</v>
      </c>
      <c r="AK143" s="91">
        <v>0</v>
      </c>
      <c r="AL143" s="100" t="s">
        <v>243</v>
      </c>
      <c r="AM143" s="91" t="s">
        <v>247</v>
      </c>
      <c r="AN143" s="91" t="b">
        <v>0</v>
      </c>
      <c r="AO143" s="100" t="s">
        <v>1749</v>
      </c>
      <c r="AP143" s="91" t="s">
        <v>178</v>
      </c>
      <c r="AQ143" s="91">
        <v>0</v>
      </c>
      <c r="AR143" s="91">
        <v>0</v>
      </c>
      <c r="AS143" s="91"/>
      <c r="AT143" s="91"/>
      <c r="AU143" s="91"/>
      <c r="AV143" s="91"/>
      <c r="AW143" s="91"/>
      <c r="AX143" s="91"/>
      <c r="AY143" s="91"/>
      <c r="AZ143" s="91"/>
      <c r="BA143" s="123" t="s">
        <v>1675</v>
      </c>
      <c r="BB143" s="123" t="s">
        <v>4396</v>
      </c>
      <c r="BC143" s="123">
        <v>-1</v>
      </c>
      <c r="BD143" s="90" t="str">
        <f>REPLACE(INDEX(GroupVertices[Group], MATCH(Edges[[#This Row],[Vertex 1]],GroupVertices[Vertex],0)),1,1,"")</f>
        <v>outh</v>
      </c>
      <c r="BE143" s="90" t="e">
        <f>REPLACE(INDEX(GroupVertices[Group], MATCH(Edges[[#This Row],[Vertex 2]],GroupVertices[Vertex],0)),1,1,"")</f>
        <v>#N/A</v>
      </c>
      <c r="BF143">
        <v>1</v>
      </c>
    </row>
    <row r="144" spans="1:58" x14ac:dyDescent="0.25">
      <c r="A144" s="88" t="s">
        <v>1688</v>
      </c>
      <c r="B144" s="88" t="s">
        <v>221</v>
      </c>
      <c r="C144" s="53" t="s">
        <v>4411</v>
      </c>
      <c r="D144" s="54">
        <v>1</v>
      </c>
      <c r="E144" s="61"/>
      <c r="F144" s="55">
        <v>10</v>
      </c>
      <c r="G144" s="53"/>
      <c r="H144" s="57"/>
      <c r="I144" s="56"/>
      <c r="J144" s="56"/>
      <c r="K144" s="36" t="s">
        <v>65</v>
      </c>
      <c r="L144" s="79">
        <v>144</v>
      </c>
      <c r="M144" s="79"/>
      <c r="N144" s="59"/>
      <c r="O144" s="91" t="s">
        <v>222</v>
      </c>
      <c r="P144" s="94">
        <v>42813.279988425929</v>
      </c>
      <c r="Q144" s="91" t="s">
        <v>1703</v>
      </c>
      <c r="R144" s="91"/>
      <c r="S144" s="91"/>
      <c r="T144" s="91"/>
      <c r="U144" s="97" t="s">
        <v>1707</v>
      </c>
      <c r="V144" s="97" t="s">
        <v>1707</v>
      </c>
      <c r="W144" s="94">
        <v>42813.279988425929</v>
      </c>
      <c r="X144" s="97" t="s">
        <v>1734</v>
      </c>
      <c r="Y144" s="91"/>
      <c r="Z144" s="91"/>
      <c r="AA144" s="100" t="s">
        <v>1749</v>
      </c>
      <c r="AB144" s="91"/>
      <c r="AC144" s="91" t="b">
        <v>0</v>
      </c>
      <c r="AD144" s="91">
        <v>0</v>
      </c>
      <c r="AE144" s="100" t="s">
        <v>244</v>
      </c>
      <c r="AF144" s="91" t="b">
        <v>0</v>
      </c>
      <c r="AG144" s="91" t="s">
        <v>246</v>
      </c>
      <c r="AH144" s="91"/>
      <c r="AI144" s="100" t="s">
        <v>243</v>
      </c>
      <c r="AJ144" s="91" t="b">
        <v>0</v>
      </c>
      <c r="AK144" s="91">
        <v>0</v>
      </c>
      <c r="AL144" s="100" t="s">
        <v>243</v>
      </c>
      <c r="AM144" s="91" t="s">
        <v>247</v>
      </c>
      <c r="AN144" s="91" t="b">
        <v>0</v>
      </c>
      <c r="AO144" s="100" t="s">
        <v>1749</v>
      </c>
      <c r="AP144" s="91" t="s">
        <v>178</v>
      </c>
      <c r="AQ144" s="91">
        <v>0</v>
      </c>
      <c r="AR144" s="91">
        <v>0</v>
      </c>
      <c r="AS144" s="91"/>
      <c r="AT144" s="91"/>
      <c r="AU144" s="91"/>
      <c r="AV144" s="91"/>
      <c r="AW144" s="91"/>
      <c r="AX144" s="91"/>
      <c r="AY144" s="91"/>
      <c r="AZ144" s="91"/>
      <c r="BA144" s="123" t="s">
        <v>1675</v>
      </c>
      <c r="BB144" s="123" t="s">
        <v>4396</v>
      </c>
      <c r="BC144" s="123">
        <v>-1</v>
      </c>
      <c r="BD144" s="90" t="str">
        <f>REPLACE(INDEX(GroupVertices[Group], MATCH(Edges[[#This Row],[Vertex 1]],GroupVertices[Vertex],0)),1,1,"")</f>
        <v>outh</v>
      </c>
      <c r="BE144" s="90" t="e">
        <f>REPLACE(INDEX(GroupVertices[Group], MATCH(Edges[[#This Row],[Vertex 2]],GroupVertices[Vertex],0)),1,1,"")</f>
        <v>#N/A</v>
      </c>
      <c r="BF144">
        <v>1</v>
      </c>
    </row>
    <row r="145" spans="1:58" x14ac:dyDescent="0.25">
      <c r="A145" s="88" t="s">
        <v>1689</v>
      </c>
      <c r="B145" s="88" t="s">
        <v>221</v>
      </c>
      <c r="C145" s="53" t="s">
        <v>4411</v>
      </c>
      <c r="D145" s="54">
        <v>1</v>
      </c>
      <c r="E145" s="61"/>
      <c r="F145" s="55">
        <v>10</v>
      </c>
      <c r="G145" s="53"/>
      <c r="H145" s="57"/>
      <c r="I145" s="56"/>
      <c r="J145" s="56"/>
      <c r="K145" s="36" t="s">
        <v>65</v>
      </c>
      <c r="L145" s="79">
        <v>145</v>
      </c>
      <c r="M145" s="79"/>
      <c r="N145" s="59"/>
      <c r="O145" s="91" t="s">
        <v>223</v>
      </c>
      <c r="P145" s="94">
        <v>42813.333761574075</v>
      </c>
      <c r="Q145" s="91" t="s">
        <v>1704</v>
      </c>
      <c r="R145" s="91"/>
      <c r="S145" s="91"/>
      <c r="T145" s="91"/>
      <c r="U145" s="97" t="s">
        <v>1708</v>
      </c>
      <c r="V145" s="97" t="s">
        <v>1708</v>
      </c>
      <c r="W145" s="94">
        <v>42813.333761574075</v>
      </c>
      <c r="X145" s="97" t="s">
        <v>1735</v>
      </c>
      <c r="Y145" s="91"/>
      <c r="Z145" s="91"/>
      <c r="AA145" s="100" t="s">
        <v>1750</v>
      </c>
      <c r="AB145" s="91"/>
      <c r="AC145" s="91" t="b">
        <v>0</v>
      </c>
      <c r="AD145" s="91">
        <v>0</v>
      </c>
      <c r="AE145" s="100" t="s">
        <v>242</v>
      </c>
      <c r="AF145" s="91" t="b">
        <v>0</v>
      </c>
      <c r="AG145" s="91" t="s">
        <v>246</v>
      </c>
      <c r="AH145" s="91"/>
      <c r="AI145" s="100" t="s">
        <v>243</v>
      </c>
      <c r="AJ145" s="91" t="b">
        <v>0</v>
      </c>
      <c r="AK145" s="91">
        <v>0</v>
      </c>
      <c r="AL145" s="100" t="s">
        <v>243</v>
      </c>
      <c r="AM145" s="91" t="s">
        <v>247</v>
      </c>
      <c r="AN145" s="91" t="b">
        <v>0</v>
      </c>
      <c r="AO145" s="100" t="s">
        <v>1750</v>
      </c>
      <c r="AP145" s="91" t="s">
        <v>178</v>
      </c>
      <c r="AQ145" s="91">
        <v>0</v>
      </c>
      <c r="AR145" s="91">
        <v>0</v>
      </c>
      <c r="AS145" s="91"/>
      <c r="AT145" s="91"/>
      <c r="AU145" s="91"/>
      <c r="AV145" s="91"/>
      <c r="AW145" s="91"/>
      <c r="AX145" s="91"/>
      <c r="AY145" s="91"/>
      <c r="AZ145" s="91"/>
      <c r="BA145" s="123" t="s">
        <v>1675</v>
      </c>
      <c r="BB145" s="123" t="s">
        <v>4396</v>
      </c>
      <c r="BC145" s="123">
        <v>-1</v>
      </c>
      <c r="BD145" s="90" t="str">
        <f>REPLACE(INDEX(GroupVertices[Group], MATCH(Edges[[#This Row],[Vertex 1]],GroupVertices[Vertex],0)),1,1,"")</f>
        <v>outh</v>
      </c>
      <c r="BE145" s="90" t="e">
        <f>REPLACE(INDEX(GroupVertices[Group], MATCH(Edges[[#This Row],[Vertex 2]],GroupVertices[Vertex],0)),1,1,"")</f>
        <v>#N/A</v>
      </c>
      <c r="BF145">
        <v>1</v>
      </c>
    </row>
    <row r="146" spans="1:58" x14ac:dyDescent="0.25">
      <c r="A146" s="88" t="s">
        <v>1689</v>
      </c>
      <c r="B146" s="88" t="s">
        <v>218</v>
      </c>
      <c r="C146" s="53" t="s">
        <v>4411</v>
      </c>
      <c r="D146" s="54">
        <v>1</v>
      </c>
      <c r="E146" s="61"/>
      <c r="F146" s="55">
        <v>10</v>
      </c>
      <c r="G146" s="53"/>
      <c r="H146" s="57"/>
      <c r="I146" s="56"/>
      <c r="J146" s="56"/>
      <c r="K146" s="36" t="s">
        <v>65</v>
      </c>
      <c r="L146" s="79">
        <v>146</v>
      </c>
      <c r="M146" s="79"/>
      <c r="N146" s="59"/>
      <c r="O146" s="91" t="s">
        <v>222</v>
      </c>
      <c r="P146" s="94">
        <v>42813.333761574075</v>
      </c>
      <c r="Q146" s="91" t="s">
        <v>1704</v>
      </c>
      <c r="R146" s="91"/>
      <c r="S146" s="91"/>
      <c r="T146" s="91"/>
      <c r="U146" s="97" t="s">
        <v>1708</v>
      </c>
      <c r="V146" s="97" t="s">
        <v>1708</v>
      </c>
      <c r="W146" s="94">
        <v>42813.333761574075</v>
      </c>
      <c r="X146" s="97" t="s">
        <v>1735</v>
      </c>
      <c r="Y146" s="91"/>
      <c r="Z146" s="91"/>
      <c r="AA146" s="100" t="s">
        <v>1750</v>
      </c>
      <c r="AB146" s="91"/>
      <c r="AC146" s="91" t="b">
        <v>0</v>
      </c>
      <c r="AD146" s="91">
        <v>0</v>
      </c>
      <c r="AE146" s="100" t="s">
        <v>242</v>
      </c>
      <c r="AF146" s="91" t="b">
        <v>0</v>
      </c>
      <c r="AG146" s="91" t="s">
        <v>246</v>
      </c>
      <c r="AH146" s="91"/>
      <c r="AI146" s="100" t="s">
        <v>243</v>
      </c>
      <c r="AJ146" s="91" t="b">
        <v>0</v>
      </c>
      <c r="AK146" s="91">
        <v>0</v>
      </c>
      <c r="AL146" s="100" t="s">
        <v>243</v>
      </c>
      <c r="AM146" s="91" t="s">
        <v>247</v>
      </c>
      <c r="AN146" s="91" t="b">
        <v>0</v>
      </c>
      <c r="AO146" s="100" t="s">
        <v>1750</v>
      </c>
      <c r="AP146" s="91" t="s">
        <v>178</v>
      </c>
      <c r="AQ146" s="91">
        <v>0</v>
      </c>
      <c r="AR146" s="91">
        <v>0</v>
      </c>
      <c r="AS146" s="91"/>
      <c r="AT146" s="91"/>
      <c r="AU146" s="91"/>
      <c r="AV146" s="91"/>
      <c r="AW146" s="91"/>
      <c r="AX146" s="91"/>
      <c r="AY146" s="91"/>
      <c r="AZ146" s="91"/>
      <c r="BA146" s="123" t="s">
        <v>1675</v>
      </c>
      <c r="BB146" s="123" t="s">
        <v>4396</v>
      </c>
      <c r="BC146" s="123">
        <v>-1</v>
      </c>
      <c r="BD146" s="90" t="str">
        <f>REPLACE(INDEX(GroupVertices[Group], MATCH(Edges[[#This Row],[Vertex 1]],GroupVertices[Vertex],0)),1,1,"")</f>
        <v>outh</v>
      </c>
      <c r="BE146" s="90" t="e">
        <f>REPLACE(INDEX(GroupVertices[Group], MATCH(Edges[[#This Row],[Vertex 2]],GroupVertices[Vertex],0)),1,1,"")</f>
        <v>#N/A</v>
      </c>
      <c r="BF146">
        <v>1</v>
      </c>
    </row>
    <row r="147" spans="1:58" x14ac:dyDescent="0.25">
      <c r="A147" s="88" t="s">
        <v>1690</v>
      </c>
      <c r="B147" s="88" t="s">
        <v>221</v>
      </c>
      <c r="C147" s="53" t="s">
        <v>4411</v>
      </c>
      <c r="D147" s="81">
        <v>1</v>
      </c>
      <c r="E147" s="82"/>
      <c r="F147" s="83">
        <v>10</v>
      </c>
      <c r="G147" s="80"/>
      <c r="H147" s="84"/>
      <c r="I147" s="85"/>
      <c r="J147" s="85"/>
      <c r="K147" s="36" t="s">
        <v>65</v>
      </c>
      <c r="L147" s="86">
        <v>147</v>
      </c>
      <c r="M147" s="86"/>
      <c r="N147" s="59"/>
      <c r="O147" s="91" t="s">
        <v>223</v>
      </c>
      <c r="P147" s="94">
        <v>42814.286759259259</v>
      </c>
      <c r="Q147" s="91" t="s">
        <v>1705</v>
      </c>
      <c r="R147" s="91"/>
      <c r="S147" s="91"/>
      <c r="T147" s="91"/>
      <c r="U147" s="91"/>
      <c r="V147" s="97" t="s">
        <v>1721</v>
      </c>
      <c r="W147" s="94">
        <v>42814.286759259259</v>
      </c>
      <c r="X147" s="97" t="s">
        <v>1736</v>
      </c>
      <c r="Y147" s="91"/>
      <c r="Z147" s="91"/>
      <c r="AA147" s="100" t="s">
        <v>1751</v>
      </c>
      <c r="AB147" s="91"/>
      <c r="AC147" s="91" t="b">
        <v>0</v>
      </c>
      <c r="AD147" s="91">
        <v>0</v>
      </c>
      <c r="AE147" s="100" t="s">
        <v>243</v>
      </c>
      <c r="AF147" s="91" t="b">
        <v>0</v>
      </c>
      <c r="AG147" s="91" t="s">
        <v>246</v>
      </c>
      <c r="AH147" s="91"/>
      <c r="AI147" s="100" t="s">
        <v>243</v>
      </c>
      <c r="AJ147" s="91" t="b">
        <v>0</v>
      </c>
      <c r="AK147" s="91">
        <v>0</v>
      </c>
      <c r="AL147" s="100" t="s">
        <v>243</v>
      </c>
      <c r="AM147" s="91" t="s">
        <v>552</v>
      </c>
      <c r="AN147" s="91" t="b">
        <v>0</v>
      </c>
      <c r="AO147" s="100" t="s">
        <v>1751</v>
      </c>
      <c r="AP147" s="91" t="s">
        <v>178</v>
      </c>
      <c r="AQ147" s="91">
        <v>0</v>
      </c>
      <c r="AR147" s="91">
        <v>0</v>
      </c>
      <c r="AS147" s="91"/>
      <c r="AT147" s="91"/>
      <c r="AU147" s="91"/>
      <c r="AV147" s="91"/>
      <c r="AW147" s="91"/>
      <c r="AX147" s="91"/>
      <c r="AY147" s="91"/>
      <c r="AZ147" s="91"/>
      <c r="BA147" s="123" t="s">
        <v>1675</v>
      </c>
      <c r="BB147" s="123" t="s">
        <v>4396</v>
      </c>
      <c r="BC147" s="123">
        <v>-1</v>
      </c>
      <c r="BD147" s="90" t="str">
        <f>REPLACE(INDEX(GroupVertices[Group], MATCH(Edges[[#This Row],[Vertex 1]],GroupVertices[Vertex],0)),1,1,"")</f>
        <v>outh</v>
      </c>
      <c r="BE147" s="90" t="e">
        <f>REPLACE(INDEX(GroupVertices[Group], MATCH(Edges[[#This Row],[Vertex 2]],GroupVertices[Vertex],0)),1,1,"")</f>
        <v>#N/A</v>
      </c>
      <c r="BF147">
        <v>1</v>
      </c>
    </row>
    <row r="148" spans="1:58" x14ac:dyDescent="0.25">
      <c r="A148" s="89" t="s">
        <v>1690</v>
      </c>
      <c r="B148" s="89" t="s">
        <v>218</v>
      </c>
      <c r="C148" s="53" t="s">
        <v>4411</v>
      </c>
      <c r="D148" s="150">
        <v>1</v>
      </c>
      <c r="E148" s="151"/>
      <c r="F148" s="152">
        <v>10</v>
      </c>
      <c r="G148" s="149"/>
      <c r="H148" s="153"/>
      <c r="I148" s="154"/>
      <c r="J148" s="154"/>
      <c r="K148" s="36" t="s">
        <v>65</v>
      </c>
      <c r="L148" s="155">
        <v>148</v>
      </c>
      <c r="M148" s="155"/>
      <c r="N148" s="87"/>
      <c r="O148" s="92" t="s">
        <v>223</v>
      </c>
      <c r="P148" s="95">
        <v>42814.286759259259</v>
      </c>
      <c r="Q148" s="92" t="s">
        <v>1705</v>
      </c>
      <c r="R148" s="92"/>
      <c r="S148" s="92"/>
      <c r="T148" s="92"/>
      <c r="U148" s="92"/>
      <c r="V148" s="98" t="s">
        <v>1721</v>
      </c>
      <c r="W148" s="95">
        <v>42814.286759259259</v>
      </c>
      <c r="X148" s="98" t="s">
        <v>1736</v>
      </c>
      <c r="Y148" s="92"/>
      <c r="Z148" s="92"/>
      <c r="AA148" s="101" t="s">
        <v>1751</v>
      </c>
      <c r="AB148" s="92"/>
      <c r="AC148" s="92" t="b">
        <v>0</v>
      </c>
      <c r="AD148" s="92">
        <v>0</v>
      </c>
      <c r="AE148" s="101" t="s">
        <v>243</v>
      </c>
      <c r="AF148" s="92" t="b">
        <v>0</v>
      </c>
      <c r="AG148" s="92" t="s">
        <v>246</v>
      </c>
      <c r="AH148" s="92"/>
      <c r="AI148" s="101" t="s">
        <v>243</v>
      </c>
      <c r="AJ148" s="92" t="b">
        <v>0</v>
      </c>
      <c r="AK148" s="92">
        <v>0</v>
      </c>
      <c r="AL148" s="101" t="s">
        <v>243</v>
      </c>
      <c r="AM148" s="92" t="s">
        <v>552</v>
      </c>
      <c r="AN148" s="92" t="b">
        <v>0</v>
      </c>
      <c r="AO148" s="101" t="s">
        <v>1751</v>
      </c>
      <c r="AP148" s="92" t="s">
        <v>178</v>
      </c>
      <c r="AQ148" s="92">
        <v>0</v>
      </c>
      <c r="AR148" s="92">
        <v>0</v>
      </c>
      <c r="AS148" s="92"/>
      <c r="AT148" s="92"/>
      <c r="AU148" s="92"/>
      <c r="AV148" s="92"/>
      <c r="AW148" s="92"/>
      <c r="AX148" s="92"/>
      <c r="AY148" s="92"/>
      <c r="AZ148" s="92"/>
      <c r="BA148" s="123" t="s">
        <v>1675</v>
      </c>
      <c r="BB148" s="123" t="s">
        <v>4396</v>
      </c>
      <c r="BC148" s="123">
        <v>-1</v>
      </c>
      <c r="BD148" s="90" t="str">
        <f>REPLACE(INDEX(GroupVertices[Group], MATCH(Edges[[#This Row],[Vertex 1]],GroupVertices[Vertex],0)),1,1,"")</f>
        <v>outh</v>
      </c>
      <c r="BE148" s="90" t="e">
        <f>REPLACE(INDEX(GroupVertices[Group], MATCH(Edges[[#This Row],[Vertex 2]],GroupVertices[Vertex],0)),1,1,"")</f>
        <v>#N/A</v>
      </c>
      <c r="BF148">
        <v>1</v>
      </c>
    </row>
    <row r="149" spans="1:58" x14ac:dyDescent="0.25">
      <c r="A149" s="88" t="s">
        <v>1839</v>
      </c>
      <c r="B149" s="88" t="s">
        <v>218</v>
      </c>
      <c r="C149" s="53" t="s">
        <v>4411</v>
      </c>
      <c r="D149" s="54">
        <v>1</v>
      </c>
      <c r="E149" s="61"/>
      <c r="F149" s="55">
        <v>10</v>
      </c>
      <c r="G149" s="53"/>
      <c r="H149" s="57"/>
      <c r="I149" s="56"/>
      <c r="J149" s="56"/>
      <c r="K149" s="36" t="s">
        <v>65</v>
      </c>
      <c r="L149" s="79">
        <v>149</v>
      </c>
      <c r="M149" s="79"/>
      <c r="N149" s="59"/>
      <c r="O149" s="91" t="s">
        <v>222</v>
      </c>
      <c r="P149" s="94">
        <v>42812.437083333331</v>
      </c>
      <c r="Q149" s="91" t="s">
        <v>1841</v>
      </c>
      <c r="R149" s="91"/>
      <c r="S149" s="91"/>
      <c r="T149" s="91"/>
      <c r="U149" s="91"/>
      <c r="V149" s="97" t="s">
        <v>1843</v>
      </c>
      <c r="W149" s="94">
        <v>42812.437083333331</v>
      </c>
      <c r="X149" s="97" t="s">
        <v>1845</v>
      </c>
      <c r="Y149" s="91"/>
      <c r="Z149" s="91"/>
      <c r="AA149" s="100" t="s">
        <v>1847</v>
      </c>
      <c r="AB149" s="91"/>
      <c r="AC149" s="91" t="b">
        <v>0</v>
      </c>
      <c r="AD149" s="91">
        <v>0</v>
      </c>
      <c r="AE149" s="100" t="s">
        <v>242</v>
      </c>
      <c r="AF149" s="91" t="b">
        <v>0</v>
      </c>
      <c r="AG149" s="91" t="s">
        <v>246</v>
      </c>
      <c r="AH149" s="91"/>
      <c r="AI149" s="100" t="s">
        <v>243</v>
      </c>
      <c r="AJ149" s="91" t="b">
        <v>0</v>
      </c>
      <c r="AK149" s="91">
        <v>0</v>
      </c>
      <c r="AL149" s="100" t="s">
        <v>243</v>
      </c>
      <c r="AM149" s="91" t="s">
        <v>989</v>
      </c>
      <c r="AN149" s="91" t="b">
        <v>0</v>
      </c>
      <c r="AO149" s="100" t="s">
        <v>1847</v>
      </c>
      <c r="AP149" s="91" t="s">
        <v>178</v>
      </c>
      <c r="AQ149" s="91">
        <v>0</v>
      </c>
      <c r="AR149" s="91">
        <v>0</v>
      </c>
      <c r="AS149" s="91"/>
      <c r="AT149" s="91"/>
      <c r="AU149" s="91"/>
      <c r="AV149" s="91"/>
      <c r="AW149" s="91"/>
      <c r="AX149" s="91"/>
      <c r="AY149" s="91"/>
      <c r="AZ149" s="91"/>
      <c r="BA149" s="123" t="s">
        <v>1675</v>
      </c>
      <c r="BB149" s="123" t="s">
        <v>4396</v>
      </c>
      <c r="BC149" s="123">
        <v>-1</v>
      </c>
      <c r="BD149" s="90" t="str">
        <f>REPLACE(INDEX(GroupVertices[Group], MATCH(Edges[[#This Row],[Vertex 1]],GroupVertices[Vertex],0)),1,1,"")</f>
        <v>outh</v>
      </c>
      <c r="BE149" s="90" t="e">
        <f>REPLACE(INDEX(GroupVertices[Group], MATCH(Edges[[#This Row],[Vertex 2]],GroupVertices[Vertex],0)),1,1,"")</f>
        <v>#N/A</v>
      </c>
      <c r="BF149">
        <v>1</v>
      </c>
    </row>
    <row r="150" spans="1:58" x14ac:dyDescent="0.25">
      <c r="A150" s="89" t="s">
        <v>1840</v>
      </c>
      <c r="B150" s="89" t="s">
        <v>218</v>
      </c>
      <c r="C150" s="53" t="s">
        <v>4411</v>
      </c>
      <c r="D150" s="150">
        <v>1</v>
      </c>
      <c r="E150" s="151"/>
      <c r="F150" s="152">
        <v>10</v>
      </c>
      <c r="G150" s="149"/>
      <c r="H150" s="153"/>
      <c r="I150" s="154"/>
      <c r="J150" s="154"/>
      <c r="K150" s="36" t="s">
        <v>65</v>
      </c>
      <c r="L150" s="155">
        <v>150</v>
      </c>
      <c r="M150" s="155"/>
      <c r="N150" s="87"/>
      <c r="O150" s="92" t="s">
        <v>222</v>
      </c>
      <c r="P150" s="95">
        <v>42815.18241898148</v>
      </c>
      <c r="Q150" s="92" t="s">
        <v>1842</v>
      </c>
      <c r="R150" s="92"/>
      <c r="S150" s="92"/>
      <c r="T150" s="92"/>
      <c r="U150" s="92"/>
      <c r="V150" s="98" t="s">
        <v>1844</v>
      </c>
      <c r="W150" s="95">
        <v>42815.18241898148</v>
      </c>
      <c r="X150" s="98" t="s">
        <v>1846</v>
      </c>
      <c r="Y150" s="92"/>
      <c r="Z150" s="92"/>
      <c r="AA150" s="101" t="s">
        <v>1848</v>
      </c>
      <c r="AB150" s="92"/>
      <c r="AC150" s="92" t="b">
        <v>0</v>
      </c>
      <c r="AD150" s="92">
        <v>0</v>
      </c>
      <c r="AE150" s="101" t="s">
        <v>242</v>
      </c>
      <c r="AF150" s="92" t="b">
        <v>0</v>
      </c>
      <c r="AG150" s="92" t="s">
        <v>246</v>
      </c>
      <c r="AH150" s="92"/>
      <c r="AI150" s="101" t="s">
        <v>243</v>
      </c>
      <c r="AJ150" s="92" t="b">
        <v>0</v>
      </c>
      <c r="AK150" s="92">
        <v>0</v>
      </c>
      <c r="AL150" s="101" t="s">
        <v>243</v>
      </c>
      <c r="AM150" s="92" t="s">
        <v>453</v>
      </c>
      <c r="AN150" s="92" t="b">
        <v>0</v>
      </c>
      <c r="AO150" s="101" t="s">
        <v>1848</v>
      </c>
      <c r="AP150" s="92" t="s">
        <v>178</v>
      </c>
      <c r="AQ150" s="92">
        <v>0</v>
      </c>
      <c r="AR150" s="92">
        <v>0</v>
      </c>
      <c r="AS150" s="92"/>
      <c r="AT150" s="92"/>
      <c r="AU150" s="92"/>
      <c r="AV150" s="92"/>
      <c r="AW150" s="92"/>
      <c r="AX150" s="92"/>
      <c r="AY150" s="92"/>
      <c r="AZ150" s="92"/>
      <c r="BA150" s="123" t="s">
        <v>1675</v>
      </c>
      <c r="BB150" s="123" t="s">
        <v>4396</v>
      </c>
      <c r="BC150" s="123">
        <v>-1</v>
      </c>
      <c r="BD150" s="90" t="str">
        <f>REPLACE(INDEX(GroupVertices[Group], MATCH(Edges[[#This Row],[Vertex 1]],GroupVertices[Vertex],0)),1,1,"")</f>
        <v>outh</v>
      </c>
      <c r="BE150" s="90" t="e">
        <f>REPLACE(INDEX(GroupVertices[Group], MATCH(Edges[[#This Row],[Vertex 2]],GroupVertices[Vertex],0)),1,1,"")</f>
        <v>#N/A</v>
      </c>
      <c r="BF150">
        <v>1</v>
      </c>
    </row>
    <row r="151" spans="1:58" x14ac:dyDescent="0.25">
      <c r="A151" s="89" t="s">
        <v>1898</v>
      </c>
      <c r="B151" s="89" t="s">
        <v>218</v>
      </c>
      <c r="C151" s="53" t="s">
        <v>4411</v>
      </c>
      <c r="D151" s="150">
        <v>1</v>
      </c>
      <c r="E151" s="151"/>
      <c r="F151" s="152">
        <v>10</v>
      </c>
      <c r="G151" s="149"/>
      <c r="H151" s="153"/>
      <c r="I151" s="154"/>
      <c r="J151" s="154"/>
      <c r="K151" s="36" t="s">
        <v>65</v>
      </c>
      <c r="L151" s="155">
        <v>151</v>
      </c>
      <c r="M151" s="155"/>
      <c r="N151" s="87"/>
      <c r="O151" s="92" t="s">
        <v>222</v>
      </c>
      <c r="P151" s="95">
        <v>42814.812708333331</v>
      </c>
      <c r="Q151" s="92" t="s">
        <v>1899</v>
      </c>
      <c r="R151" s="92"/>
      <c r="S151" s="92"/>
      <c r="T151" s="92"/>
      <c r="U151" s="92"/>
      <c r="V151" s="98" t="s">
        <v>1900</v>
      </c>
      <c r="W151" s="95">
        <v>42814.812708333331</v>
      </c>
      <c r="X151" s="98" t="s">
        <v>1901</v>
      </c>
      <c r="Y151" s="92"/>
      <c r="Z151" s="92"/>
      <c r="AA151" s="101" t="s">
        <v>1902</v>
      </c>
      <c r="AB151" s="92"/>
      <c r="AC151" s="92" t="b">
        <v>0</v>
      </c>
      <c r="AD151" s="92">
        <v>0</v>
      </c>
      <c r="AE151" s="101" t="s">
        <v>242</v>
      </c>
      <c r="AF151" s="92" t="b">
        <v>0</v>
      </c>
      <c r="AG151" s="92" t="s">
        <v>246</v>
      </c>
      <c r="AH151" s="92"/>
      <c r="AI151" s="101" t="s">
        <v>243</v>
      </c>
      <c r="AJ151" s="92" t="b">
        <v>0</v>
      </c>
      <c r="AK151" s="92">
        <v>0</v>
      </c>
      <c r="AL151" s="101" t="s">
        <v>243</v>
      </c>
      <c r="AM151" s="92" t="s">
        <v>247</v>
      </c>
      <c r="AN151" s="92" t="b">
        <v>0</v>
      </c>
      <c r="AO151" s="101" t="s">
        <v>1902</v>
      </c>
      <c r="AP151" s="92" t="s">
        <v>178</v>
      </c>
      <c r="AQ151" s="92">
        <v>0</v>
      </c>
      <c r="AR151" s="92">
        <v>0</v>
      </c>
      <c r="AS151" s="92"/>
      <c r="AT151" s="92"/>
      <c r="AU151" s="92"/>
      <c r="AV151" s="92"/>
      <c r="AW151" s="92"/>
      <c r="AX151" s="92"/>
      <c r="AY151" s="92"/>
      <c r="AZ151" s="92"/>
      <c r="BA151" s="124" t="s">
        <v>1897</v>
      </c>
      <c r="BB151" s="123" t="s">
        <v>4396</v>
      </c>
      <c r="BC151" s="123">
        <v>-1</v>
      </c>
      <c r="BD151" s="90" t="str">
        <f>REPLACE(INDEX(GroupVertices[Group], MATCH(Edges[[#This Row],[Vertex 1]],GroupVertices[Vertex],0)),1,1,"")</f>
        <v>orth</v>
      </c>
      <c r="BE151" s="90" t="e">
        <f>REPLACE(INDEX(GroupVertices[Group], MATCH(Edges[[#This Row],[Vertex 2]],GroupVertices[Vertex],0)),1,1,"")</f>
        <v>#N/A</v>
      </c>
      <c r="BF151">
        <v>1</v>
      </c>
    </row>
    <row r="152" spans="1:58" x14ac:dyDescent="0.25">
      <c r="A152" s="88" t="s">
        <v>1910</v>
      </c>
      <c r="B152" s="88" t="s">
        <v>218</v>
      </c>
      <c r="C152" s="53" t="s">
        <v>4411</v>
      </c>
      <c r="D152" s="54">
        <v>1</v>
      </c>
      <c r="E152" s="61"/>
      <c r="F152" s="55">
        <v>10</v>
      </c>
      <c r="G152" s="53"/>
      <c r="H152" s="57"/>
      <c r="I152" s="56"/>
      <c r="J152" s="56"/>
      <c r="K152" s="36" t="s">
        <v>65</v>
      </c>
      <c r="L152" s="79">
        <v>152</v>
      </c>
      <c r="M152" s="79"/>
      <c r="N152" s="59"/>
      <c r="O152" s="91" t="s">
        <v>223</v>
      </c>
      <c r="P152" s="94">
        <v>42811.550428240742</v>
      </c>
      <c r="Q152" s="91" t="s">
        <v>1917</v>
      </c>
      <c r="R152" s="91"/>
      <c r="S152" s="91"/>
      <c r="T152" s="91" t="s">
        <v>1924</v>
      </c>
      <c r="U152" s="91"/>
      <c r="V152" s="97" t="s">
        <v>1927</v>
      </c>
      <c r="W152" s="94">
        <v>42811.550428240742</v>
      </c>
      <c r="X152" s="97" t="s">
        <v>1933</v>
      </c>
      <c r="Y152" s="91"/>
      <c r="Z152" s="91"/>
      <c r="AA152" s="100" t="s">
        <v>1941</v>
      </c>
      <c r="AB152" s="91"/>
      <c r="AC152" s="91" t="b">
        <v>0</v>
      </c>
      <c r="AD152" s="91">
        <v>0</v>
      </c>
      <c r="AE152" s="100" t="s">
        <v>243</v>
      </c>
      <c r="AF152" s="91" t="b">
        <v>0</v>
      </c>
      <c r="AG152" s="91" t="s">
        <v>246</v>
      </c>
      <c r="AH152" s="91"/>
      <c r="AI152" s="100" t="s">
        <v>243</v>
      </c>
      <c r="AJ152" s="91" t="b">
        <v>0</v>
      </c>
      <c r="AK152" s="91">
        <v>86</v>
      </c>
      <c r="AL152" s="100" t="s">
        <v>1944</v>
      </c>
      <c r="AM152" s="91" t="s">
        <v>247</v>
      </c>
      <c r="AN152" s="91" t="b">
        <v>0</v>
      </c>
      <c r="AO152" s="100" t="s">
        <v>1944</v>
      </c>
      <c r="AP152" s="91" t="s">
        <v>178</v>
      </c>
      <c r="AQ152" s="91">
        <v>0</v>
      </c>
      <c r="AR152" s="91">
        <v>0</v>
      </c>
      <c r="AS152" s="91"/>
      <c r="AT152" s="91"/>
      <c r="AU152" s="91"/>
      <c r="AV152" s="91"/>
      <c r="AW152" s="91"/>
      <c r="AX152" s="91"/>
      <c r="AY152" s="91"/>
      <c r="AZ152" s="91"/>
      <c r="BA152" s="124" t="s">
        <v>1897</v>
      </c>
      <c r="BB152" s="123" t="s">
        <v>4396</v>
      </c>
      <c r="BC152" s="123">
        <v>-1</v>
      </c>
      <c r="BD152" s="90" t="str">
        <f>REPLACE(INDEX(GroupVertices[Group], MATCH(Edges[[#This Row],[Vertex 1]],GroupVertices[Vertex],0)),1,1,"")</f>
        <v>orth</v>
      </c>
      <c r="BE152" s="90" t="e">
        <f>REPLACE(INDEX(GroupVertices[Group], MATCH(Edges[[#This Row],[Vertex 2]],GroupVertices[Vertex],0)),1,1,"")</f>
        <v>#N/A</v>
      </c>
      <c r="BF152">
        <v>1</v>
      </c>
    </row>
    <row r="153" spans="1:58" x14ac:dyDescent="0.25">
      <c r="A153" s="88" t="s">
        <v>1910</v>
      </c>
      <c r="B153" s="88" t="s">
        <v>1913</v>
      </c>
      <c r="C153" s="53" t="s">
        <v>4411</v>
      </c>
      <c r="D153" s="54">
        <v>1</v>
      </c>
      <c r="E153" s="61"/>
      <c r="F153" s="55">
        <v>10</v>
      </c>
      <c r="G153" s="53"/>
      <c r="H153" s="57"/>
      <c r="I153" s="56"/>
      <c r="J153" s="56"/>
      <c r="K153" s="36" t="s">
        <v>65</v>
      </c>
      <c r="L153" s="79">
        <v>153</v>
      </c>
      <c r="M153" s="79"/>
      <c r="N153" s="59"/>
      <c r="O153" s="91" t="s">
        <v>223</v>
      </c>
      <c r="P153" s="94">
        <v>42811.550428240742</v>
      </c>
      <c r="Q153" s="91" t="s">
        <v>1917</v>
      </c>
      <c r="R153" s="91"/>
      <c r="S153" s="91"/>
      <c r="T153" s="91" t="s">
        <v>1924</v>
      </c>
      <c r="U153" s="91"/>
      <c r="V153" s="97" t="s">
        <v>1927</v>
      </c>
      <c r="W153" s="94">
        <v>42811.550428240742</v>
      </c>
      <c r="X153" s="97" t="s">
        <v>1933</v>
      </c>
      <c r="Y153" s="91"/>
      <c r="Z153" s="91"/>
      <c r="AA153" s="100" t="s">
        <v>1941</v>
      </c>
      <c r="AB153" s="91"/>
      <c r="AC153" s="91" t="b">
        <v>0</v>
      </c>
      <c r="AD153" s="91">
        <v>0</v>
      </c>
      <c r="AE153" s="100" t="s">
        <v>243</v>
      </c>
      <c r="AF153" s="91" t="b">
        <v>0</v>
      </c>
      <c r="AG153" s="91" t="s">
        <v>246</v>
      </c>
      <c r="AH153" s="91"/>
      <c r="AI153" s="100" t="s">
        <v>243</v>
      </c>
      <c r="AJ153" s="91" t="b">
        <v>0</v>
      </c>
      <c r="AK153" s="91">
        <v>86</v>
      </c>
      <c r="AL153" s="100" t="s">
        <v>1944</v>
      </c>
      <c r="AM153" s="91" t="s">
        <v>247</v>
      </c>
      <c r="AN153" s="91" t="b">
        <v>0</v>
      </c>
      <c r="AO153" s="100" t="s">
        <v>1944</v>
      </c>
      <c r="AP153" s="91" t="s">
        <v>178</v>
      </c>
      <c r="AQ153" s="91">
        <v>0</v>
      </c>
      <c r="AR153" s="91">
        <v>0</v>
      </c>
      <c r="AS153" s="91"/>
      <c r="AT153" s="91"/>
      <c r="AU153" s="91"/>
      <c r="AV153" s="91"/>
      <c r="AW153" s="91"/>
      <c r="AX153" s="91"/>
      <c r="AY153" s="91"/>
      <c r="AZ153" s="91"/>
      <c r="BA153" s="124" t="s">
        <v>1897</v>
      </c>
      <c r="BB153" s="123" t="s">
        <v>4396</v>
      </c>
      <c r="BC153" s="123">
        <v>-1</v>
      </c>
      <c r="BD153" s="90" t="str">
        <f>REPLACE(INDEX(GroupVertices[Group], MATCH(Edges[[#This Row],[Vertex 1]],GroupVertices[Vertex],0)),1,1,"")</f>
        <v>orth</v>
      </c>
      <c r="BE153" s="90" t="str">
        <f>REPLACE(INDEX(GroupVertices[Group], MATCH(Edges[[#This Row],[Vertex 2]],GroupVertices[Vertex],0)),1,1,"")</f>
        <v>orth</v>
      </c>
      <c r="BF153">
        <v>1</v>
      </c>
    </row>
    <row r="154" spans="1:58" x14ac:dyDescent="0.25">
      <c r="A154" s="88" t="s">
        <v>1911</v>
      </c>
      <c r="B154" s="88" t="s">
        <v>218</v>
      </c>
      <c r="C154" s="53" t="s">
        <v>4411</v>
      </c>
      <c r="D154" s="54">
        <v>1</v>
      </c>
      <c r="E154" s="61"/>
      <c r="F154" s="55">
        <v>10</v>
      </c>
      <c r="G154" s="53"/>
      <c r="H154" s="57"/>
      <c r="I154" s="56"/>
      <c r="J154" s="56"/>
      <c r="K154" s="36" t="s">
        <v>65</v>
      </c>
      <c r="L154" s="79">
        <v>154</v>
      </c>
      <c r="M154" s="79"/>
      <c r="N154" s="59"/>
      <c r="O154" s="91" t="s">
        <v>223</v>
      </c>
      <c r="P154" s="94">
        <v>42811.61105324074</v>
      </c>
      <c r="Q154" s="91" t="s">
        <v>1917</v>
      </c>
      <c r="R154" s="91"/>
      <c r="S154" s="91"/>
      <c r="T154" s="91" t="s">
        <v>1924</v>
      </c>
      <c r="U154" s="91"/>
      <c r="V154" s="97" t="s">
        <v>1928</v>
      </c>
      <c r="W154" s="94">
        <v>42811.61105324074</v>
      </c>
      <c r="X154" s="97" t="s">
        <v>1934</v>
      </c>
      <c r="Y154" s="91"/>
      <c r="Z154" s="91"/>
      <c r="AA154" s="100" t="s">
        <v>1942</v>
      </c>
      <c r="AB154" s="91"/>
      <c r="AC154" s="91" t="b">
        <v>0</v>
      </c>
      <c r="AD154" s="91">
        <v>0</v>
      </c>
      <c r="AE154" s="100" t="s">
        <v>243</v>
      </c>
      <c r="AF154" s="91" t="b">
        <v>0</v>
      </c>
      <c r="AG154" s="91" t="s">
        <v>246</v>
      </c>
      <c r="AH154" s="91"/>
      <c r="AI154" s="100" t="s">
        <v>243</v>
      </c>
      <c r="AJ154" s="91" t="b">
        <v>0</v>
      </c>
      <c r="AK154" s="91">
        <v>86</v>
      </c>
      <c r="AL154" s="100" t="s">
        <v>1944</v>
      </c>
      <c r="AM154" s="91" t="s">
        <v>1948</v>
      </c>
      <c r="AN154" s="91" t="b">
        <v>0</v>
      </c>
      <c r="AO154" s="100" t="s">
        <v>1944</v>
      </c>
      <c r="AP154" s="91" t="s">
        <v>178</v>
      </c>
      <c r="AQ154" s="91">
        <v>0</v>
      </c>
      <c r="AR154" s="91">
        <v>0</v>
      </c>
      <c r="AS154" s="91"/>
      <c r="AT154" s="91"/>
      <c r="AU154" s="91"/>
      <c r="AV154" s="91"/>
      <c r="AW154" s="91"/>
      <c r="AX154" s="91"/>
      <c r="AY154" s="91"/>
      <c r="AZ154" s="91"/>
      <c r="BA154" s="124" t="s">
        <v>1897</v>
      </c>
      <c r="BB154" s="123" t="s">
        <v>4396</v>
      </c>
      <c r="BC154" s="123">
        <v>-1</v>
      </c>
      <c r="BD154" s="90" t="str">
        <f>REPLACE(INDEX(GroupVertices[Group], MATCH(Edges[[#This Row],[Vertex 1]],GroupVertices[Vertex],0)),1,1,"")</f>
        <v>orth</v>
      </c>
      <c r="BE154" s="90" t="e">
        <f>REPLACE(INDEX(GroupVertices[Group], MATCH(Edges[[#This Row],[Vertex 2]],GroupVertices[Vertex],0)),1,1,"")</f>
        <v>#N/A</v>
      </c>
      <c r="BF154">
        <v>1</v>
      </c>
    </row>
    <row r="155" spans="1:58" x14ac:dyDescent="0.25">
      <c r="A155" s="88" t="s">
        <v>1911</v>
      </c>
      <c r="B155" s="88" t="s">
        <v>1913</v>
      </c>
      <c r="C155" s="53" t="s">
        <v>4411</v>
      </c>
      <c r="D155" s="54">
        <v>1</v>
      </c>
      <c r="E155" s="61"/>
      <c r="F155" s="55">
        <v>10</v>
      </c>
      <c r="G155" s="53"/>
      <c r="H155" s="57"/>
      <c r="I155" s="56"/>
      <c r="J155" s="56"/>
      <c r="K155" s="36" t="s">
        <v>65</v>
      </c>
      <c r="L155" s="79">
        <v>155</v>
      </c>
      <c r="M155" s="79"/>
      <c r="N155" s="59"/>
      <c r="O155" s="91" t="s">
        <v>223</v>
      </c>
      <c r="P155" s="94">
        <v>42811.61105324074</v>
      </c>
      <c r="Q155" s="91" t="s">
        <v>1917</v>
      </c>
      <c r="R155" s="91"/>
      <c r="S155" s="91"/>
      <c r="T155" s="91" t="s">
        <v>1924</v>
      </c>
      <c r="U155" s="91"/>
      <c r="V155" s="97" t="s">
        <v>1928</v>
      </c>
      <c r="W155" s="94">
        <v>42811.61105324074</v>
      </c>
      <c r="X155" s="97" t="s">
        <v>1934</v>
      </c>
      <c r="Y155" s="91"/>
      <c r="Z155" s="91"/>
      <c r="AA155" s="100" t="s">
        <v>1942</v>
      </c>
      <c r="AB155" s="91"/>
      <c r="AC155" s="91" t="b">
        <v>0</v>
      </c>
      <c r="AD155" s="91">
        <v>0</v>
      </c>
      <c r="AE155" s="100" t="s">
        <v>243</v>
      </c>
      <c r="AF155" s="91" t="b">
        <v>0</v>
      </c>
      <c r="AG155" s="91" t="s">
        <v>246</v>
      </c>
      <c r="AH155" s="91"/>
      <c r="AI155" s="100" t="s">
        <v>243</v>
      </c>
      <c r="AJ155" s="91" t="b">
        <v>0</v>
      </c>
      <c r="AK155" s="91">
        <v>86</v>
      </c>
      <c r="AL155" s="100" t="s">
        <v>1944</v>
      </c>
      <c r="AM155" s="91" t="s">
        <v>1948</v>
      </c>
      <c r="AN155" s="91" t="b">
        <v>0</v>
      </c>
      <c r="AO155" s="100" t="s">
        <v>1944</v>
      </c>
      <c r="AP155" s="91" t="s">
        <v>178</v>
      </c>
      <c r="AQ155" s="91">
        <v>0</v>
      </c>
      <c r="AR155" s="91">
        <v>0</v>
      </c>
      <c r="AS155" s="91"/>
      <c r="AT155" s="91"/>
      <c r="AU155" s="91"/>
      <c r="AV155" s="91"/>
      <c r="AW155" s="91"/>
      <c r="AX155" s="91"/>
      <c r="AY155" s="91"/>
      <c r="AZ155" s="91"/>
      <c r="BA155" s="124" t="s">
        <v>1897</v>
      </c>
      <c r="BB155" s="123" t="s">
        <v>4396</v>
      </c>
      <c r="BC155" s="123">
        <v>-1</v>
      </c>
      <c r="BD155" s="90" t="str">
        <f>REPLACE(INDEX(GroupVertices[Group], MATCH(Edges[[#This Row],[Vertex 1]],GroupVertices[Vertex],0)),1,1,"")</f>
        <v>orth</v>
      </c>
      <c r="BE155" s="90" t="str">
        <f>REPLACE(INDEX(GroupVertices[Group], MATCH(Edges[[#This Row],[Vertex 2]],GroupVertices[Vertex],0)),1,1,"")</f>
        <v>orth</v>
      </c>
      <c r="BF155">
        <v>1</v>
      </c>
    </row>
    <row r="156" spans="1:58" x14ac:dyDescent="0.25">
      <c r="A156" s="88" t="s">
        <v>1912</v>
      </c>
      <c r="B156" s="88" t="s">
        <v>1915</v>
      </c>
      <c r="C156" s="53" t="s">
        <v>4411</v>
      </c>
      <c r="D156" s="54">
        <v>1</v>
      </c>
      <c r="E156" s="61"/>
      <c r="F156" s="55">
        <v>10</v>
      </c>
      <c r="G156" s="53"/>
      <c r="H156" s="57"/>
      <c r="I156" s="56"/>
      <c r="J156" s="56"/>
      <c r="K156" s="36" t="s">
        <v>65</v>
      </c>
      <c r="L156" s="79">
        <v>156</v>
      </c>
      <c r="M156" s="79"/>
      <c r="N156" s="59"/>
      <c r="O156" s="91" t="s">
        <v>223</v>
      </c>
      <c r="P156" s="94">
        <v>42812.642592592594</v>
      </c>
      <c r="Q156" s="91" t="s">
        <v>1918</v>
      </c>
      <c r="R156" s="91"/>
      <c r="S156" s="91"/>
      <c r="T156" s="91"/>
      <c r="U156" s="91"/>
      <c r="V156" s="97" t="s">
        <v>1929</v>
      </c>
      <c r="W156" s="94">
        <v>42812.642592592594</v>
      </c>
      <c r="X156" s="97" t="s">
        <v>1935</v>
      </c>
      <c r="Y156" s="91"/>
      <c r="Z156" s="91"/>
      <c r="AA156" s="100" t="s">
        <v>1943</v>
      </c>
      <c r="AB156" s="91"/>
      <c r="AC156" s="91" t="b">
        <v>0</v>
      </c>
      <c r="AD156" s="91">
        <v>0</v>
      </c>
      <c r="AE156" s="100" t="s">
        <v>243</v>
      </c>
      <c r="AF156" s="91" t="b">
        <v>0</v>
      </c>
      <c r="AG156" s="91" t="s">
        <v>246</v>
      </c>
      <c r="AH156" s="91"/>
      <c r="AI156" s="100" t="s">
        <v>243</v>
      </c>
      <c r="AJ156" s="91" t="b">
        <v>0</v>
      </c>
      <c r="AK156" s="91">
        <v>212</v>
      </c>
      <c r="AL156" s="100" t="s">
        <v>1945</v>
      </c>
      <c r="AM156" s="91" t="s">
        <v>247</v>
      </c>
      <c r="AN156" s="91" t="b">
        <v>0</v>
      </c>
      <c r="AO156" s="100" t="s">
        <v>1945</v>
      </c>
      <c r="AP156" s="91" t="s">
        <v>178</v>
      </c>
      <c r="AQ156" s="91">
        <v>0</v>
      </c>
      <c r="AR156" s="91">
        <v>0</v>
      </c>
      <c r="AS156" s="91"/>
      <c r="AT156" s="91"/>
      <c r="AU156" s="91"/>
      <c r="AV156" s="91"/>
      <c r="AW156" s="91"/>
      <c r="AX156" s="91"/>
      <c r="AY156" s="91"/>
      <c r="AZ156" s="91"/>
      <c r="BA156" s="124" t="s">
        <v>1897</v>
      </c>
      <c r="BB156" s="123" t="s">
        <v>4396</v>
      </c>
      <c r="BC156" s="123">
        <v>-1</v>
      </c>
      <c r="BD156" s="90" t="str">
        <f>REPLACE(INDEX(GroupVertices[Group], MATCH(Edges[[#This Row],[Vertex 1]],GroupVertices[Vertex],0)),1,1,"")</f>
        <v>orth</v>
      </c>
      <c r="BE156" s="90" t="str">
        <f>REPLACE(INDEX(GroupVertices[Group], MATCH(Edges[[#This Row],[Vertex 2]],GroupVertices[Vertex],0)),1,1,"")</f>
        <v>orth</v>
      </c>
      <c r="BF156">
        <v>1</v>
      </c>
    </row>
    <row r="157" spans="1:58" x14ac:dyDescent="0.25">
      <c r="A157" s="88" t="s">
        <v>1913</v>
      </c>
      <c r="B157" s="88" t="s">
        <v>218</v>
      </c>
      <c r="C157" s="53" t="s">
        <v>4411</v>
      </c>
      <c r="D157" s="81">
        <v>1.3333333333333333</v>
      </c>
      <c r="E157" s="82"/>
      <c r="F157" s="83">
        <v>25</v>
      </c>
      <c r="G157" s="80"/>
      <c r="H157" s="84"/>
      <c r="I157" s="85"/>
      <c r="J157" s="85"/>
      <c r="K157" s="36" t="s">
        <v>65</v>
      </c>
      <c r="L157" s="86">
        <v>157</v>
      </c>
      <c r="M157" s="86"/>
      <c r="N157" s="59"/>
      <c r="O157" s="91" t="s">
        <v>223</v>
      </c>
      <c r="P157" s="94">
        <v>42784.36928240741</v>
      </c>
      <c r="Q157" s="91" t="s">
        <v>1919</v>
      </c>
      <c r="R157" s="97" t="s">
        <v>1922</v>
      </c>
      <c r="S157" s="91" t="s">
        <v>342</v>
      </c>
      <c r="T157" s="91" t="s">
        <v>1924</v>
      </c>
      <c r="U157" s="91"/>
      <c r="V157" s="97" t="s">
        <v>1930</v>
      </c>
      <c r="W157" s="94">
        <v>42784.36928240741</v>
      </c>
      <c r="X157" s="97" t="s">
        <v>1936</v>
      </c>
      <c r="Y157" s="91"/>
      <c r="Z157" s="91"/>
      <c r="AA157" s="100" t="s">
        <v>1944</v>
      </c>
      <c r="AB157" s="91"/>
      <c r="AC157" s="91" t="b">
        <v>0</v>
      </c>
      <c r="AD157" s="91">
        <v>21</v>
      </c>
      <c r="AE157" s="100" t="s">
        <v>243</v>
      </c>
      <c r="AF157" s="91" t="b">
        <v>0</v>
      </c>
      <c r="AG157" s="91" t="s">
        <v>246</v>
      </c>
      <c r="AH157" s="91"/>
      <c r="AI157" s="100" t="s">
        <v>243</v>
      </c>
      <c r="AJ157" s="91" t="b">
        <v>0</v>
      </c>
      <c r="AK157" s="91">
        <v>86</v>
      </c>
      <c r="AL157" s="100" t="s">
        <v>243</v>
      </c>
      <c r="AM157" s="91" t="s">
        <v>989</v>
      </c>
      <c r="AN157" s="91" t="b">
        <v>1</v>
      </c>
      <c r="AO157" s="100" t="s">
        <v>1944</v>
      </c>
      <c r="AP157" s="91" t="s">
        <v>454</v>
      </c>
      <c r="AQ157" s="91">
        <v>0</v>
      </c>
      <c r="AR157" s="91">
        <v>0</v>
      </c>
      <c r="AS157" s="91"/>
      <c r="AT157" s="91"/>
      <c r="AU157" s="91"/>
      <c r="AV157" s="91"/>
      <c r="AW157" s="91"/>
      <c r="AX157" s="91"/>
      <c r="AY157" s="91"/>
      <c r="AZ157" s="91"/>
      <c r="BA157" s="124" t="s">
        <v>1897</v>
      </c>
      <c r="BB157" s="123" t="s">
        <v>4396</v>
      </c>
      <c r="BC157" s="123">
        <v>-1</v>
      </c>
      <c r="BD157" s="90" t="str">
        <f>REPLACE(INDEX(GroupVertices[Group], MATCH(Edges[[#This Row],[Vertex 1]],GroupVertices[Vertex],0)),1,1,"")</f>
        <v>orth</v>
      </c>
      <c r="BE157" s="90" t="e">
        <f>REPLACE(INDEX(GroupVertices[Group], MATCH(Edges[[#This Row],[Vertex 2]],GroupVertices[Vertex],0)),1,1,"")</f>
        <v>#N/A</v>
      </c>
      <c r="BF157">
        <v>3</v>
      </c>
    </row>
    <row r="158" spans="1:58" x14ac:dyDescent="0.25">
      <c r="A158" s="88" t="s">
        <v>1913</v>
      </c>
      <c r="B158" s="88" t="s">
        <v>218</v>
      </c>
      <c r="C158" s="53" t="s">
        <v>4411</v>
      </c>
      <c r="D158" s="54">
        <v>1.3333333333333333</v>
      </c>
      <c r="E158" s="61"/>
      <c r="F158" s="55">
        <v>25</v>
      </c>
      <c r="G158" s="53"/>
      <c r="H158" s="57"/>
      <c r="I158" s="56"/>
      <c r="J158" s="56"/>
      <c r="K158" s="36" t="s">
        <v>65</v>
      </c>
      <c r="L158" s="79">
        <v>158</v>
      </c>
      <c r="M158" s="79"/>
      <c r="N158" s="59"/>
      <c r="O158" s="91" t="s">
        <v>223</v>
      </c>
      <c r="P158" s="94">
        <v>42784.35800925926</v>
      </c>
      <c r="Q158" s="91" t="s">
        <v>1920</v>
      </c>
      <c r="R158" s="97" t="s">
        <v>1923</v>
      </c>
      <c r="S158" s="91" t="s">
        <v>342</v>
      </c>
      <c r="T158" s="91"/>
      <c r="U158" s="91"/>
      <c r="V158" s="97" t="s">
        <v>1930</v>
      </c>
      <c r="W158" s="94">
        <v>42784.35800925926</v>
      </c>
      <c r="X158" s="97" t="s">
        <v>1937</v>
      </c>
      <c r="Y158" s="91"/>
      <c r="Z158" s="91"/>
      <c r="AA158" s="100" t="s">
        <v>1945</v>
      </c>
      <c r="AB158" s="91"/>
      <c r="AC158" s="91" t="b">
        <v>0</v>
      </c>
      <c r="AD158" s="91">
        <v>67</v>
      </c>
      <c r="AE158" s="100" t="s">
        <v>243</v>
      </c>
      <c r="AF158" s="91" t="b">
        <v>0</v>
      </c>
      <c r="AG158" s="91" t="s">
        <v>246</v>
      </c>
      <c r="AH158" s="91"/>
      <c r="AI158" s="100" t="s">
        <v>243</v>
      </c>
      <c r="AJ158" s="91" t="b">
        <v>0</v>
      </c>
      <c r="AK158" s="91">
        <v>212</v>
      </c>
      <c r="AL158" s="100" t="s">
        <v>243</v>
      </c>
      <c r="AM158" s="91" t="s">
        <v>989</v>
      </c>
      <c r="AN158" s="91" t="b">
        <v>1</v>
      </c>
      <c r="AO158" s="100" t="s">
        <v>1945</v>
      </c>
      <c r="AP158" s="91" t="s">
        <v>454</v>
      </c>
      <c r="AQ158" s="91">
        <v>0</v>
      </c>
      <c r="AR158" s="91">
        <v>0</v>
      </c>
      <c r="AS158" s="91"/>
      <c r="AT158" s="91"/>
      <c r="AU158" s="91"/>
      <c r="AV158" s="91"/>
      <c r="AW158" s="91"/>
      <c r="AX158" s="91"/>
      <c r="AY158" s="91"/>
      <c r="AZ158" s="91"/>
      <c r="BA158" s="124" t="s">
        <v>1897</v>
      </c>
      <c r="BB158" s="123" t="s">
        <v>4396</v>
      </c>
      <c r="BC158" s="123">
        <v>-1</v>
      </c>
      <c r="BD158" s="90" t="str">
        <f>REPLACE(INDEX(GroupVertices[Group], MATCH(Edges[[#This Row],[Vertex 1]],GroupVertices[Vertex],0)),1,1,"")</f>
        <v>orth</v>
      </c>
      <c r="BE158" s="90" t="e">
        <f>REPLACE(INDEX(GroupVertices[Group], MATCH(Edges[[#This Row],[Vertex 2]],GroupVertices[Vertex],0)),1,1,"")</f>
        <v>#N/A</v>
      </c>
      <c r="BF158">
        <v>3</v>
      </c>
    </row>
    <row r="159" spans="1:58" x14ac:dyDescent="0.25">
      <c r="A159" s="88" t="s">
        <v>1913</v>
      </c>
      <c r="B159" s="88" t="s">
        <v>218</v>
      </c>
      <c r="C159" s="53" t="s">
        <v>4411</v>
      </c>
      <c r="D159" s="81">
        <v>1.3333333333333333</v>
      </c>
      <c r="E159" s="82"/>
      <c r="F159" s="83">
        <v>25</v>
      </c>
      <c r="G159" s="80"/>
      <c r="H159" s="84"/>
      <c r="I159" s="85"/>
      <c r="J159" s="85"/>
      <c r="K159" s="36" t="s">
        <v>65</v>
      </c>
      <c r="L159" s="86">
        <v>159</v>
      </c>
      <c r="M159" s="86"/>
      <c r="N159" s="59"/>
      <c r="O159" s="91" t="s">
        <v>223</v>
      </c>
      <c r="P159" s="94">
        <v>42811.550856481481</v>
      </c>
      <c r="Q159" s="91" t="s">
        <v>1917</v>
      </c>
      <c r="R159" s="91"/>
      <c r="S159" s="91"/>
      <c r="T159" s="91" t="s">
        <v>1924</v>
      </c>
      <c r="U159" s="91"/>
      <c r="V159" s="97" t="s">
        <v>1930</v>
      </c>
      <c r="W159" s="94">
        <v>42811.550856481481</v>
      </c>
      <c r="X159" s="97" t="s">
        <v>1938</v>
      </c>
      <c r="Y159" s="91"/>
      <c r="Z159" s="91"/>
      <c r="AA159" s="100" t="s">
        <v>1946</v>
      </c>
      <c r="AB159" s="91"/>
      <c r="AC159" s="91" t="b">
        <v>0</v>
      </c>
      <c r="AD159" s="91">
        <v>0</v>
      </c>
      <c r="AE159" s="100" t="s">
        <v>243</v>
      </c>
      <c r="AF159" s="91" t="b">
        <v>0</v>
      </c>
      <c r="AG159" s="91" t="s">
        <v>246</v>
      </c>
      <c r="AH159" s="91"/>
      <c r="AI159" s="100" t="s">
        <v>243</v>
      </c>
      <c r="AJ159" s="91" t="b">
        <v>0</v>
      </c>
      <c r="AK159" s="91">
        <v>86</v>
      </c>
      <c r="AL159" s="100" t="s">
        <v>1944</v>
      </c>
      <c r="AM159" s="91" t="s">
        <v>989</v>
      </c>
      <c r="AN159" s="91" t="b">
        <v>0</v>
      </c>
      <c r="AO159" s="100" t="s">
        <v>1944</v>
      </c>
      <c r="AP159" s="91" t="s">
        <v>178</v>
      </c>
      <c r="AQ159" s="91">
        <v>0</v>
      </c>
      <c r="AR159" s="91">
        <v>0</v>
      </c>
      <c r="AS159" s="91"/>
      <c r="AT159" s="91"/>
      <c r="AU159" s="91"/>
      <c r="AV159" s="91"/>
      <c r="AW159" s="91"/>
      <c r="AX159" s="91"/>
      <c r="AY159" s="91"/>
      <c r="AZ159" s="91"/>
      <c r="BA159" s="124" t="s">
        <v>1897</v>
      </c>
      <c r="BB159" s="123" t="s">
        <v>4396</v>
      </c>
      <c r="BC159" s="123">
        <v>-1</v>
      </c>
      <c r="BD159" s="90" t="str">
        <f>REPLACE(INDEX(GroupVertices[Group], MATCH(Edges[[#This Row],[Vertex 1]],GroupVertices[Vertex],0)),1,1,"")</f>
        <v>orth</v>
      </c>
      <c r="BE159" s="90" t="e">
        <f>REPLACE(INDEX(GroupVertices[Group], MATCH(Edges[[#This Row],[Vertex 2]],GroupVertices[Vertex],0)),1,1,"")</f>
        <v>#N/A</v>
      </c>
      <c r="BF159">
        <v>3</v>
      </c>
    </row>
    <row r="160" spans="1:58" x14ac:dyDescent="0.25">
      <c r="A160" s="88" t="s">
        <v>1912</v>
      </c>
      <c r="B160" s="88" t="s">
        <v>1913</v>
      </c>
      <c r="C160" s="53" t="s">
        <v>4411</v>
      </c>
      <c r="D160" s="54">
        <v>1</v>
      </c>
      <c r="E160" s="61"/>
      <c r="F160" s="55">
        <v>10</v>
      </c>
      <c r="G160" s="53"/>
      <c r="H160" s="57"/>
      <c r="I160" s="56"/>
      <c r="J160" s="56"/>
      <c r="K160" s="36" t="s">
        <v>65</v>
      </c>
      <c r="L160" s="79">
        <v>160</v>
      </c>
      <c r="M160" s="79"/>
      <c r="N160" s="59"/>
      <c r="O160" s="91" t="s">
        <v>223</v>
      </c>
      <c r="P160" s="94">
        <v>42812.642592592594</v>
      </c>
      <c r="Q160" s="91" t="s">
        <v>1918</v>
      </c>
      <c r="R160" s="91"/>
      <c r="S160" s="91"/>
      <c r="T160" s="91"/>
      <c r="U160" s="91"/>
      <c r="V160" s="97" t="s">
        <v>1929</v>
      </c>
      <c r="W160" s="94">
        <v>42812.642592592594</v>
      </c>
      <c r="X160" s="97" t="s">
        <v>1935</v>
      </c>
      <c r="Y160" s="91"/>
      <c r="Z160" s="91"/>
      <c r="AA160" s="100" t="s">
        <v>1943</v>
      </c>
      <c r="AB160" s="91"/>
      <c r="AC160" s="91" t="b">
        <v>0</v>
      </c>
      <c r="AD160" s="91">
        <v>0</v>
      </c>
      <c r="AE160" s="100" t="s">
        <v>243</v>
      </c>
      <c r="AF160" s="91" t="b">
        <v>0</v>
      </c>
      <c r="AG160" s="91" t="s">
        <v>246</v>
      </c>
      <c r="AH160" s="91"/>
      <c r="AI160" s="100" t="s">
        <v>243</v>
      </c>
      <c r="AJ160" s="91" t="b">
        <v>0</v>
      </c>
      <c r="AK160" s="91">
        <v>212</v>
      </c>
      <c r="AL160" s="100" t="s">
        <v>1945</v>
      </c>
      <c r="AM160" s="91" t="s">
        <v>247</v>
      </c>
      <c r="AN160" s="91" t="b">
        <v>0</v>
      </c>
      <c r="AO160" s="100" t="s">
        <v>1945</v>
      </c>
      <c r="AP160" s="91" t="s">
        <v>178</v>
      </c>
      <c r="AQ160" s="91">
        <v>0</v>
      </c>
      <c r="AR160" s="91">
        <v>0</v>
      </c>
      <c r="AS160" s="91"/>
      <c r="AT160" s="91"/>
      <c r="AU160" s="91"/>
      <c r="AV160" s="91"/>
      <c r="AW160" s="91"/>
      <c r="AX160" s="91"/>
      <c r="AY160" s="91"/>
      <c r="AZ160" s="91"/>
      <c r="BA160" s="124" t="s">
        <v>1897</v>
      </c>
      <c r="BB160" s="123" t="s">
        <v>4396</v>
      </c>
      <c r="BC160" s="123">
        <v>-1</v>
      </c>
      <c r="BD160" s="90" t="str">
        <f>REPLACE(INDEX(GroupVertices[Group], MATCH(Edges[[#This Row],[Vertex 1]],GroupVertices[Vertex],0)),1,1,"")</f>
        <v>orth</v>
      </c>
      <c r="BE160" s="90" t="str">
        <f>REPLACE(INDEX(GroupVertices[Group], MATCH(Edges[[#This Row],[Vertex 2]],GroupVertices[Vertex],0)),1,1,"")</f>
        <v>orth</v>
      </c>
      <c r="BF160">
        <v>1</v>
      </c>
    </row>
    <row r="161" spans="1:58" x14ac:dyDescent="0.25">
      <c r="A161" s="88" t="s">
        <v>1912</v>
      </c>
      <c r="B161" s="88" t="s">
        <v>218</v>
      </c>
      <c r="C161" s="53" t="s">
        <v>4411</v>
      </c>
      <c r="D161" s="54">
        <v>1</v>
      </c>
      <c r="E161" s="61"/>
      <c r="F161" s="55">
        <v>10</v>
      </c>
      <c r="G161" s="53"/>
      <c r="H161" s="57"/>
      <c r="I161" s="56"/>
      <c r="J161" s="56"/>
      <c r="K161" s="36" t="s">
        <v>65</v>
      </c>
      <c r="L161" s="79">
        <v>161</v>
      </c>
      <c r="M161" s="79"/>
      <c r="N161" s="59"/>
      <c r="O161" s="91" t="s">
        <v>223</v>
      </c>
      <c r="P161" s="94">
        <v>42812.642592592594</v>
      </c>
      <c r="Q161" s="91" t="s">
        <v>1918</v>
      </c>
      <c r="R161" s="91"/>
      <c r="S161" s="91"/>
      <c r="T161" s="91"/>
      <c r="U161" s="91"/>
      <c r="V161" s="97" t="s">
        <v>1929</v>
      </c>
      <c r="W161" s="94">
        <v>42812.642592592594</v>
      </c>
      <c r="X161" s="97" t="s">
        <v>1935</v>
      </c>
      <c r="Y161" s="91"/>
      <c r="Z161" s="91"/>
      <c r="AA161" s="100" t="s">
        <v>1943</v>
      </c>
      <c r="AB161" s="91"/>
      <c r="AC161" s="91" t="b">
        <v>0</v>
      </c>
      <c r="AD161" s="91">
        <v>0</v>
      </c>
      <c r="AE161" s="100" t="s">
        <v>243</v>
      </c>
      <c r="AF161" s="91" t="b">
        <v>0</v>
      </c>
      <c r="AG161" s="91" t="s">
        <v>246</v>
      </c>
      <c r="AH161" s="91"/>
      <c r="AI161" s="100" t="s">
        <v>243</v>
      </c>
      <c r="AJ161" s="91" t="b">
        <v>0</v>
      </c>
      <c r="AK161" s="91">
        <v>212</v>
      </c>
      <c r="AL161" s="100" t="s">
        <v>1945</v>
      </c>
      <c r="AM161" s="91" t="s">
        <v>247</v>
      </c>
      <c r="AN161" s="91" t="b">
        <v>0</v>
      </c>
      <c r="AO161" s="100" t="s">
        <v>1945</v>
      </c>
      <c r="AP161" s="91" t="s">
        <v>178</v>
      </c>
      <c r="AQ161" s="91">
        <v>0</v>
      </c>
      <c r="AR161" s="91">
        <v>0</v>
      </c>
      <c r="AS161" s="91"/>
      <c r="AT161" s="91"/>
      <c r="AU161" s="91"/>
      <c r="AV161" s="91"/>
      <c r="AW161" s="91"/>
      <c r="AX161" s="91"/>
      <c r="AY161" s="91"/>
      <c r="AZ161" s="91"/>
      <c r="BA161" s="124" t="s">
        <v>1897</v>
      </c>
      <c r="BB161" s="123" t="s">
        <v>4396</v>
      </c>
      <c r="BC161" s="123">
        <v>-1</v>
      </c>
      <c r="BD161" s="90" t="str">
        <f>REPLACE(INDEX(GroupVertices[Group], MATCH(Edges[[#This Row],[Vertex 1]],GroupVertices[Vertex],0)),1,1,"")</f>
        <v>orth</v>
      </c>
      <c r="BE161" s="90" t="e">
        <f>REPLACE(INDEX(GroupVertices[Group], MATCH(Edges[[#This Row],[Vertex 2]],GroupVertices[Vertex],0)),1,1,"")</f>
        <v>#N/A</v>
      </c>
      <c r="BF161">
        <v>1</v>
      </c>
    </row>
    <row r="162" spans="1:58" x14ac:dyDescent="0.25">
      <c r="A162" s="88" t="s">
        <v>1914</v>
      </c>
      <c r="B162" s="88" t="s">
        <v>509</v>
      </c>
      <c r="C162" s="53" t="s">
        <v>4411</v>
      </c>
      <c r="D162" s="54">
        <v>1</v>
      </c>
      <c r="E162" s="61"/>
      <c r="F162" s="55">
        <v>10</v>
      </c>
      <c r="G162" s="53"/>
      <c r="H162" s="57"/>
      <c r="I162" s="56"/>
      <c r="J162" s="56"/>
      <c r="K162" s="36" t="s">
        <v>65</v>
      </c>
      <c r="L162" s="79">
        <v>162</v>
      </c>
      <c r="M162" s="79"/>
      <c r="N162" s="59"/>
      <c r="O162" s="91" t="s">
        <v>223</v>
      </c>
      <c r="P162" s="94">
        <v>42814.440243055556</v>
      </c>
      <c r="Q162" s="91" t="s">
        <v>1921</v>
      </c>
      <c r="R162" s="91"/>
      <c r="S162" s="91"/>
      <c r="T162" s="91" t="s">
        <v>1925</v>
      </c>
      <c r="U162" s="91"/>
      <c r="V162" s="97" t="s">
        <v>1931</v>
      </c>
      <c r="W162" s="94">
        <v>42814.440243055556</v>
      </c>
      <c r="X162" s="97" t="s">
        <v>1939</v>
      </c>
      <c r="Y162" s="91"/>
      <c r="Z162" s="91"/>
      <c r="AA162" s="100" t="s">
        <v>1947</v>
      </c>
      <c r="AB162" s="91"/>
      <c r="AC162" s="91" t="b">
        <v>0</v>
      </c>
      <c r="AD162" s="91">
        <v>0</v>
      </c>
      <c r="AE162" s="100" t="s">
        <v>243</v>
      </c>
      <c r="AF162" s="91" t="b">
        <v>0</v>
      </c>
      <c r="AG162" s="91" t="s">
        <v>246</v>
      </c>
      <c r="AH162" s="91"/>
      <c r="AI162" s="100" t="s">
        <v>243</v>
      </c>
      <c r="AJ162" s="91" t="b">
        <v>0</v>
      </c>
      <c r="AK162" s="91">
        <v>0</v>
      </c>
      <c r="AL162" s="100" t="s">
        <v>243</v>
      </c>
      <c r="AM162" s="91" t="s">
        <v>247</v>
      </c>
      <c r="AN162" s="91" t="b">
        <v>0</v>
      </c>
      <c r="AO162" s="100" t="s">
        <v>1947</v>
      </c>
      <c r="AP162" s="91" t="s">
        <v>178</v>
      </c>
      <c r="AQ162" s="91">
        <v>0</v>
      </c>
      <c r="AR162" s="91">
        <v>0</v>
      </c>
      <c r="AS162" s="91" t="s">
        <v>1949</v>
      </c>
      <c r="AT162" s="91" t="s">
        <v>286</v>
      </c>
      <c r="AU162" s="91" t="s">
        <v>423</v>
      </c>
      <c r="AV162" s="91" t="s">
        <v>1950</v>
      </c>
      <c r="AW162" s="91" t="s">
        <v>1951</v>
      </c>
      <c r="AX162" s="91" t="s">
        <v>1952</v>
      </c>
      <c r="AY162" s="91" t="s">
        <v>427</v>
      </c>
      <c r="AZ162" s="97" t="s">
        <v>1953</v>
      </c>
      <c r="BA162" s="124" t="s">
        <v>1897</v>
      </c>
      <c r="BB162" s="123" t="s">
        <v>4396</v>
      </c>
      <c r="BC162" s="123">
        <v>-1</v>
      </c>
      <c r="BD162" s="90" t="str">
        <f>REPLACE(INDEX(GroupVertices[Group], MATCH(Edges[[#This Row],[Vertex 1]],GroupVertices[Vertex],0)),1,1,"")</f>
        <v>orth</v>
      </c>
      <c r="BE162" s="90" t="e">
        <f>REPLACE(INDEX(GroupVertices[Group], MATCH(Edges[[#This Row],[Vertex 2]],GroupVertices[Vertex],0)),1,1,"")</f>
        <v>#N/A</v>
      </c>
      <c r="BF162">
        <v>1</v>
      </c>
    </row>
    <row r="163" spans="1:58" x14ac:dyDescent="0.25">
      <c r="A163" s="89" t="s">
        <v>1914</v>
      </c>
      <c r="B163" s="89" t="s">
        <v>218</v>
      </c>
      <c r="C163" s="53" t="s">
        <v>4411</v>
      </c>
      <c r="D163" s="150">
        <v>1</v>
      </c>
      <c r="E163" s="151"/>
      <c r="F163" s="152">
        <v>10</v>
      </c>
      <c r="G163" s="149"/>
      <c r="H163" s="153"/>
      <c r="I163" s="154"/>
      <c r="J163" s="154"/>
      <c r="K163" s="36" t="s">
        <v>65</v>
      </c>
      <c r="L163" s="155">
        <v>163</v>
      </c>
      <c r="M163" s="155"/>
      <c r="N163" s="87"/>
      <c r="O163" s="92" t="s">
        <v>223</v>
      </c>
      <c r="P163" s="95">
        <v>42814.440243055556</v>
      </c>
      <c r="Q163" s="92" t="s">
        <v>1921</v>
      </c>
      <c r="R163" s="92"/>
      <c r="S163" s="92"/>
      <c r="T163" s="92" t="s">
        <v>1925</v>
      </c>
      <c r="U163" s="92"/>
      <c r="V163" s="98" t="s">
        <v>1931</v>
      </c>
      <c r="W163" s="95">
        <v>42814.440243055556</v>
      </c>
      <c r="X163" s="98" t="s">
        <v>1939</v>
      </c>
      <c r="Y163" s="92"/>
      <c r="Z163" s="92"/>
      <c r="AA163" s="101" t="s">
        <v>1947</v>
      </c>
      <c r="AB163" s="92"/>
      <c r="AC163" s="92" t="b">
        <v>0</v>
      </c>
      <c r="AD163" s="92">
        <v>0</v>
      </c>
      <c r="AE163" s="101" t="s">
        <v>243</v>
      </c>
      <c r="AF163" s="92" t="b">
        <v>0</v>
      </c>
      <c r="AG163" s="92" t="s">
        <v>246</v>
      </c>
      <c r="AH163" s="92"/>
      <c r="AI163" s="101" t="s">
        <v>243</v>
      </c>
      <c r="AJ163" s="92" t="b">
        <v>0</v>
      </c>
      <c r="AK163" s="92">
        <v>0</v>
      </c>
      <c r="AL163" s="101" t="s">
        <v>243</v>
      </c>
      <c r="AM163" s="92" t="s">
        <v>247</v>
      </c>
      <c r="AN163" s="92" t="b">
        <v>0</v>
      </c>
      <c r="AO163" s="101" t="s">
        <v>1947</v>
      </c>
      <c r="AP163" s="92" t="s">
        <v>178</v>
      </c>
      <c r="AQ163" s="92">
        <v>0</v>
      </c>
      <c r="AR163" s="92">
        <v>0</v>
      </c>
      <c r="AS163" s="92" t="s">
        <v>1949</v>
      </c>
      <c r="AT163" s="92" t="s">
        <v>286</v>
      </c>
      <c r="AU163" s="92" t="s">
        <v>423</v>
      </c>
      <c r="AV163" s="92" t="s">
        <v>1950</v>
      </c>
      <c r="AW163" s="92" t="s">
        <v>1951</v>
      </c>
      <c r="AX163" s="92" t="s">
        <v>1952</v>
      </c>
      <c r="AY163" s="92" t="s">
        <v>427</v>
      </c>
      <c r="AZ163" s="98" t="s">
        <v>1953</v>
      </c>
      <c r="BA163" s="124" t="s">
        <v>1897</v>
      </c>
      <c r="BB163" s="123" t="s">
        <v>4396</v>
      </c>
      <c r="BC163" s="123">
        <v>-1</v>
      </c>
      <c r="BD163" s="90" t="str">
        <f>REPLACE(INDEX(GroupVertices[Group], MATCH(Edges[[#This Row],[Vertex 1]],GroupVertices[Vertex],0)),1,1,"")</f>
        <v>orth</v>
      </c>
      <c r="BE163" s="90" t="e">
        <f>REPLACE(INDEX(GroupVertices[Group], MATCH(Edges[[#This Row],[Vertex 2]],GroupVertices[Vertex],0)),1,1,"")</f>
        <v>#N/A</v>
      </c>
      <c r="BF163">
        <v>1</v>
      </c>
    </row>
    <row r="164" spans="1:58" x14ac:dyDescent="0.25">
      <c r="A164" s="88" t="s">
        <v>2047</v>
      </c>
      <c r="B164" s="88" t="s">
        <v>2080</v>
      </c>
      <c r="C164" s="53" t="s">
        <v>4411</v>
      </c>
      <c r="D164" s="54">
        <v>1</v>
      </c>
      <c r="E164" s="61"/>
      <c r="F164" s="55">
        <v>10</v>
      </c>
      <c r="G164" s="53"/>
      <c r="H164" s="57"/>
      <c r="I164" s="56"/>
      <c r="J164" s="56"/>
      <c r="K164" s="36" t="s">
        <v>65</v>
      </c>
      <c r="L164" s="79">
        <v>164</v>
      </c>
      <c r="M164" s="79"/>
      <c r="N164" s="59"/>
      <c r="O164" s="91" t="s">
        <v>223</v>
      </c>
      <c r="P164" s="94">
        <v>42806.41741898148</v>
      </c>
      <c r="Q164" s="91" t="s">
        <v>2092</v>
      </c>
      <c r="R164" s="91"/>
      <c r="S164" s="91"/>
      <c r="T164" s="91"/>
      <c r="U164" s="91"/>
      <c r="V164" s="97" t="s">
        <v>2151</v>
      </c>
      <c r="W164" s="94">
        <v>42806.41741898148</v>
      </c>
      <c r="X164" s="97" t="s">
        <v>2184</v>
      </c>
      <c r="Y164" s="91"/>
      <c r="Z164" s="91"/>
      <c r="AA164" s="100" t="s">
        <v>2224</v>
      </c>
      <c r="AB164" s="100" t="s">
        <v>2262</v>
      </c>
      <c r="AC164" s="91" t="b">
        <v>0</v>
      </c>
      <c r="AD164" s="91">
        <v>0</v>
      </c>
      <c r="AE164" s="100" t="s">
        <v>2265</v>
      </c>
      <c r="AF164" s="91" t="b">
        <v>0</v>
      </c>
      <c r="AG164" s="91" t="s">
        <v>246</v>
      </c>
      <c r="AH164" s="91"/>
      <c r="AI164" s="100" t="s">
        <v>243</v>
      </c>
      <c r="AJ164" s="91" t="b">
        <v>0</v>
      </c>
      <c r="AK164" s="91">
        <v>0</v>
      </c>
      <c r="AL164" s="100" t="s">
        <v>243</v>
      </c>
      <c r="AM164" s="91" t="s">
        <v>247</v>
      </c>
      <c r="AN164" s="91" t="b">
        <v>0</v>
      </c>
      <c r="AO164" s="100" t="s">
        <v>2262</v>
      </c>
      <c r="AP164" s="91" t="s">
        <v>178</v>
      </c>
      <c r="AQ164" s="91">
        <v>0</v>
      </c>
      <c r="AR164" s="91">
        <v>0</v>
      </c>
      <c r="AS164" s="91"/>
      <c r="AT164" s="91"/>
      <c r="AU164" s="91"/>
      <c r="AV164" s="91"/>
      <c r="AW164" s="91"/>
      <c r="AX164" s="91"/>
      <c r="AY164" s="91"/>
      <c r="AZ164" s="91"/>
      <c r="BA164" s="123" t="s">
        <v>2044</v>
      </c>
      <c r="BB164" s="123" t="s">
        <v>4396</v>
      </c>
      <c r="BC164" s="123">
        <v>-1</v>
      </c>
      <c r="BD164" s="90" t="str">
        <f>REPLACE(INDEX(GroupVertices[Group], MATCH(Edges[[#This Row],[Vertex 1]],GroupVertices[Vertex],0)),1,1,"")</f>
        <v>est</v>
      </c>
      <c r="BE164" s="90" t="str">
        <f>REPLACE(INDEX(GroupVertices[Group], MATCH(Edges[[#This Row],[Vertex 2]],GroupVertices[Vertex],0)),1,1,"")</f>
        <v>est</v>
      </c>
      <c r="BF164">
        <v>1</v>
      </c>
    </row>
    <row r="165" spans="1:58" x14ac:dyDescent="0.25">
      <c r="A165" s="88" t="s">
        <v>2047</v>
      </c>
      <c r="B165" s="88" t="s">
        <v>218</v>
      </c>
      <c r="C165" s="53" t="s">
        <v>4411</v>
      </c>
      <c r="D165" s="54">
        <v>1</v>
      </c>
      <c r="E165" s="61"/>
      <c r="F165" s="55">
        <v>10</v>
      </c>
      <c r="G165" s="53"/>
      <c r="H165" s="57"/>
      <c r="I165" s="56"/>
      <c r="J165" s="56"/>
      <c r="K165" s="36" t="s">
        <v>65</v>
      </c>
      <c r="L165" s="79">
        <v>165</v>
      </c>
      <c r="M165" s="79"/>
      <c r="N165" s="59"/>
      <c r="O165" s="91" t="s">
        <v>223</v>
      </c>
      <c r="P165" s="94">
        <v>42806.41741898148</v>
      </c>
      <c r="Q165" s="91" t="s">
        <v>2092</v>
      </c>
      <c r="R165" s="91"/>
      <c r="S165" s="91"/>
      <c r="T165" s="91"/>
      <c r="U165" s="91"/>
      <c r="V165" s="97" t="s">
        <v>2151</v>
      </c>
      <c r="W165" s="94">
        <v>42806.41741898148</v>
      </c>
      <c r="X165" s="97" t="s">
        <v>2184</v>
      </c>
      <c r="Y165" s="91"/>
      <c r="Z165" s="91"/>
      <c r="AA165" s="100" t="s">
        <v>2224</v>
      </c>
      <c r="AB165" s="100" t="s">
        <v>2262</v>
      </c>
      <c r="AC165" s="91" t="b">
        <v>0</v>
      </c>
      <c r="AD165" s="91">
        <v>0</v>
      </c>
      <c r="AE165" s="100" t="s">
        <v>2265</v>
      </c>
      <c r="AF165" s="91" t="b">
        <v>0</v>
      </c>
      <c r="AG165" s="91" t="s">
        <v>246</v>
      </c>
      <c r="AH165" s="91"/>
      <c r="AI165" s="100" t="s">
        <v>243</v>
      </c>
      <c r="AJ165" s="91" t="b">
        <v>0</v>
      </c>
      <c r="AK165" s="91">
        <v>0</v>
      </c>
      <c r="AL165" s="100" t="s">
        <v>243</v>
      </c>
      <c r="AM165" s="91" t="s">
        <v>247</v>
      </c>
      <c r="AN165" s="91" t="b">
        <v>0</v>
      </c>
      <c r="AO165" s="100" t="s">
        <v>2262</v>
      </c>
      <c r="AP165" s="91" t="s">
        <v>178</v>
      </c>
      <c r="AQ165" s="91">
        <v>0</v>
      </c>
      <c r="AR165" s="91">
        <v>0</v>
      </c>
      <c r="AS165" s="91"/>
      <c r="AT165" s="91"/>
      <c r="AU165" s="91"/>
      <c r="AV165" s="91"/>
      <c r="AW165" s="91"/>
      <c r="AX165" s="91"/>
      <c r="AY165" s="91"/>
      <c r="AZ165" s="91"/>
      <c r="BA165" s="123" t="s">
        <v>2044</v>
      </c>
      <c r="BB165" s="123" t="s">
        <v>4396</v>
      </c>
      <c r="BC165" s="123">
        <v>-1</v>
      </c>
      <c r="BD165" s="90" t="str">
        <f>REPLACE(INDEX(GroupVertices[Group], MATCH(Edges[[#This Row],[Vertex 1]],GroupVertices[Vertex],0)),1,1,"")</f>
        <v>est</v>
      </c>
      <c r="BE165" s="90" t="e">
        <f>REPLACE(INDEX(GroupVertices[Group], MATCH(Edges[[#This Row],[Vertex 2]],GroupVertices[Vertex],0)),1,1,"")</f>
        <v>#N/A</v>
      </c>
      <c r="BF165">
        <v>1</v>
      </c>
    </row>
    <row r="166" spans="1:58" x14ac:dyDescent="0.25">
      <c r="A166" s="88" t="s">
        <v>2047</v>
      </c>
      <c r="B166" s="88" t="s">
        <v>221</v>
      </c>
      <c r="C166" s="53" t="s">
        <v>4411</v>
      </c>
      <c r="D166" s="54">
        <v>1</v>
      </c>
      <c r="E166" s="61"/>
      <c r="F166" s="55">
        <v>10</v>
      </c>
      <c r="G166" s="53"/>
      <c r="H166" s="57"/>
      <c r="I166" s="56"/>
      <c r="J166" s="56"/>
      <c r="K166" s="36" t="s">
        <v>65</v>
      </c>
      <c r="L166" s="79">
        <v>166</v>
      </c>
      <c r="M166" s="79"/>
      <c r="N166" s="59"/>
      <c r="O166" s="91" t="s">
        <v>222</v>
      </c>
      <c r="P166" s="94">
        <v>42806.41741898148</v>
      </c>
      <c r="Q166" s="91" t="s">
        <v>2092</v>
      </c>
      <c r="R166" s="91"/>
      <c r="S166" s="91"/>
      <c r="T166" s="91"/>
      <c r="U166" s="91"/>
      <c r="V166" s="97" t="s">
        <v>2151</v>
      </c>
      <c r="W166" s="94">
        <v>42806.41741898148</v>
      </c>
      <c r="X166" s="97" t="s">
        <v>2184</v>
      </c>
      <c r="Y166" s="91"/>
      <c r="Z166" s="91"/>
      <c r="AA166" s="100" t="s">
        <v>2224</v>
      </c>
      <c r="AB166" s="100" t="s">
        <v>2262</v>
      </c>
      <c r="AC166" s="91" t="b">
        <v>0</v>
      </c>
      <c r="AD166" s="91">
        <v>0</v>
      </c>
      <c r="AE166" s="100" t="s">
        <v>2265</v>
      </c>
      <c r="AF166" s="91" t="b">
        <v>0</v>
      </c>
      <c r="AG166" s="91" t="s">
        <v>246</v>
      </c>
      <c r="AH166" s="91"/>
      <c r="AI166" s="100" t="s">
        <v>243</v>
      </c>
      <c r="AJ166" s="91" t="b">
        <v>0</v>
      </c>
      <c r="AK166" s="91">
        <v>0</v>
      </c>
      <c r="AL166" s="100" t="s">
        <v>243</v>
      </c>
      <c r="AM166" s="91" t="s">
        <v>247</v>
      </c>
      <c r="AN166" s="91" t="b">
        <v>0</v>
      </c>
      <c r="AO166" s="100" t="s">
        <v>2262</v>
      </c>
      <c r="AP166" s="91" t="s">
        <v>178</v>
      </c>
      <c r="AQ166" s="91">
        <v>0</v>
      </c>
      <c r="AR166" s="91">
        <v>0</v>
      </c>
      <c r="AS166" s="91"/>
      <c r="AT166" s="91"/>
      <c r="AU166" s="91"/>
      <c r="AV166" s="91"/>
      <c r="AW166" s="91"/>
      <c r="AX166" s="91"/>
      <c r="AY166" s="91"/>
      <c r="AZ166" s="91"/>
      <c r="BA166" s="123" t="s">
        <v>2044</v>
      </c>
      <c r="BB166" s="123" t="s">
        <v>4396</v>
      </c>
      <c r="BC166" s="123">
        <v>-1</v>
      </c>
      <c r="BD166" s="90" t="str">
        <f>REPLACE(INDEX(GroupVertices[Group], MATCH(Edges[[#This Row],[Vertex 1]],GroupVertices[Vertex],0)),1,1,"")</f>
        <v>est</v>
      </c>
      <c r="BE166" s="90" t="e">
        <f>REPLACE(INDEX(GroupVertices[Group], MATCH(Edges[[#This Row],[Vertex 2]],GroupVertices[Vertex],0)),1,1,"")</f>
        <v>#N/A</v>
      </c>
      <c r="BF166">
        <v>1</v>
      </c>
    </row>
    <row r="167" spans="1:58" x14ac:dyDescent="0.25">
      <c r="A167" s="88" t="s">
        <v>2049</v>
      </c>
      <c r="B167" s="88" t="s">
        <v>218</v>
      </c>
      <c r="C167" s="53" t="s">
        <v>4411</v>
      </c>
      <c r="D167" s="54">
        <v>1</v>
      </c>
      <c r="E167" s="61"/>
      <c r="F167" s="55">
        <v>10</v>
      </c>
      <c r="G167" s="53"/>
      <c r="H167" s="57"/>
      <c r="I167" s="56"/>
      <c r="J167" s="56"/>
      <c r="K167" s="36" t="s">
        <v>65</v>
      </c>
      <c r="L167" s="79">
        <v>167</v>
      </c>
      <c r="M167" s="79"/>
      <c r="N167" s="59"/>
      <c r="O167" s="91" t="s">
        <v>222</v>
      </c>
      <c r="P167" s="94">
        <v>42807.486539351848</v>
      </c>
      <c r="Q167" s="91" t="s">
        <v>2096</v>
      </c>
      <c r="R167" s="91"/>
      <c r="S167" s="91"/>
      <c r="T167" s="91"/>
      <c r="U167" s="91"/>
      <c r="V167" s="97" t="s">
        <v>2153</v>
      </c>
      <c r="W167" s="94">
        <v>42807.486539351848</v>
      </c>
      <c r="X167" s="97" t="s">
        <v>2188</v>
      </c>
      <c r="Y167" s="91"/>
      <c r="Z167" s="91"/>
      <c r="AA167" s="100" t="s">
        <v>2228</v>
      </c>
      <c r="AB167" s="100" t="s">
        <v>1094</v>
      </c>
      <c r="AC167" s="91" t="b">
        <v>0</v>
      </c>
      <c r="AD167" s="91">
        <v>0</v>
      </c>
      <c r="AE167" s="100" t="s">
        <v>242</v>
      </c>
      <c r="AF167" s="91" t="b">
        <v>0</v>
      </c>
      <c r="AG167" s="91" t="s">
        <v>2268</v>
      </c>
      <c r="AH167" s="91"/>
      <c r="AI167" s="100" t="s">
        <v>243</v>
      </c>
      <c r="AJ167" s="91" t="b">
        <v>0</v>
      </c>
      <c r="AK167" s="91">
        <v>0</v>
      </c>
      <c r="AL167" s="100" t="s">
        <v>243</v>
      </c>
      <c r="AM167" s="91" t="s">
        <v>247</v>
      </c>
      <c r="AN167" s="91" t="b">
        <v>0</v>
      </c>
      <c r="AO167" s="100" t="s">
        <v>1094</v>
      </c>
      <c r="AP167" s="91" t="s">
        <v>178</v>
      </c>
      <c r="AQ167" s="91">
        <v>0</v>
      </c>
      <c r="AR167" s="91">
        <v>0</v>
      </c>
      <c r="AS167" s="91"/>
      <c r="AT167" s="91"/>
      <c r="AU167" s="91"/>
      <c r="AV167" s="91"/>
      <c r="AW167" s="91"/>
      <c r="AX167" s="91"/>
      <c r="AY167" s="91"/>
      <c r="AZ167" s="91"/>
      <c r="BA167" s="123" t="s">
        <v>2044</v>
      </c>
      <c r="BB167" s="123" t="s">
        <v>4396</v>
      </c>
      <c r="BC167" s="123">
        <v>-1</v>
      </c>
      <c r="BD167" s="90" t="str">
        <f>REPLACE(INDEX(GroupVertices[Group], MATCH(Edges[[#This Row],[Vertex 1]],GroupVertices[Vertex],0)),1,1,"")</f>
        <v>est</v>
      </c>
      <c r="BE167" s="90" t="e">
        <f>REPLACE(INDEX(GroupVertices[Group], MATCH(Edges[[#This Row],[Vertex 2]],GroupVertices[Vertex],0)),1,1,"")</f>
        <v>#N/A</v>
      </c>
      <c r="BF167">
        <v>1</v>
      </c>
    </row>
    <row r="168" spans="1:58" x14ac:dyDescent="0.25">
      <c r="A168" s="88" t="s">
        <v>2050</v>
      </c>
      <c r="B168" s="88" t="s">
        <v>221</v>
      </c>
      <c r="C168" s="53" t="s">
        <v>4411</v>
      </c>
      <c r="D168" s="54">
        <v>1</v>
      </c>
      <c r="E168" s="61"/>
      <c r="F168" s="55">
        <v>10</v>
      </c>
      <c r="G168" s="53"/>
      <c r="H168" s="57"/>
      <c r="I168" s="56"/>
      <c r="J168" s="56"/>
      <c r="K168" s="36" t="s">
        <v>65</v>
      </c>
      <c r="L168" s="79">
        <v>168</v>
      </c>
      <c r="M168" s="79"/>
      <c r="N168" s="59"/>
      <c r="O168" s="91" t="s">
        <v>223</v>
      </c>
      <c r="P168" s="94">
        <v>42807.519918981481</v>
      </c>
      <c r="Q168" s="91" t="s">
        <v>2097</v>
      </c>
      <c r="R168" s="91"/>
      <c r="S168" s="91"/>
      <c r="T168" s="91"/>
      <c r="U168" s="91"/>
      <c r="V168" s="97" t="s">
        <v>2154</v>
      </c>
      <c r="W168" s="94">
        <v>42807.519918981481</v>
      </c>
      <c r="X168" s="97" t="s">
        <v>2189</v>
      </c>
      <c r="Y168" s="91"/>
      <c r="Z168" s="91"/>
      <c r="AA168" s="100" t="s">
        <v>2229</v>
      </c>
      <c r="AB168" s="91"/>
      <c r="AC168" s="91" t="b">
        <v>0</v>
      </c>
      <c r="AD168" s="91">
        <v>0</v>
      </c>
      <c r="AE168" s="100" t="s">
        <v>242</v>
      </c>
      <c r="AF168" s="91" t="b">
        <v>0</v>
      </c>
      <c r="AG168" s="91" t="s">
        <v>246</v>
      </c>
      <c r="AH168" s="91"/>
      <c r="AI168" s="100" t="s">
        <v>243</v>
      </c>
      <c r="AJ168" s="91" t="b">
        <v>0</v>
      </c>
      <c r="AK168" s="91">
        <v>0</v>
      </c>
      <c r="AL168" s="100" t="s">
        <v>243</v>
      </c>
      <c r="AM168" s="91" t="s">
        <v>247</v>
      </c>
      <c r="AN168" s="91" t="b">
        <v>0</v>
      </c>
      <c r="AO168" s="100" t="s">
        <v>2229</v>
      </c>
      <c r="AP168" s="91" t="s">
        <v>178</v>
      </c>
      <c r="AQ168" s="91">
        <v>0</v>
      </c>
      <c r="AR168" s="91">
        <v>0</v>
      </c>
      <c r="AS168" s="91"/>
      <c r="AT168" s="91"/>
      <c r="AU168" s="91"/>
      <c r="AV168" s="91"/>
      <c r="AW168" s="91"/>
      <c r="AX168" s="91"/>
      <c r="AY168" s="91"/>
      <c r="AZ168" s="91"/>
      <c r="BA168" s="123" t="s">
        <v>2044</v>
      </c>
      <c r="BB168" s="123" t="s">
        <v>4396</v>
      </c>
      <c r="BC168" s="123">
        <v>-1</v>
      </c>
      <c r="BD168" s="90" t="str">
        <f>REPLACE(INDEX(GroupVertices[Group], MATCH(Edges[[#This Row],[Vertex 1]],GroupVertices[Vertex],0)),1,1,"")</f>
        <v>est</v>
      </c>
      <c r="BE168" s="90" t="e">
        <f>REPLACE(INDEX(GroupVertices[Group], MATCH(Edges[[#This Row],[Vertex 2]],GroupVertices[Vertex],0)),1,1,"")</f>
        <v>#N/A</v>
      </c>
      <c r="BF168">
        <v>1</v>
      </c>
    </row>
    <row r="169" spans="1:58" x14ac:dyDescent="0.25">
      <c r="A169" s="88" t="s">
        <v>2050</v>
      </c>
      <c r="B169" s="88" t="s">
        <v>218</v>
      </c>
      <c r="C169" s="53" t="s">
        <v>4411</v>
      </c>
      <c r="D169" s="81">
        <v>1</v>
      </c>
      <c r="E169" s="82"/>
      <c r="F169" s="83">
        <v>10</v>
      </c>
      <c r="G169" s="80"/>
      <c r="H169" s="84"/>
      <c r="I169" s="85"/>
      <c r="J169" s="85"/>
      <c r="K169" s="36" t="s">
        <v>65</v>
      </c>
      <c r="L169" s="86">
        <v>169</v>
      </c>
      <c r="M169" s="86"/>
      <c r="N169" s="59"/>
      <c r="O169" s="91" t="s">
        <v>222</v>
      </c>
      <c r="P169" s="94">
        <v>42807.519918981481</v>
      </c>
      <c r="Q169" s="91" t="s">
        <v>2097</v>
      </c>
      <c r="R169" s="91"/>
      <c r="S169" s="91"/>
      <c r="T169" s="91"/>
      <c r="U169" s="91"/>
      <c r="V169" s="97" t="s">
        <v>2154</v>
      </c>
      <c r="W169" s="94">
        <v>42807.519918981481</v>
      </c>
      <c r="X169" s="97" t="s">
        <v>2189</v>
      </c>
      <c r="Y169" s="91"/>
      <c r="Z169" s="91"/>
      <c r="AA169" s="100" t="s">
        <v>2229</v>
      </c>
      <c r="AB169" s="91"/>
      <c r="AC169" s="91" t="b">
        <v>0</v>
      </c>
      <c r="AD169" s="91">
        <v>0</v>
      </c>
      <c r="AE169" s="100" t="s">
        <v>242</v>
      </c>
      <c r="AF169" s="91" t="b">
        <v>0</v>
      </c>
      <c r="AG169" s="91" t="s">
        <v>246</v>
      </c>
      <c r="AH169" s="91"/>
      <c r="AI169" s="100" t="s">
        <v>243</v>
      </c>
      <c r="AJ169" s="91" t="b">
        <v>0</v>
      </c>
      <c r="AK169" s="91">
        <v>0</v>
      </c>
      <c r="AL169" s="100" t="s">
        <v>243</v>
      </c>
      <c r="AM169" s="91" t="s">
        <v>247</v>
      </c>
      <c r="AN169" s="91" t="b">
        <v>0</v>
      </c>
      <c r="AO169" s="100" t="s">
        <v>2229</v>
      </c>
      <c r="AP169" s="91" t="s">
        <v>178</v>
      </c>
      <c r="AQ169" s="91">
        <v>0</v>
      </c>
      <c r="AR169" s="91">
        <v>0</v>
      </c>
      <c r="AS169" s="91"/>
      <c r="AT169" s="91"/>
      <c r="AU169" s="91"/>
      <c r="AV169" s="91"/>
      <c r="AW169" s="91"/>
      <c r="AX169" s="91"/>
      <c r="AY169" s="91"/>
      <c r="AZ169" s="91"/>
      <c r="BA169" s="123" t="s">
        <v>2044</v>
      </c>
      <c r="BB169" s="123" t="s">
        <v>4396</v>
      </c>
      <c r="BC169" s="123">
        <v>-1</v>
      </c>
      <c r="BD169" s="90" t="str">
        <f>REPLACE(INDEX(GroupVertices[Group], MATCH(Edges[[#This Row],[Vertex 1]],GroupVertices[Vertex],0)),1,1,"")</f>
        <v>est</v>
      </c>
      <c r="BE169" s="90" t="e">
        <f>REPLACE(INDEX(GroupVertices[Group], MATCH(Edges[[#This Row],[Vertex 2]],GroupVertices[Vertex],0)),1,1,"")</f>
        <v>#N/A</v>
      </c>
      <c r="BF169">
        <v>1</v>
      </c>
    </row>
    <row r="170" spans="1:58" x14ac:dyDescent="0.25">
      <c r="A170" s="88" t="s">
        <v>2051</v>
      </c>
      <c r="B170" s="88" t="s">
        <v>218</v>
      </c>
      <c r="C170" s="53" t="s">
        <v>4411</v>
      </c>
      <c r="D170" s="54">
        <v>1</v>
      </c>
      <c r="E170" s="61"/>
      <c r="F170" s="55">
        <v>10</v>
      </c>
      <c r="G170" s="53"/>
      <c r="H170" s="57"/>
      <c r="I170" s="56"/>
      <c r="J170" s="56"/>
      <c r="K170" s="36" t="s">
        <v>65</v>
      </c>
      <c r="L170" s="79">
        <v>170</v>
      </c>
      <c r="M170" s="79"/>
      <c r="N170" s="59"/>
      <c r="O170" s="91" t="s">
        <v>222</v>
      </c>
      <c r="P170" s="94">
        <v>42807.544016203705</v>
      </c>
      <c r="Q170" s="91" t="s">
        <v>2098</v>
      </c>
      <c r="R170" s="91"/>
      <c r="S170" s="91"/>
      <c r="T170" s="91"/>
      <c r="U170" s="91"/>
      <c r="V170" s="97" t="s">
        <v>759</v>
      </c>
      <c r="W170" s="94">
        <v>42807.544016203705</v>
      </c>
      <c r="X170" s="97" t="s">
        <v>2190</v>
      </c>
      <c r="Y170" s="91"/>
      <c r="Z170" s="91"/>
      <c r="AA170" s="100" t="s">
        <v>2230</v>
      </c>
      <c r="AB170" s="91"/>
      <c r="AC170" s="91" t="b">
        <v>0</v>
      </c>
      <c r="AD170" s="91">
        <v>0</v>
      </c>
      <c r="AE170" s="100" t="s">
        <v>242</v>
      </c>
      <c r="AF170" s="91" t="b">
        <v>0</v>
      </c>
      <c r="AG170" s="91" t="s">
        <v>246</v>
      </c>
      <c r="AH170" s="91"/>
      <c r="AI170" s="100" t="s">
        <v>243</v>
      </c>
      <c r="AJ170" s="91" t="b">
        <v>0</v>
      </c>
      <c r="AK170" s="91">
        <v>0</v>
      </c>
      <c r="AL170" s="100" t="s">
        <v>243</v>
      </c>
      <c r="AM170" s="91" t="s">
        <v>247</v>
      </c>
      <c r="AN170" s="91" t="b">
        <v>0</v>
      </c>
      <c r="AO170" s="100" t="s">
        <v>2230</v>
      </c>
      <c r="AP170" s="91" t="s">
        <v>178</v>
      </c>
      <c r="AQ170" s="91">
        <v>0</v>
      </c>
      <c r="AR170" s="91">
        <v>0</v>
      </c>
      <c r="AS170" s="91"/>
      <c r="AT170" s="91"/>
      <c r="AU170" s="91"/>
      <c r="AV170" s="91"/>
      <c r="AW170" s="91"/>
      <c r="AX170" s="91"/>
      <c r="AY170" s="91"/>
      <c r="AZ170" s="91"/>
      <c r="BA170" s="123" t="s">
        <v>2044</v>
      </c>
      <c r="BB170" s="123" t="s">
        <v>4396</v>
      </c>
      <c r="BC170" s="123">
        <v>-1</v>
      </c>
      <c r="BD170" s="90" t="str">
        <f>REPLACE(INDEX(GroupVertices[Group], MATCH(Edges[[#This Row],[Vertex 1]],GroupVertices[Vertex],0)),1,1,"")</f>
        <v>est</v>
      </c>
      <c r="BE170" s="90" t="e">
        <f>REPLACE(INDEX(GroupVertices[Group], MATCH(Edges[[#This Row],[Vertex 2]],GroupVertices[Vertex],0)),1,1,"")</f>
        <v>#N/A</v>
      </c>
      <c r="BF170">
        <v>1</v>
      </c>
    </row>
    <row r="171" spans="1:58" x14ac:dyDescent="0.25">
      <c r="A171" s="88" t="s">
        <v>2057</v>
      </c>
      <c r="B171" s="88" t="s">
        <v>218</v>
      </c>
      <c r="C171" s="53" t="s">
        <v>4411</v>
      </c>
      <c r="D171" s="54">
        <v>1</v>
      </c>
      <c r="E171" s="61"/>
      <c r="F171" s="55">
        <v>10</v>
      </c>
      <c r="G171" s="53"/>
      <c r="H171" s="57"/>
      <c r="I171" s="56"/>
      <c r="J171" s="56"/>
      <c r="K171" s="36" t="s">
        <v>65</v>
      </c>
      <c r="L171" s="79">
        <v>171</v>
      </c>
      <c r="M171" s="79"/>
      <c r="N171" s="59"/>
      <c r="O171" s="91" t="s">
        <v>223</v>
      </c>
      <c r="P171" s="94">
        <v>42808.767152777778</v>
      </c>
      <c r="Q171" s="91" t="s">
        <v>2103</v>
      </c>
      <c r="R171" s="91"/>
      <c r="S171" s="91"/>
      <c r="T171" s="91"/>
      <c r="U171" s="91"/>
      <c r="V171" s="97" t="s">
        <v>892</v>
      </c>
      <c r="W171" s="94">
        <v>42808.767152777778</v>
      </c>
      <c r="X171" s="97" t="s">
        <v>2197</v>
      </c>
      <c r="Y171" s="91"/>
      <c r="Z171" s="91"/>
      <c r="AA171" s="100" t="s">
        <v>2237</v>
      </c>
      <c r="AB171" s="91"/>
      <c r="AC171" s="91" t="b">
        <v>0</v>
      </c>
      <c r="AD171" s="91">
        <v>0</v>
      </c>
      <c r="AE171" s="100" t="s">
        <v>244</v>
      </c>
      <c r="AF171" s="91" t="b">
        <v>0</v>
      </c>
      <c r="AG171" s="91" t="s">
        <v>246</v>
      </c>
      <c r="AH171" s="91"/>
      <c r="AI171" s="100" t="s">
        <v>243</v>
      </c>
      <c r="AJ171" s="91" t="b">
        <v>0</v>
      </c>
      <c r="AK171" s="91">
        <v>0</v>
      </c>
      <c r="AL171" s="100" t="s">
        <v>243</v>
      </c>
      <c r="AM171" s="91" t="s">
        <v>247</v>
      </c>
      <c r="AN171" s="91" t="b">
        <v>0</v>
      </c>
      <c r="AO171" s="100" t="s">
        <v>2237</v>
      </c>
      <c r="AP171" s="91" t="s">
        <v>178</v>
      </c>
      <c r="AQ171" s="91">
        <v>0</v>
      </c>
      <c r="AR171" s="91">
        <v>0</v>
      </c>
      <c r="AS171" s="91"/>
      <c r="AT171" s="91"/>
      <c r="AU171" s="91"/>
      <c r="AV171" s="91"/>
      <c r="AW171" s="91"/>
      <c r="AX171" s="91"/>
      <c r="AY171" s="91"/>
      <c r="AZ171" s="91"/>
      <c r="BA171" s="123" t="s">
        <v>2044</v>
      </c>
      <c r="BB171" s="123" t="s">
        <v>4396</v>
      </c>
      <c r="BC171" s="123">
        <v>-1</v>
      </c>
      <c r="BD171" s="90" t="str">
        <f>REPLACE(INDEX(GroupVertices[Group], MATCH(Edges[[#This Row],[Vertex 1]],GroupVertices[Vertex],0)),1,1,"")</f>
        <v>est</v>
      </c>
      <c r="BE171" s="90" t="e">
        <f>REPLACE(INDEX(GroupVertices[Group], MATCH(Edges[[#This Row],[Vertex 2]],GroupVertices[Vertex],0)),1,1,"")</f>
        <v>#N/A</v>
      </c>
      <c r="BF171">
        <v>1</v>
      </c>
    </row>
    <row r="172" spans="1:58" x14ac:dyDescent="0.25">
      <c r="A172" s="88" t="s">
        <v>2057</v>
      </c>
      <c r="B172" s="88" t="s">
        <v>221</v>
      </c>
      <c r="C172" s="53" t="s">
        <v>4411</v>
      </c>
      <c r="D172" s="81">
        <v>1</v>
      </c>
      <c r="E172" s="82"/>
      <c r="F172" s="83">
        <v>10</v>
      </c>
      <c r="G172" s="80"/>
      <c r="H172" s="84"/>
      <c r="I172" s="85"/>
      <c r="J172" s="85"/>
      <c r="K172" s="36" t="s">
        <v>65</v>
      </c>
      <c r="L172" s="86">
        <v>172</v>
      </c>
      <c r="M172" s="86"/>
      <c r="N172" s="59"/>
      <c r="O172" s="91" t="s">
        <v>222</v>
      </c>
      <c r="P172" s="94">
        <v>42808.767152777778</v>
      </c>
      <c r="Q172" s="91" t="s">
        <v>2103</v>
      </c>
      <c r="R172" s="91"/>
      <c r="S172" s="91"/>
      <c r="T172" s="91"/>
      <c r="U172" s="91"/>
      <c r="V172" s="97" t="s">
        <v>892</v>
      </c>
      <c r="W172" s="94">
        <v>42808.767152777778</v>
      </c>
      <c r="X172" s="97" t="s">
        <v>2197</v>
      </c>
      <c r="Y172" s="91"/>
      <c r="Z172" s="91"/>
      <c r="AA172" s="100" t="s">
        <v>2237</v>
      </c>
      <c r="AB172" s="91"/>
      <c r="AC172" s="91" t="b">
        <v>0</v>
      </c>
      <c r="AD172" s="91">
        <v>0</v>
      </c>
      <c r="AE172" s="100" t="s">
        <v>244</v>
      </c>
      <c r="AF172" s="91" t="b">
        <v>0</v>
      </c>
      <c r="AG172" s="91" t="s">
        <v>246</v>
      </c>
      <c r="AH172" s="91"/>
      <c r="AI172" s="100" t="s">
        <v>243</v>
      </c>
      <c r="AJ172" s="91" t="b">
        <v>0</v>
      </c>
      <c r="AK172" s="91">
        <v>0</v>
      </c>
      <c r="AL172" s="100" t="s">
        <v>243</v>
      </c>
      <c r="AM172" s="91" t="s">
        <v>247</v>
      </c>
      <c r="AN172" s="91" t="b">
        <v>0</v>
      </c>
      <c r="AO172" s="100" t="s">
        <v>2237</v>
      </c>
      <c r="AP172" s="91" t="s">
        <v>178</v>
      </c>
      <c r="AQ172" s="91">
        <v>0</v>
      </c>
      <c r="AR172" s="91">
        <v>0</v>
      </c>
      <c r="AS172" s="91"/>
      <c r="AT172" s="91"/>
      <c r="AU172" s="91"/>
      <c r="AV172" s="91"/>
      <c r="AW172" s="91"/>
      <c r="AX172" s="91"/>
      <c r="AY172" s="91"/>
      <c r="AZ172" s="91"/>
      <c r="BA172" s="123" t="s">
        <v>2044</v>
      </c>
      <c r="BB172" s="123" t="s">
        <v>4396</v>
      </c>
      <c r="BC172" s="123">
        <v>-1</v>
      </c>
      <c r="BD172" s="90" t="str">
        <f>REPLACE(INDEX(GroupVertices[Group], MATCH(Edges[[#This Row],[Vertex 1]],GroupVertices[Vertex],0)),1,1,"")</f>
        <v>est</v>
      </c>
      <c r="BE172" s="90" t="e">
        <f>REPLACE(INDEX(GroupVertices[Group], MATCH(Edges[[#This Row],[Vertex 2]],GroupVertices[Vertex],0)),1,1,"")</f>
        <v>#N/A</v>
      </c>
      <c r="BF172">
        <v>1</v>
      </c>
    </row>
    <row r="173" spans="1:58" x14ac:dyDescent="0.25">
      <c r="A173" s="88" t="s">
        <v>2060</v>
      </c>
      <c r="B173" s="88" t="s">
        <v>218</v>
      </c>
      <c r="C173" s="53" t="s">
        <v>4411</v>
      </c>
      <c r="D173" s="54">
        <v>1.1666666666666667</v>
      </c>
      <c r="E173" s="61"/>
      <c r="F173" s="55">
        <v>17.5</v>
      </c>
      <c r="G173" s="53"/>
      <c r="H173" s="57"/>
      <c r="I173" s="56"/>
      <c r="J173" s="56"/>
      <c r="K173" s="36" t="s">
        <v>65</v>
      </c>
      <c r="L173" s="79">
        <v>173</v>
      </c>
      <c r="M173" s="79"/>
      <c r="N173" s="59"/>
      <c r="O173" s="91" t="s">
        <v>222</v>
      </c>
      <c r="P173" s="94">
        <v>42809.13077546296</v>
      </c>
      <c r="Q173" s="91" t="s">
        <v>2105</v>
      </c>
      <c r="R173" s="91"/>
      <c r="S173" s="91"/>
      <c r="T173" s="91"/>
      <c r="U173" s="91"/>
      <c r="V173" s="97" t="s">
        <v>2162</v>
      </c>
      <c r="W173" s="94">
        <v>42809.13077546296</v>
      </c>
      <c r="X173" s="97" t="s">
        <v>2200</v>
      </c>
      <c r="Y173" s="91"/>
      <c r="Z173" s="91"/>
      <c r="AA173" s="100" t="s">
        <v>2240</v>
      </c>
      <c r="AB173" s="91"/>
      <c r="AC173" s="91" t="b">
        <v>0</v>
      </c>
      <c r="AD173" s="91">
        <v>1</v>
      </c>
      <c r="AE173" s="100" t="s">
        <v>242</v>
      </c>
      <c r="AF173" s="91" t="b">
        <v>0</v>
      </c>
      <c r="AG173" s="91" t="s">
        <v>2268</v>
      </c>
      <c r="AH173" s="91"/>
      <c r="AI173" s="100" t="s">
        <v>243</v>
      </c>
      <c r="AJ173" s="91" t="b">
        <v>0</v>
      </c>
      <c r="AK173" s="91">
        <v>0</v>
      </c>
      <c r="AL173" s="100" t="s">
        <v>243</v>
      </c>
      <c r="AM173" s="91" t="s">
        <v>247</v>
      </c>
      <c r="AN173" s="91" t="b">
        <v>0</v>
      </c>
      <c r="AO173" s="100" t="s">
        <v>2240</v>
      </c>
      <c r="AP173" s="91" t="s">
        <v>178</v>
      </c>
      <c r="AQ173" s="91">
        <v>0</v>
      </c>
      <c r="AR173" s="91">
        <v>0</v>
      </c>
      <c r="AS173" s="91"/>
      <c r="AT173" s="91"/>
      <c r="AU173" s="91"/>
      <c r="AV173" s="91"/>
      <c r="AW173" s="91"/>
      <c r="AX173" s="91"/>
      <c r="AY173" s="91"/>
      <c r="AZ173" s="91"/>
      <c r="BA173" s="123" t="s">
        <v>2044</v>
      </c>
      <c r="BB173" s="123" t="s">
        <v>4396</v>
      </c>
      <c r="BC173" s="123">
        <v>-1</v>
      </c>
      <c r="BD173" s="90" t="str">
        <f>REPLACE(INDEX(GroupVertices[Group], MATCH(Edges[[#This Row],[Vertex 1]],GroupVertices[Vertex],0)),1,1,"")</f>
        <v>est</v>
      </c>
      <c r="BE173" s="90" t="e">
        <f>REPLACE(INDEX(GroupVertices[Group], MATCH(Edges[[#This Row],[Vertex 2]],GroupVertices[Vertex],0)),1,1,"")</f>
        <v>#N/A</v>
      </c>
      <c r="BF173">
        <v>2</v>
      </c>
    </row>
    <row r="174" spans="1:58" x14ac:dyDescent="0.25">
      <c r="A174" s="88" t="s">
        <v>957</v>
      </c>
      <c r="B174" s="88" t="s">
        <v>218</v>
      </c>
      <c r="C174" s="53" t="s">
        <v>4411</v>
      </c>
      <c r="D174" s="54">
        <v>1.3333333333333333</v>
      </c>
      <c r="E174" s="61"/>
      <c r="F174" s="55">
        <v>25</v>
      </c>
      <c r="G174" s="53"/>
      <c r="H174" s="57"/>
      <c r="I174" s="56"/>
      <c r="J174" s="56"/>
      <c r="K174" s="36" t="s">
        <v>65</v>
      </c>
      <c r="L174" s="79">
        <v>174</v>
      </c>
      <c r="M174" s="79"/>
      <c r="N174" s="59"/>
      <c r="O174" s="91" t="s">
        <v>222</v>
      </c>
      <c r="P174" s="94">
        <v>42810.209074074075</v>
      </c>
      <c r="Q174" s="91" t="s">
        <v>2108</v>
      </c>
      <c r="R174" s="91"/>
      <c r="S174" s="91"/>
      <c r="T174" s="91" t="s">
        <v>2143</v>
      </c>
      <c r="U174" s="97" t="s">
        <v>2148</v>
      </c>
      <c r="V174" s="97" t="s">
        <v>2148</v>
      </c>
      <c r="W174" s="94">
        <v>42810.209074074075</v>
      </c>
      <c r="X174" s="97" t="s">
        <v>2203</v>
      </c>
      <c r="Y174" s="91"/>
      <c r="Z174" s="91"/>
      <c r="AA174" s="100" t="s">
        <v>2243</v>
      </c>
      <c r="AB174" s="91"/>
      <c r="AC174" s="91" t="b">
        <v>0</v>
      </c>
      <c r="AD174" s="91">
        <v>0</v>
      </c>
      <c r="AE174" s="100" t="s">
        <v>242</v>
      </c>
      <c r="AF174" s="91" t="b">
        <v>0</v>
      </c>
      <c r="AG174" s="91" t="s">
        <v>246</v>
      </c>
      <c r="AH174" s="91"/>
      <c r="AI174" s="100" t="s">
        <v>243</v>
      </c>
      <c r="AJ174" s="91" t="b">
        <v>0</v>
      </c>
      <c r="AK174" s="91">
        <v>0</v>
      </c>
      <c r="AL174" s="100" t="s">
        <v>243</v>
      </c>
      <c r="AM174" s="91" t="s">
        <v>453</v>
      </c>
      <c r="AN174" s="91" t="b">
        <v>0</v>
      </c>
      <c r="AO174" s="100" t="s">
        <v>2243</v>
      </c>
      <c r="AP174" s="91" t="s">
        <v>178</v>
      </c>
      <c r="AQ174" s="91">
        <v>0</v>
      </c>
      <c r="AR174" s="91">
        <v>0</v>
      </c>
      <c r="AS174" s="91"/>
      <c r="AT174" s="91"/>
      <c r="AU174" s="91"/>
      <c r="AV174" s="91"/>
      <c r="AW174" s="91"/>
      <c r="AX174" s="91"/>
      <c r="AY174" s="91"/>
      <c r="AZ174" s="91"/>
      <c r="BA174" s="123" t="s">
        <v>2044</v>
      </c>
      <c r="BB174" s="123" t="s">
        <v>4396</v>
      </c>
      <c r="BC174" s="123">
        <v>-1</v>
      </c>
      <c r="BD174" s="90" t="str">
        <f>REPLACE(INDEX(GroupVertices[Group], MATCH(Edges[[#This Row],[Vertex 1]],GroupVertices[Vertex],0)),1,1,"")</f>
        <v>est</v>
      </c>
      <c r="BE174" s="90" t="e">
        <f>REPLACE(INDEX(GroupVertices[Group], MATCH(Edges[[#This Row],[Vertex 2]],GroupVertices[Vertex],0)),1,1,"")</f>
        <v>#N/A</v>
      </c>
      <c r="BF174">
        <v>3</v>
      </c>
    </row>
    <row r="175" spans="1:58" x14ac:dyDescent="0.25">
      <c r="A175" s="88" t="s">
        <v>2063</v>
      </c>
      <c r="B175" s="88" t="s">
        <v>2087</v>
      </c>
      <c r="C175" s="53" t="s">
        <v>4411</v>
      </c>
      <c r="D175" s="54">
        <v>1</v>
      </c>
      <c r="E175" s="61"/>
      <c r="F175" s="55">
        <v>10</v>
      </c>
      <c r="G175" s="53"/>
      <c r="H175" s="57"/>
      <c r="I175" s="56"/>
      <c r="J175" s="56"/>
      <c r="K175" s="36" t="s">
        <v>65</v>
      </c>
      <c r="L175" s="79">
        <v>175</v>
      </c>
      <c r="M175" s="79"/>
      <c r="N175" s="59"/>
      <c r="O175" s="91" t="s">
        <v>223</v>
      </c>
      <c r="P175" s="94">
        <v>42810.24858796296</v>
      </c>
      <c r="Q175" s="91" t="s">
        <v>2109</v>
      </c>
      <c r="R175" s="91"/>
      <c r="S175" s="91"/>
      <c r="T175" s="91"/>
      <c r="U175" s="91"/>
      <c r="V175" s="97" t="s">
        <v>2165</v>
      </c>
      <c r="W175" s="94">
        <v>42810.24858796296</v>
      </c>
      <c r="X175" s="97" t="s">
        <v>2204</v>
      </c>
      <c r="Y175" s="91"/>
      <c r="Z175" s="91"/>
      <c r="AA175" s="100" t="s">
        <v>2244</v>
      </c>
      <c r="AB175" s="91"/>
      <c r="AC175" s="91" t="b">
        <v>0</v>
      </c>
      <c r="AD175" s="91">
        <v>0</v>
      </c>
      <c r="AE175" s="100" t="s">
        <v>243</v>
      </c>
      <c r="AF175" s="91" t="b">
        <v>0</v>
      </c>
      <c r="AG175" s="91" t="s">
        <v>246</v>
      </c>
      <c r="AH175" s="91"/>
      <c r="AI175" s="100" t="s">
        <v>243</v>
      </c>
      <c r="AJ175" s="91" t="b">
        <v>0</v>
      </c>
      <c r="AK175" s="91">
        <v>0</v>
      </c>
      <c r="AL175" s="100" t="s">
        <v>243</v>
      </c>
      <c r="AM175" s="91" t="s">
        <v>247</v>
      </c>
      <c r="AN175" s="91" t="b">
        <v>0</v>
      </c>
      <c r="AO175" s="100" t="s">
        <v>2244</v>
      </c>
      <c r="AP175" s="91" t="s">
        <v>178</v>
      </c>
      <c r="AQ175" s="91">
        <v>0</v>
      </c>
      <c r="AR175" s="91">
        <v>0</v>
      </c>
      <c r="AS175" s="91" t="s">
        <v>2269</v>
      </c>
      <c r="AT175" s="91" t="s">
        <v>286</v>
      </c>
      <c r="AU175" s="91" t="s">
        <v>423</v>
      </c>
      <c r="AV175" s="91" t="s">
        <v>1124</v>
      </c>
      <c r="AW175" s="91" t="s">
        <v>2270</v>
      </c>
      <c r="AX175" s="91" t="s">
        <v>1175</v>
      </c>
      <c r="AY175" s="91" t="s">
        <v>2271</v>
      </c>
      <c r="AZ175" s="97" t="s">
        <v>2272</v>
      </c>
      <c r="BA175" s="123" t="s">
        <v>2044</v>
      </c>
      <c r="BB175" s="123" t="s">
        <v>4396</v>
      </c>
      <c r="BC175" s="123">
        <v>-1</v>
      </c>
      <c r="BD175" s="90" t="str">
        <f>REPLACE(INDEX(GroupVertices[Group], MATCH(Edges[[#This Row],[Vertex 1]],GroupVertices[Vertex],0)),1,1,"")</f>
        <v>est</v>
      </c>
      <c r="BE175" s="90" t="e">
        <f>REPLACE(INDEX(GroupVertices[Group], MATCH(Edges[[#This Row],[Vertex 2]],GroupVertices[Vertex],0)),1,1,"")</f>
        <v>#N/A</v>
      </c>
      <c r="BF175">
        <v>1</v>
      </c>
    </row>
    <row r="176" spans="1:58" x14ac:dyDescent="0.25">
      <c r="A176" s="88" t="s">
        <v>2063</v>
      </c>
      <c r="B176" s="88" t="s">
        <v>2088</v>
      </c>
      <c r="C176" s="53" t="s">
        <v>4411</v>
      </c>
      <c r="D176" s="81">
        <v>1</v>
      </c>
      <c r="E176" s="82"/>
      <c r="F176" s="83">
        <v>10</v>
      </c>
      <c r="G176" s="80"/>
      <c r="H176" s="84"/>
      <c r="I176" s="85"/>
      <c r="J176" s="85"/>
      <c r="K176" s="36" t="s">
        <v>65</v>
      </c>
      <c r="L176" s="86">
        <v>176</v>
      </c>
      <c r="M176" s="86"/>
      <c r="N176" s="59"/>
      <c r="O176" s="91" t="s">
        <v>223</v>
      </c>
      <c r="P176" s="94">
        <v>42810.24858796296</v>
      </c>
      <c r="Q176" s="91" t="s">
        <v>2109</v>
      </c>
      <c r="R176" s="91"/>
      <c r="S176" s="91"/>
      <c r="T176" s="91"/>
      <c r="U176" s="91"/>
      <c r="V176" s="97" t="s">
        <v>2165</v>
      </c>
      <c r="W176" s="94">
        <v>42810.24858796296</v>
      </c>
      <c r="X176" s="97" t="s">
        <v>2204</v>
      </c>
      <c r="Y176" s="91"/>
      <c r="Z176" s="91"/>
      <c r="AA176" s="100" t="s">
        <v>2244</v>
      </c>
      <c r="AB176" s="91"/>
      <c r="AC176" s="91" t="b">
        <v>0</v>
      </c>
      <c r="AD176" s="91">
        <v>0</v>
      </c>
      <c r="AE176" s="100" t="s">
        <v>243</v>
      </c>
      <c r="AF176" s="91" t="b">
        <v>0</v>
      </c>
      <c r="AG176" s="91" t="s">
        <v>246</v>
      </c>
      <c r="AH176" s="91"/>
      <c r="AI176" s="100" t="s">
        <v>243</v>
      </c>
      <c r="AJ176" s="91" t="b">
        <v>0</v>
      </c>
      <c r="AK176" s="91">
        <v>0</v>
      </c>
      <c r="AL176" s="100" t="s">
        <v>243</v>
      </c>
      <c r="AM176" s="91" t="s">
        <v>247</v>
      </c>
      <c r="AN176" s="91" t="b">
        <v>0</v>
      </c>
      <c r="AO176" s="100" t="s">
        <v>2244</v>
      </c>
      <c r="AP176" s="91" t="s">
        <v>178</v>
      </c>
      <c r="AQ176" s="91">
        <v>0</v>
      </c>
      <c r="AR176" s="91">
        <v>0</v>
      </c>
      <c r="AS176" s="91" t="s">
        <v>2269</v>
      </c>
      <c r="AT176" s="91" t="s">
        <v>286</v>
      </c>
      <c r="AU176" s="91" t="s">
        <v>423</v>
      </c>
      <c r="AV176" s="91" t="s">
        <v>1124</v>
      </c>
      <c r="AW176" s="91" t="s">
        <v>2270</v>
      </c>
      <c r="AX176" s="91" t="s">
        <v>1175</v>
      </c>
      <c r="AY176" s="91" t="s">
        <v>2271</v>
      </c>
      <c r="AZ176" s="97" t="s">
        <v>2272</v>
      </c>
      <c r="BA176" s="123" t="s">
        <v>2044</v>
      </c>
      <c r="BB176" s="123" t="s">
        <v>4396</v>
      </c>
      <c r="BC176" s="123">
        <v>-1</v>
      </c>
      <c r="BD176" s="90" t="str">
        <f>REPLACE(INDEX(GroupVertices[Group], MATCH(Edges[[#This Row],[Vertex 1]],GroupVertices[Vertex],0)),1,1,"")</f>
        <v>est</v>
      </c>
      <c r="BE176" s="90" t="e">
        <f>REPLACE(INDEX(GroupVertices[Group], MATCH(Edges[[#This Row],[Vertex 2]],GroupVertices[Vertex],0)),1,1,"")</f>
        <v>#N/A</v>
      </c>
      <c r="BF176">
        <v>1</v>
      </c>
    </row>
    <row r="177" spans="1:58" x14ac:dyDescent="0.25">
      <c r="A177" s="88" t="s">
        <v>2063</v>
      </c>
      <c r="B177" s="88" t="s">
        <v>509</v>
      </c>
      <c r="C177" s="53" t="s">
        <v>4411</v>
      </c>
      <c r="D177" s="81">
        <v>1</v>
      </c>
      <c r="E177" s="82"/>
      <c r="F177" s="83">
        <v>10</v>
      </c>
      <c r="G177" s="80"/>
      <c r="H177" s="84"/>
      <c r="I177" s="85"/>
      <c r="J177" s="85"/>
      <c r="K177" s="36" t="s">
        <v>65</v>
      </c>
      <c r="L177" s="86">
        <v>177</v>
      </c>
      <c r="M177" s="86"/>
      <c r="N177" s="59"/>
      <c r="O177" s="91" t="s">
        <v>223</v>
      </c>
      <c r="P177" s="94">
        <v>42810.24858796296</v>
      </c>
      <c r="Q177" s="91" t="s">
        <v>2109</v>
      </c>
      <c r="R177" s="91"/>
      <c r="S177" s="91"/>
      <c r="T177" s="91"/>
      <c r="U177" s="91"/>
      <c r="V177" s="97" t="s">
        <v>2165</v>
      </c>
      <c r="W177" s="94">
        <v>42810.24858796296</v>
      </c>
      <c r="X177" s="97" t="s">
        <v>2204</v>
      </c>
      <c r="Y177" s="91"/>
      <c r="Z177" s="91"/>
      <c r="AA177" s="100" t="s">
        <v>2244</v>
      </c>
      <c r="AB177" s="91"/>
      <c r="AC177" s="91" t="b">
        <v>0</v>
      </c>
      <c r="AD177" s="91">
        <v>0</v>
      </c>
      <c r="AE177" s="100" t="s">
        <v>243</v>
      </c>
      <c r="AF177" s="91" t="b">
        <v>0</v>
      </c>
      <c r="AG177" s="91" t="s">
        <v>246</v>
      </c>
      <c r="AH177" s="91"/>
      <c r="AI177" s="100" t="s">
        <v>243</v>
      </c>
      <c r="AJ177" s="91" t="b">
        <v>0</v>
      </c>
      <c r="AK177" s="91">
        <v>0</v>
      </c>
      <c r="AL177" s="100" t="s">
        <v>243</v>
      </c>
      <c r="AM177" s="91" t="s">
        <v>247</v>
      </c>
      <c r="AN177" s="91" t="b">
        <v>0</v>
      </c>
      <c r="AO177" s="100" t="s">
        <v>2244</v>
      </c>
      <c r="AP177" s="91" t="s">
        <v>178</v>
      </c>
      <c r="AQ177" s="91">
        <v>0</v>
      </c>
      <c r="AR177" s="91">
        <v>0</v>
      </c>
      <c r="AS177" s="91" t="s">
        <v>2269</v>
      </c>
      <c r="AT177" s="91" t="s">
        <v>286</v>
      </c>
      <c r="AU177" s="91" t="s">
        <v>423</v>
      </c>
      <c r="AV177" s="91" t="s">
        <v>1124</v>
      </c>
      <c r="AW177" s="91" t="s">
        <v>2270</v>
      </c>
      <c r="AX177" s="91" t="s">
        <v>1175</v>
      </c>
      <c r="AY177" s="91" t="s">
        <v>2271</v>
      </c>
      <c r="AZ177" s="97" t="s">
        <v>2272</v>
      </c>
      <c r="BA177" s="123" t="s">
        <v>2044</v>
      </c>
      <c r="BB177" s="123" t="s">
        <v>4396</v>
      </c>
      <c r="BC177" s="123">
        <v>-1</v>
      </c>
      <c r="BD177" s="90" t="str">
        <f>REPLACE(INDEX(GroupVertices[Group], MATCH(Edges[[#This Row],[Vertex 1]],GroupVertices[Vertex],0)),1,1,"")</f>
        <v>est</v>
      </c>
      <c r="BE177" s="90" t="e">
        <f>REPLACE(INDEX(GroupVertices[Group], MATCH(Edges[[#This Row],[Vertex 2]],GroupVertices[Vertex],0)),1,1,"")</f>
        <v>#N/A</v>
      </c>
      <c r="BF177">
        <v>1</v>
      </c>
    </row>
    <row r="178" spans="1:58" x14ac:dyDescent="0.25">
      <c r="A178" s="88" t="s">
        <v>2063</v>
      </c>
      <c r="B178" s="88" t="s">
        <v>218</v>
      </c>
      <c r="C178" s="53" t="s">
        <v>4411</v>
      </c>
      <c r="D178" s="54">
        <v>1</v>
      </c>
      <c r="E178" s="61"/>
      <c r="F178" s="55">
        <v>10</v>
      </c>
      <c r="G178" s="53"/>
      <c r="H178" s="57"/>
      <c r="I178" s="56"/>
      <c r="J178" s="56"/>
      <c r="K178" s="36" t="s">
        <v>65</v>
      </c>
      <c r="L178" s="79">
        <v>178</v>
      </c>
      <c r="M178" s="79"/>
      <c r="N178" s="59"/>
      <c r="O178" s="91" t="s">
        <v>223</v>
      </c>
      <c r="P178" s="94">
        <v>42810.24858796296</v>
      </c>
      <c r="Q178" s="91" t="s">
        <v>2109</v>
      </c>
      <c r="R178" s="91"/>
      <c r="S178" s="91"/>
      <c r="T178" s="91"/>
      <c r="U178" s="91"/>
      <c r="V178" s="97" t="s">
        <v>2165</v>
      </c>
      <c r="W178" s="94">
        <v>42810.24858796296</v>
      </c>
      <c r="X178" s="97" t="s">
        <v>2204</v>
      </c>
      <c r="Y178" s="91"/>
      <c r="Z178" s="91"/>
      <c r="AA178" s="100" t="s">
        <v>2244</v>
      </c>
      <c r="AB178" s="91"/>
      <c r="AC178" s="91" t="b">
        <v>0</v>
      </c>
      <c r="AD178" s="91">
        <v>0</v>
      </c>
      <c r="AE178" s="100" t="s">
        <v>243</v>
      </c>
      <c r="AF178" s="91" t="b">
        <v>0</v>
      </c>
      <c r="AG178" s="91" t="s">
        <v>246</v>
      </c>
      <c r="AH178" s="91"/>
      <c r="AI178" s="100" t="s">
        <v>243</v>
      </c>
      <c r="AJ178" s="91" t="b">
        <v>0</v>
      </c>
      <c r="AK178" s="91">
        <v>0</v>
      </c>
      <c r="AL178" s="100" t="s">
        <v>243</v>
      </c>
      <c r="AM178" s="91" t="s">
        <v>247</v>
      </c>
      <c r="AN178" s="91" t="b">
        <v>0</v>
      </c>
      <c r="AO178" s="100" t="s">
        <v>2244</v>
      </c>
      <c r="AP178" s="91" t="s">
        <v>178</v>
      </c>
      <c r="AQ178" s="91">
        <v>0</v>
      </c>
      <c r="AR178" s="91">
        <v>0</v>
      </c>
      <c r="AS178" s="91" t="s">
        <v>2269</v>
      </c>
      <c r="AT178" s="91" t="s">
        <v>286</v>
      </c>
      <c r="AU178" s="91" t="s">
        <v>423</v>
      </c>
      <c r="AV178" s="91" t="s">
        <v>1124</v>
      </c>
      <c r="AW178" s="91" t="s">
        <v>2270</v>
      </c>
      <c r="AX178" s="91" t="s">
        <v>1175</v>
      </c>
      <c r="AY178" s="91" t="s">
        <v>2271</v>
      </c>
      <c r="AZ178" s="97" t="s">
        <v>2272</v>
      </c>
      <c r="BA178" s="123" t="s">
        <v>2044</v>
      </c>
      <c r="BB178" s="123" t="s">
        <v>4396</v>
      </c>
      <c r="BC178" s="123">
        <v>-1</v>
      </c>
      <c r="BD178" s="90" t="str">
        <f>REPLACE(INDEX(GroupVertices[Group], MATCH(Edges[[#This Row],[Vertex 1]],GroupVertices[Vertex],0)),1,1,"")</f>
        <v>est</v>
      </c>
      <c r="BE178" s="90" t="e">
        <f>REPLACE(INDEX(GroupVertices[Group], MATCH(Edges[[#This Row],[Vertex 2]],GroupVertices[Vertex],0)),1,1,"")</f>
        <v>#N/A</v>
      </c>
      <c r="BF178">
        <v>1</v>
      </c>
    </row>
    <row r="179" spans="1:58" x14ac:dyDescent="0.25">
      <c r="A179" s="88" t="s">
        <v>2064</v>
      </c>
      <c r="B179" s="88" t="s">
        <v>218</v>
      </c>
      <c r="C179" s="53" t="s">
        <v>4411</v>
      </c>
      <c r="D179" s="54">
        <v>1</v>
      </c>
      <c r="E179" s="61"/>
      <c r="F179" s="55">
        <v>10</v>
      </c>
      <c r="G179" s="53"/>
      <c r="H179" s="57"/>
      <c r="I179" s="56"/>
      <c r="J179" s="56"/>
      <c r="K179" s="36" t="s">
        <v>65</v>
      </c>
      <c r="L179" s="79">
        <v>179</v>
      </c>
      <c r="M179" s="79"/>
      <c r="N179" s="59"/>
      <c r="O179" s="91" t="s">
        <v>222</v>
      </c>
      <c r="P179" s="94">
        <v>42810.58153935185</v>
      </c>
      <c r="Q179" s="91" t="s">
        <v>2110</v>
      </c>
      <c r="R179" s="97" t="s">
        <v>2131</v>
      </c>
      <c r="S179" s="91" t="s">
        <v>2137</v>
      </c>
      <c r="T179" s="91"/>
      <c r="U179" s="91"/>
      <c r="V179" s="97" t="s">
        <v>2166</v>
      </c>
      <c r="W179" s="94">
        <v>42810.58153935185</v>
      </c>
      <c r="X179" s="97" t="s">
        <v>2205</v>
      </c>
      <c r="Y179" s="91"/>
      <c r="Z179" s="91"/>
      <c r="AA179" s="100" t="s">
        <v>2245</v>
      </c>
      <c r="AB179" s="91"/>
      <c r="AC179" s="91" t="b">
        <v>0</v>
      </c>
      <c r="AD179" s="91">
        <v>0</v>
      </c>
      <c r="AE179" s="100" t="s">
        <v>242</v>
      </c>
      <c r="AF179" s="91" t="b">
        <v>0</v>
      </c>
      <c r="AG179" s="91" t="s">
        <v>246</v>
      </c>
      <c r="AH179" s="91"/>
      <c r="AI179" s="100" t="s">
        <v>243</v>
      </c>
      <c r="AJ179" s="91" t="b">
        <v>0</v>
      </c>
      <c r="AK179" s="91">
        <v>0</v>
      </c>
      <c r="AL179" s="100" t="s">
        <v>243</v>
      </c>
      <c r="AM179" s="91" t="s">
        <v>247</v>
      </c>
      <c r="AN179" s="91" t="b">
        <v>0</v>
      </c>
      <c r="AO179" s="100" t="s">
        <v>2245</v>
      </c>
      <c r="AP179" s="91" t="s">
        <v>178</v>
      </c>
      <c r="AQ179" s="91">
        <v>0</v>
      </c>
      <c r="AR179" s="91">
        <v>0</v>
      </c>
      <c r="AS179" s="91"/>
      <c r="AT179" s="91"/>
      <c r="AU179" s="91"/>
      <c r="AV179" s="91"/>
      <c r="AW179" s="91"/>
      <c r="AX179" s="91"/>
      <c r="AY179" s="91"/>
      <c r="AZ179" s="91"/>
      <c r="BA179" s="123" t="s">
        <v>2044</v>
      </c>
      <c r="BB179" s="123" t="s">
        <v>4396</v>
      </c>
      <c r="BC179" s="123">
        <v>-1</v>
      </c>
      <c r="BD179" s="90" t="str">
        <f>REPLACE(INDEX(GroupVertices[Group], MATCH(Edges[[#This Row],[Vertex 1]],GroupVertices[Vertex],0)),1,1,"")</f>
        <v>est</v>
      </c>
      <c r="BE179" s="90" t="e">
        <f>REPLACE(INDEX(GroupVertices[Group], MATCH(Edges[[#This Row],[Vertex 2]],GroupVertices[Vertex],0)),1,1,"")</f>
        <v>#N/A</v>
      </c>
      <c r="BF179">
        <v>1</v>
      </c>
    </row>
    <row r="180" spans="1:58" x14ac:dyDescent="0.25">
      <c r="A180" s="88" t="s">
        <v>2066</v>
      </c>
      <c r="B180" s="88" t="s">
        <v>218</v>
      </c>
      <c r="C180" s="53" t="s">
        <v>4411</v>
      </c>
      <c r="D180" s="54">
        <v>1</v>
      </c>
      <c r="E180" s="61"/>
      <c r="F180" s="55">
        <v>10</v>
      </c>
      <c r="G180" s="53"/>
      <c r="H180" s="57"/>
      <c r="I180" s="56"/>
      <c r="J180" s="56"/>
      <c r="K180" s="36" t="s">
        <v>65</v>
      </c>
      <c r="L180" s="79">
        <v>180</v>
      </c>
      <c r="M180" s="79"/>
      <c r="N180" s="59"/>
      <c r="O180" s="91" t="s">
        <v>223</v>
      </c>
      <c r="P180" s="94">
        <v>42810.771469907406</v>
      </c>
      <c r="Q180" s="91" t="s">
        <v>2112</v>
      </c>
      <c r="R180" s="91"/>
      <c r="S180" s="91"/>
      <c r="T180" s="91" t="s">
        <v>2145</v>
      </c>
      <c r="U180" s="91"/>
      <c r="V180" s="97" t="s">
        <v>2168</v>
      </c>
      <c r="W180" s="94">
        <v>42810.771469907406</v>
      </c>
      <c r="X180" s="97" t="s">
        <v>2207</v>
      </c>
      <c r="Y180" s="91"/>
      <c r="Z180" s="91"/>
      <c r="AA180" s="100" t="s">
        <v>2247</v>
      </c>
      <c r="AB180" s="91"/>
      <c r="AC180" s="91" t="b">
        <v>0</v>
      </c>
      <c r="AD180" s="91">
        <v>0</v>
      </c>
      <c r="AE180" s="100" t="s">
        <v>243</v>
      </c>
      <c r="AF180" s="91" t="b">
        <v>0</v>
      </c>
      <c r="AG180" s="91" t="s">
        <v>246</v>
      </c>
      <c r="AH180" s="91"/>
      <c r="AI180" s="100" t="s">
        <v>243</v>
      </c>
      <c r="AJ180" s="91" t="b">
        <v>0</v>
      </c>
      <c r="AK180" s="91">
        <v>0</v>
      </c>
      <c r="AL180" s="100" t="s">
        <v>243</v>
      </c>
      <c r="AM180" s="91" t="s">
        <v>247</v>
      </c>
      <c r="AN180" s="91" t="b">
        <v>0</v>
      </c>
      <c r="AO180" s="100" t="s">
        <v>2247</v>
      </c>
      <c r="AP180" s="91" t="s">
        <v>178</v>
      </c>
      <c r="AQ180" s="91">
        <v>0</v>
      </c>
      <c r="AR180" s="91">
        <v>0</v>
      </c>
      <c r="AS180" s="91"/>
      <c r="AT180" s="91"/>
      <c r="AU180" s="91"/>
      <c r="AV180" s="91"/>
      <c r="AW180" s="91"/>
      <c r="AX180" s="91"/>
      <c r="AY180" s="91"/>
      <c r="AZ180" s="91"/>
      <c r="BA180" s="123" t="s">
        <v>2044</v>
      </c>
      <c r="BB180" s="123" t="s">
        <v>4396</v>
      </c>
      <c r="BC180" s="123">
        <v>-1</v>
      </c>
      <c r="BD180" s="90" t="str">
        <f>REPLACE(INDEX(GroupVertices[Group], MATCH(Edges[[#This Row],[Vertex 1]],GroupVertices[Vertex],0)),1,1,"")</f>
        <v>est</v>
      </c>
      <c r="BE180" s="90" t="e">
        <f>REPLACE(INDEX(GroupVertices[Group], MATCH(Edges[[#This Row],[Vertex 2]],GroupVertices[Vertex],0)),1,1,"")</f>
        <v>#N/A</v>
      </c>
      <c r="BF180">
        <v>1</v>
      </c>
    </row>
    <row r="181" spans="1:58" x14ac:dyDescent="0.25">
      <c r="A181" s="88" t="s">
        <v>2074</v>
      </c>
      <c r="B181" s="88" t="s">
        <v>509</v>
      </c>
      <c r="C181" s="53" t="s">
        <v>4411</v>
      </c>
      <c r="D181" s="54">
        <v>1</v>
      </c>
      <c r="E181" s="61"/>
      <c r="F181" s="55">
        <v>10</v>
      </c>
      <c r="G181" s="53"/>
      <c r="H181" s="57"/>
      <c r="I181" s="56"/>
      <c r="J181" s="56"/>
      <c r="K181" s="36" t="s">
        <v>65</v>
      </c>
      <c r="L181" s="79">
        <v>181</v>
      </c>
      <c r="M181" s="79"/>
      <c r="N181" s="59"/>
      <c r="O181" s="91" t="s">
        <v>223</v>
      </c>
      <c r="P181" s="94">
        <v>42813.538553240738</v>
      </c>
      <c r="Q181" s="91" t="s">
        <v>2121</v>
      </c>
      <c r="R181" s="91"/>
      <c r="S181" s="91"/>
      <c r="T181" s="91"/>
      <c r="U181" s="91"/>
      <c r="V181" s="97" t="s">
        <v>2176</v>
      </c>
      <c r="W181" s="94">
        <v>42813.538553240738</v>
      </c>
      <c r="X181" s="97" t="s">
        <v>2216</v>
      </c>
      <c r="Y181" s="91"/>
      <c r="Z181" s="91"/>
      <c r="AA181" s="100" t="s">
        <v>2256</v>
      </c>
      <c r="AB181" s="91"/>
      <c r="AC181" s="91" t="b">
        <v>0</v>
      </c>
      <c r="AD181" s="91">
        <v>0</v>
      </c>
      <c r="AE181" s="100" t="s">
        <v>243</v>
      </c>
      <c r="AF181" s="91" t="b">
        <v>0</v>
      </c>
      <c r="AG181" s="91" t="s">
        <v>246</v>
      </c>
      <c r="AH181" s="91"/>
      <c r="AI181" s="100" t="s">
        <v>243</v>
      </c>
      <c r="AJ181" s="91" t="b">
        <v>0</v>
      </c>
      <c r="AK181" s="91">
        <v>0</v>
      </c>
      <c r="AL181" s="100" t="s">
        <v>243</v>
      </c>
      <c r="AM181" s="91" t="s">
        <v>247</v>
      </c>
      <c r="AN181" s="91" t="b">
        <v>0</v>
      </c>
      <c r="AO181" s="100" t="s">
        <v>2256</v>
      </c>
      <c r="AP181" s="91" t="s">
        <v>178</v>
      </c>
      <c r="AQ181" s="91">
        <v>0</v>
      </c>
      <c r="AR181" s="91">
        <v>0</v>
      </c>
      <c r="AS181" s="91"/>
      <c r="AT181" s="91"/>
      <c r="AU181" s="91"/>
      <c r="AV181" s="91"/>
      <c r="AW181" s="91"/>
      <c r="AX181" s="91"/>
      <c r="AY181" s="91"/>
      <c r="AZ181" s="91"/>
      <c r="BA181" s="123" t="s">
        <v>2044</v>
      </c>
      <c r="BB181" s="123" t="s">
        <v>4396</v>
      </c>
      <c r="BC181" s="123">
        <v>-1</v>
      </c>
      <c r="BD181" s="90" t="str">
        <f>REPLACE(INDEX(GroupVertices[Group], MATCH(Edges[[#This Row],[Vertex 1]],GroupVertices[Vertex],0)),1,1,"")</f>
        <v>est</v>
      </c>
      <c r="BE181" s="90" t="e">
        <f>REPLACE(INDEX(GroupVertices[Group], MATCH(Edges[[#This Row],[Vertex 2]],GroupVertices[Vertex],0)),1,1,"")</f>
        <v>#N/A</v>
      </c>
      <c r="BF181">
        <v>1</v>
      </c>
    </row>
    <row r="182" spans="1:58" x14ac:dyDescent="0.25">
      <c r="A182" s="88" t="s">
        <v>2074</v>
      </c>
      <c r="B182" s="88" t="s">
        <v>218</v>
      </c>
      <c r="C182" s="53" t="s">
        <v>4411</v>
      </c>
      <c r="D182" s="54">
        <v>1</v>
      </c>
      <c r="E182" s="61"/>
      <c r="F182" s="55">
        <v>10</v>
      </c>
      <c r="G182" s="53"/>
      <c r="H182" s="57"/>
      <c r="I182" s="56"/>
      <c r="J182" s="56"/>
      <c r="K182" s="36" t="s">
        <v>65</v>
      </c>
      <c r="L182" s="79">
        <v>182</v>
      </c>
      <c r="M182" s="79"/>
      <c r="N182" s="59"/>
      <c r="O182" s="91" t="s">
        <v>223</v>
      </c>
      <c r="P182" s="94">
        <v>42813.538553240738</v>
      </c>
      <c r="Q182" s="91" t="s">
        <v>2121</v>
      </c>
      <c r="R182" s="91"/>
      <c r="S182" s="91"/>
      <c r="T182" s="91"/>
      <c r="U182" s="91"/>
      <c r="V182" s="97" t="s">
        <v>2176</v>
      </c>
      <c r="W182" s="94">
        <v>42813.538553240738</v>
      </c>
      <c r="X182" s="97" t="s">
        <v>2216</v>
      </c>
      <c r="Y182" s="91"/>
      <c r="Z182" s="91"/>
      <c r="AA182" s="100" t="s">
        <v>2256</v>
      </c>
      <c r="AB182" s="91"/>
      <c r="AC182" s="91" t="b">
        <v>0</v>
      </c>
      <c r="AD182" s="91">
        <v>0</v>
      </c>
      <c r="AE182" s="100" t="s">
        <v>243</v>
      </c>
      <c r="AF182" s="91" t="b">
        <v>0</v>
      </c>
      <c r="AG182" s="91" t="s">
        <v>246</v>
      </c>
      <c r="AH182" s="91"/>
      <c r="AI182" s="100" t="s">
        <v>243</v>
      </c>
      <c r="AJ182" s="91" t="b">
        <v>0</v>
      </c>
      <c r="AK182" s="91">
        <v>0</v>
      </c>
      <c r="AL182" s="100" t="s">
        <v>243</v>
      </c>
      <c r="AM182" s="91" t="s">
        <v>247</v>
      </c>
      <c r="AN182" s="91" t="b">
        <v>0</v>
      </c>
      <c r="AO182" s="100" t="s">
        <v>2256</v>
      </c>
      <c r="AP182" s="91" t="s">
        <v>178</v>
      </c>
      <c r="AQ182" s="91">
        <v>0</v>
      </c>
      <c r="AR182" s="91">
        <v>0</v>
      </c>
      <c r="AS182" s="91"/>
      <c r="AT182" s="91"/>
      <c r="AU182" s="91"/>
      <c r="AV182" s="91"/>
      <c r="AW182" s="91"/>
      <c r="AX182" s="91"/>
      <c r="AY182" s="91"/>
      <c r="AZ182" s="91"/>
      <c r="BA182" s="123" t="s">
        <v>2044</v>
      </c>
      <c r="BB182" s="123" t="s">
        <v>4396</v>
      </c>
      <c r="BC182" s="123">
        <v>-1</v>
      </c>
      <c r="BD182" s="90" t="str">
        <f>REPLACE(INDEX(GroupVertices[Group], MATCH(Edges[[#This Row],[Vertex 1]],GroupVertices[Vertex],0)),1,1,"")</f>
        <v>est</v>
      </c>
      <c r="BE182" s="90" t="e">
        <f>REPLACE(INDEX(GroupVertices[Group], MATCH(Edges[[#This Row],[Vertex 2]],GroupVertices[Vertex],0)),1,1,"")</f>
        <v>#N/A</v>
      </c>
      <c r="BF182">
        <v>1</v>
      </c>
    </row>
    <row r="183" spans="1:58" x14ac:dyDescent="0.25">
      <c r="A183" s="88" t="s">
        <v>2075</v>
      </c>
      <c r="B183" s="88" t="s">
        <v>218</v>
      </c>
      <c r="C183" s="53" t="s">
        <v>4411</v>
      </c>
      <c r="D183" s="54">
        <v>1</v>
      </c>
      <c r="E183" s="61"/>
      <c r="F183" s="55">
        <v>10</v>
      </c>
      <c r="G183" s="53"/>
      <c r="H183" s="57"/>
      <c r="I183" s="56"/>
      <c r="J183" s="56"/>
      <c r="K183" s="36" t="s">
        <v>65</v>
      </c>
      <c r="L183" s="79">
        <v>183</v>
      </c>
      <c r="M183" s="79"/>
      <c r="N183" s="59"/>
      <c r="O183" s="91" t="s">
        <v>223</v>
      </c>
      <c r="P183" s="94">
        <v>42814.251562500001</v>
      </c>
      <c r="Q183" s="91" t="s">
        <v>2122</v>
      </c>
      <c r="R183" s="91"/>
      <c r="S183" s="91"/>
      <c r="T183" s="91"/>
      <c r="U183" s="91"/>
      <c r="V183" s="97" t="s">
        <v>2177</v>
      </c>
      <c r="W183" s="94">
        <v>42814.251562500001</v>
      </c>
      <c r="X183" s="97" t="s">
        <v>2217</v>
      </c>
      <c r="Y183" s="91"/>
      <c r="Z183" s="91"/>
      <c r="AA183" s="100" t="s">
        <v>2257</v>
      </c>
      <c r="AB183" s="91"/>
      <c r="AC183" s="91" t="b">
        <v>0</v>
      </c>
      <c r="AD183" s="91">
        <v>1</v>
      </c>
      <c r="AE183" s="100" t="s">
        <v>243</v>
      </c>
      <c r="AF183" s="91" t="b">
        <v>0</v>
      </c>
      <c r="AG183" s="91" t="s">
        <v>246</v>
      </c>
      <c r="AH183" s="91"/>
      <c r="AI183" s="100" t="s">
        <v>243</v>
      </c>
      <c r="AJ183" s="91" t="b">
        <v>0</v>
      </c>
      <c r="AK183" s="91">
        <v>0</v>
      </c>
      <c r="AL183" s="100" t="s">
        <v>243</v>
      </c>
      <c r="AM183" s="91" t="s">
        <v>247</v>
      </c>
      <c r="AN183" s="91" t="b">
        <v>0</v>
      </c>
      <c r="AO183" s="100" t="s">
        <v>2257</v>
      </c>
      <c r="AP183" s="91" t="s">
        <v>178</v>
      </c>
      <c r="AQ183" s="91">
        <v>0</v>
      </c>
      <c r="AR183" s="91">
        <v>0</v>
      </c>
      <c r="AS183" s="91"/>
      <c r="AT183" s="91"/>
      <c r="AU183" s="91"/>
      <c r="AV183" s="91"/>
      <c r="AW183" s="91"/>
      <c r="AX183" s="91"/>
      <c r="AY183" s="91"/>
      <c r="AZ183" s="91"/>
      <c r="BA183" s="123" t="s">
        <v>2044</v>
      </c>
      <c r="BB183" s="123" t="s">
        <v>4396</v>
      </c>
      <c r="BC183" s="123">
        <v>-1</v>
      </c>
      <c r="BD183" s="90" t="str">
        <f>REPLACE(INDEX(GroupVertices[Group], MATCH(Edges[[#This Row],[Vertex 1]],GroupVertices[Vertex],0)),1,1,"")</f>
        <v>est</v>
      </c>
      <c r="BE183" s="90" t="e">
        <f>REPLACE(INDEX(GroupVertices[Group], MATCH(Edges[[#This Row],[Vertex 2]],GroupVertices[Vertex],0)),1,1,"")</f>
        <v>#N/A</v>
      </c>
      <c r="BF183">
        <v>1</v>
      </c>
    </row>
    <row r="184" spans="1:58" x14ac:dyDescent="0.25">
      <c r="A184" s="88" t="s">
        <v>2075</v>
      </c>
      <c r="B184" s="88" t="s">
        <v>674</v>
      </c>
      <c r="C184" s="53" t="s">
        <v>4411</v>
      </c>
      <c r="D184" s="54">
        <v>1</v>
      </c>
      <c r="E184" s="61"/>
      <c r="F184" s="55">
        <v>10</v>
      </c>
      <c r="G184" s="53"/>
      <c r="H184" s="57"/>
      <c r="I184" s="56"/>
      <c r="J184" s="56"/>
      <c r="K184" s="36" t="s">
        <v>65</v>
      </c>
      <c r="L184" s="79">
        <v>184</v>
      </c>
      <c r="M184" s="79"/>
      <c r="N184" s="59"/>
      <c r="O184" s="91" t="s">
        <v>223</v>
      </c>
      <c r="P184" s="94">
        <v>42814.251562500001</v>
      </c>
      <c r="Q184" s="91" t="s">
        <v>2122</v>
      </c>
      <c r="R184" s="91"/>
      <c r="S184" s="91"/>
      <c r="T184" s="91"/>
      <c r="U184" s="91"/>
      <c r="V184" s="97" t="s">
        <v>2177</v>
      </c>
      <c r="W184" s="94">
        <v>42814.251562500001</v>
      </c>
      <c r="X184" s="97" t="s">
        <v>2217</v>
      </c>
      <c r="Y184" s="91"/>
      <c r="Z184" s="91"/>
      <c r="AA184" s="100" t="s">
        <v>2257</v>
      </c>
      <c r="AB184" s="91"/>
      <c r="AC184" s="91" t="b">
        <v>0</v>
      </c>
      <c r="AD184" s="91">
        <v>1</v>
      </c>
      <c r="AE184" s="100" t="s">
        <v>243</v>
      </c>
      <c r="AF184" s="91" t="b">
        <v>0</v>
      </c>
      <c r="AG184" s="91" t="s">
        <v>246</v>
      </c>
      <c r="AH184" s="91"/>
      <c r="AI184" s="100" t="s">
        <v>243</v>
      </c>
      <c r="AJ184" s="91" t="b">
        <v>0</v>
      </c>
      <c r="AK184" s="91">
        <v>0</v>
      </c>
      <c r="AL184" s="100" t="s">
        <v>243</v>
      </c>
      <c r="AM184" s="91" t="s">
        <v>247</v>
      </c>
      <c r="AN184" s="91" t="b">
        <v>0</v>
      </c>
      <c r="AO184" s="100" t="s">
        <v>2257</v>
      </c>
      <c r="AP184" s="91" t="s">
        <v>178</v>
      </c>
      <c r="AQ184" s="91">
        <v>0</v>
      </c>
      <c r="AR184" s="91">
        <v>0</v>
      </c>
      <c r="AS184" s="91"/>
      <c r="AT184" s="91"/>
      <c r="AU184" s="91"/>
      <c r="AV184" s="91"/>
      <c r="AW184" s="91"/>
      <c r="AX184" s="91"/>
      <c r="AY184" s="91"/>
      <c r="AZ184" s="91"/>
      <c r="BA184" s="123" t="s">
        <v>2044</v>
      </c>
      <c r="BB184" s="123" t="s">
        <v>4396</v>
      </c>
      <c r="BC184" s="123">
        <v>-1</v>
      </c>
      <c r="BD184" s="90" t="str">
        <f>REPLACE(INDEX(GroupVertices[Group], MATCH(Edges[[#This Row],[Vertex 1]],GroupVertices[Vertex],0)),1,1,"")</f>
        <v>est</v>
      </c>
      <c r="BE184" s="90" t="e">
        <f>REPLACE(INDEX(GroupVertices[Group], MATCH(Edges[[#This Row],[Vertex 2]],GroupVertices[Vertex],0)),1,1,"")</f>
        <v>#N/A</v>
      </c>
      <c r="BF184">
        <v>1</v>
      </c>
    </row>
    <row r="185" spans="1:58" x14ac:dyDescent="0.25">
      <c r="A185" s="88" t="s">
        <v>2518</v>
      </c>
      <c r="B185" s="88" t="s">
        <v>2520</v>
      </c>
      <c r="C185" s="53" t="s">
        <v>4411</v>
      </c>
      <c r="D185" s="54">
        <v>1</v>
      </c>
      <c r="E185" s="61"/>
      <c r="F185" s="55">
        <v>10</v>
      </c>
      <c r="G185" s="53"/>
      <c r="H185" s="57"/>
      <c r="I185" s="56"/>
      <c r="J185" s="56"/>
      <c r="K185" s="36" t="s">
        <v>65</v>
      </c>
      <c r="L185" s="79">
        <v>185</v>
      </c>
      <c r="M185" s="79"/>
      <c r="N185" s="59"/>
      <c r="O185" s="91" t="s">
        <v>223</v>
      </c>
      <c r="P185" s="94">
        <v>42808.798032407409</v>
      </c>
      <c r="Q185" s="91" t="s">
        <v>2522</v>
      </c>
      <c r="R185" s="97" t="s">
        <v>2527</v>
      </c>
      <c r="S185" s="91" t="s">
        <v>342</v>
      </c>
      <c r="T185" s="91"/>
      <c r="U185" s="91"/>
      <c r="V185" s="97" t="s">
        <v>2531</v>
      </c>
      <c r="W185" s="94">
        <v>42808.798032407409</v>
      </c>
      <c r="X185" s="97" t="s">
        <v>2533</v>
      </c>
      <c r="Y185" s="91"/>
      <c r="Z185" s="91"/>
      <c r="AA185" s="100" t="s">
        <v>2538</v>
      </c>
      <c r="AB185" s="91"/>
      <c r="AC185" s="91" t="b">
        <v>0</v>
      </c>
      <c r="AD185" s="91">
        <v>0</v>
      </c>
      <c r="AE185" s="100" t="s">
        <v>244</v>
      </c>
      <c r="AF185" s="91" t="b">
        <v>0</v>
      </c>
      <c r="AG185" s="91" t="s">
        <v>246</v>
      </c>
      <c r="AH185" s="91"/>
      <c r="AI185" s="100" t="s">
        <v>243</v>
      </c>
      <c r="AJ185" s="91" t="b">
        <v>0</v>
      </c>
      <c r="AK185" s="91">
        <v>0</v>
      </c>
      <c r="AL185" s="100" t="s">
        <v>243</v>
      </c>
      <c r="AM185" s="91" t="s">
        <v>247</v>
      </c>
      <c r="AN185" s="91" t="b">
        <v>1</v>
      </c>
      <c r="AO185" s="100" t="s">
        <v>2538</v>
      </c>
      <c r="AP185" s="91" t="s">
        <v>178</v>
      </c>
      <c r="AQ185" s="91">
        <v>0</v>
      </c>
      <c r="AR185" s="91">
        <v>0</v>
      </c>
      <c r="AS185" s="91"/>
      <c r="AT185" s="91"/>
      <c r="AU185" s="91"/>
      <c r="AV185" s="91"/>
      <c r="AW185" s="91"/>
      <c r="AX185" s="91"/>
      <c r="AY185" s="91"/>
      <c r="AZ185" s="91"/>
      <c r="BA185" s="123" t="s">
        <v>2044</v>
      </c>
      <c r="BB185" s="123" t="s">
        <v>4396</v>
      </c>
      <c r="BC185" s="123">
        <v>-1</v>
      </c>
      <c r="BD185" s="90" t="str">
        <f>REPLACE(INDEX(GroupVertices[Group], MATCH(Edges[[#This Row],[Vertex 1]],GroupVertices[Vertex],0)),1,1,"")</f>
        <v>est</v>
      </c>
      <c r="BE185" s="90" t="str">
        <f>REPLACE(INDEX(GroupVertices[Group], MATCH(Edges[[#This Row],[Vertex 2]],GroupVertices[Vertex],0)),1,1,"")</f>
        <v>est</v>
      </c>
      <c r="BF185">
        <v>1</v>
      </c>
    </row>
    <row r="186" spans="1:58" x14ac:dyDescent="0.25">
      <c r="A186" s="88" t="s">
        <v>2518</v>
      </c>
      <c r="B186" s="88" t="s">
        <v>508</v>
      </c>
      <c r="C186" s="53" t="s">
        <v>4411</v>
      </c>
      <c r="D186" s="81">
        <v>1</v>
      </c>
      <c r="E186" s="82"/>
      <c r="F186" s="83">
        <v>10</v>
      </c>
      <c r="G186" s="80"/>
      <c r="H186" s="84"/>
      <c r="I186" s="85"/>
      <c r="J186" s="85"/>
      <c r="K186" s="36" t="s">
        <v>65</v>
      </c>
      <c r="L186" s="86">
        <v>186</v>
      </c>
      <c r="M186" s="86"/>
      <c r="N186" s="59"/>
      <c r="O186" s="91" t="s">
        <v>223</v>
      </c>
      <c r="P186" s="94">
        <v>42808.798032407409</v>
      </c>
      <c r="Q186" s="91" t="s">
        <v>2522</v>
      </c>
      <c r="R186" s="97" t="s">
        <v>2527</v>
      </c>
      <c r="S186" s="91" t="s">
        <v>342</v>
      </c>
      <c r="T186" s="91"/>
      <c r="U186" s="91"/>
      <c r="V186" s="97" t="s">
        <v>2531</v>
      </c>
      <c r="W186" s="94">
        <v>42808.798032407409</v>
      </c>
      <c r="X186" s="97" t="s">
        <v>2533</v>
      </c>
      <c r="Y186" s="91"/>
      <c r="Z186" s="91"/>
      <c r="AA186" s="100" t="s">
        <v>2538</v>
      </c>
      <c r="AB186" s="91"/>
      <c r="AC186" s="91" t="b">
        <v>0</v>
      </c>
      <c r="AD186" s="91">
        <v>0</v>
      </c>
      <c r="AE186" s="100" t="s">
        <v>244</v>
      </c>
      <c r="AF186" s="91" t="b">
        <v>0</v>
      </c>
      <c r="AG186" s="91" t="s">
        <v>246</v>
      </c>
      <c r="AH186" s="91"/>
      <c r="AI186" s="100" t="s">
        <v>243</v>
      </c>
      <c r="AJ186" s="91" t="b">
        <v>0</v>
      </c>
      <c r="AK186" s="91">
        <v>0</v>
      </c>
      <c r="AL186" s="100" t="s">
        <v>243</v>
      </c>
      <c r="AM186" s="91" t="s">
        <v>247</v>
      </c>
      <c r="AN186" s="91" t="b">
        <v>1</v>
      </c>
      <c r="AO186" s="100" t="s">
        <v>2538</v>
      </c>
      <c r="AP186" s="91" t="s">
        <v>178</v>
      </c>
      <c r="AQ186" s="91">
        <v>0</v>
      </c>
      <c r="AR186" s="91">
        <v>0</v>
      </c>
      <c r="AS186" s="91"/>
      <c r="AT186" s="91"/>
      <c r="AU186" s="91"/>
      <c r="AV186" s="91"/>
      <c r="AW186" s="91"/>
      <c r="AX186" s="91"/>
      <c r="AY186" s="91"/>
      <c r="AZ186" s="91"/>
      <c r="BA186" s="123" t="s">
        <v>2044</v>
      </c>
      <c r="BB186" s="123" t="s">
        <v>4396</v>
      </c>
      <c r="BC186" s="123">
        <v>-1</v>
      </c>
      <c r="BD186" s="90" t="str">
        <f>REPLACE(INDEX(GroupVertices[Group], MATCH(Edges[[#This Row],[Vertex 1]],GroupVertices[Vertex],0)),1,1,"")</f>
        <v>est</v>
      </c>
      <c r="BE186" s="90" t="e">
        <f>REPLACE(INDEX(GroupVertices[Group], MATCH(Edges[[#This Row],[Vertex 2]],GroupVertices[Vertex],0)),1,1,"")</f>
        <v>#N/A</v>
      </c>
      <c r="BF186">
        <v>1</v>
      </c>
    </row>
    <row r="187" spans="1:58" x14ac:dyDescent="0.25">
      <c r="A187" s="88" t="s">
        <v>2518</v>
      </c>
      <c r="B187" s="88" t="s">
        <v>221</v>
      </c>
      <c r="C187" s="53" t="s">
        <v>4411</v>
      </c>
      <c r="D187" s="54">
        <v>1</v>
      </c>
      <c r="E187" s="61"/>
      <c r="F187" s="55">
        <v>10</v>
      </c>
      <c r="G187" s="53"/>
      <c r="H187" s="57"/>
      <c r="I187" s="56"/>
      <c r="J187" s="56"/>
      <c r="K187" s="36" t="s">
        <v>65</v>
      </c>
      <c r="L187" s="79">
        <v>187</v>
      </c>
      <c r="M187" s="79"/>
      <c r="N187" s="59"/>
      <c r="O187" s="91" t="s">
        <v>222</v>
      </c>
      <c r="P187" s="94">
        <v>42808.798032407409</v>
      </c>
      <c r="Q187" s="91" t="s">
        <v>2522</v>
      </c>
      <c r="R187" s="97" t="s">
        <v>2527</v>
      </c>
      <c r="S187" s="91" t="s">
        <v>342</v>
      </c>
      <c r="T187" s="91"/>
      <c r="U187" s="91"/>
      <c r="V187" s="97" t="s">
        <v>2531</v>
      </c>
      <c r="W187" s="94">
        <v>42808.798032407409</v>
      </c>
      <c r="X187" s="97" t="s">
        <v>2533</v>
      </c>
      <c r="Y187" s="91"/>
      <c r="Z187" s="91"/>
      <c r="AA187" s="100" t="s">
        <v>2538</v>
      </c>
      <c r="AB187" s="91"/>
      <c r="AC187" s="91" t="b">
        <v>0</v>
      </c>
      <c r="AD187" s="91">
        <v>0</v>
      </c>
      <c r="AE187" s="100" t="s">
        <v>244</v>
      </c>
      <c r="AF187" s="91" t="b">
        <v>0</v>
      </c>
      <c r="AG187" s="91" t="s">
        <v>246</v>
      </c>
      <c r="AH187" s="91"/>
      <c r="AI187" s="100" t="s">
        <v>243</v>
      </c>
      <c r="AJ187" s="91" t="b">
        <v>0</v>
      </c>
      <c r="AK187" s="91">
        <v>0</v>
      </c>
      <c r="AL187" s="100" t="s">
        <v>243</v>
      </c>
      <c r="AM187" s="91" t="s">
        <v>247</v>
      </c>
      <c r="AN187" s="91" t="b">
        <v>1</v>
      </c>
      <c r="AO187" s="100" t="s">
        <v>2538</v>
      </c>
      <c r="AP187" s="91" t="s">
        <v>178</v>
      </c>
      <c r="AQ187" s="91">
        <v>0</v>
      </c>
      <c r="AR187" s="91">
        <v>0</v>
      </c>
      <c r="AS187" s="91"/>
      <c r="AT187" s="91"/>
      <c r="AU187" s="91"/>
      <c r="AV187" s="91"/>
      <c r="AW187" s="91"/>
      <c r="AX187" s="91"/>
      <c r="AY187" s="91"/>
      <c r="AZ187" s="91"/>
      <c r="BA187" s="123" t="s">
        <v>2044</v>
      </c>
      <c r="BB187" s="123" t="s">
        <v>4396</v>
      </c>
      <c r="BC187" s="123">
        <v>-1</v>
      </c>
      <c r="BD187" s="90" t="str">
        <f>REPLACE(INDEX(GroupVertices[Group], MATCH(Edges[[#This Row],[Vertex 1]],GroupVertices[Vertex],0)),1,1,"")</f>
        <v>est</v>
      </c>
      <c r="BE187" s="90" t="e">
        <f>REPLACE(INDEX(GroupVertices[Group], MATCH(Edges[[#This Row],[Vertex 2]],GroupVertices[Vertex],0)),1,1,"")</f>
        <v>#N/A</v>
      </c>
      <c r="BF187">
        <v>1</v>
      </c>
    </row>
    <row r="188" spans="1:58" x14ac:dyDescent="0.25">
      <c r="A188" s="88" t="s">
        <v>2518</v>
      </c>
      <c r="B188" s="88" t="s">
        <v>218</v>
      </c>
      <c r="C188" s="53" t="s">
        <v>4411</v>
      </c>
      <c r="D188" s="54">
        <v>1</v>
      </c>
      <c r="E188" s="61"/>
      <c r="F188" s="55">
        <v>10</v>
      </c>
      <c r="G188" s="53"/>
      <c r="H188" s="57"/>
      <c r="I188" s="56"/>
      <c r="J188" s="56"/>
      <c r="K188" s="36" t="s">
        <v>65</v>
      </c>
      <c r="L188" s="79">
        <v>188</v>
      </c>
      <c r="M188" s="79"/>
      <c r="N188" s="59"/>
      <c r="O188" s="91" t="s">
        <v>223</v>
      </c>
      <c r="P188" s="94">
        <v>42808.798032407409</v>
      </c>
      <c r="Q188" s="91" t="s">
        <v>2522</v>
      </c>
      <c r="R188" s="97" t="s">
        <v>2527</v>
      </c>
      <c r="S188" s="91" t="s">
        <v>342</v>
      </c>
      <c r="T188" s="91"/>
      <c r="U188" s="91"/>
      <c r="V188" s="97" t="s">
        <v>2531</v>
      </c>
      <c r="W188" s="94">
        <v>42808.798032407409</v>
      </c>
      <c r="X188" s="97" t="s">
        <v>2533</v>
      </c>
      <c r="Y188" s="91"/>
      <c r="Z188" s="91"/>
      <c r="AA188" s="100" t="s">
        <v>2538</v>
      </c>
      <c r="AB188" s="91"/>
      <c r="AC188" s="91" t="b">
        <v>0</v>
      </c>
      <c r="AD188" s="91">
        <v>0</v>
      </c>
      <c r="AE188" s="100" t="s">
        <v>244</v>
      </c>
      <c r="AF188" s="91" t="b">
        <v>0</v>
      </c>
      <c r="AG188" s="91" t="s">
        <v>246</v>
      </c>
      <c r="AH188" s="91"/>
      <c r="AI188" s="100" t="s">
        <v>243</v>
      </c>
      <c r="AJ188" s="91" t="b">
        <v>0</v>
      </c>
      <c r="AK188" s="91">
        <v>0</v>
      </c>
      <c r="AL188" s="100" t="s">
        <v>243</v>
      </c>
      <c r="AM188" s="91" t="s">
        <v>247</v>
      </c>
      <c r="AN188" s="91" t="b">
        <v>1</v>
      </c>
      <c r="AO188" s="100" t="s">
        <v>2538</v>
      </c>
      <c r="AP188" s="91" t="s">
        <v>178</v>
      </c>
      <c r="AQ188" s="91">
        <v>0</v>
      </c>
      <c r="AR188" s="91">
        <v>0</v>
      </c>
      <c r="AS188" s="91"/>
      <c r="AT188" s="91"/>
      <c r="AU188" s="91"/>
      <c r="AV188" s="91"/>
      <c r="AW188" s="91"/>
      <c r="AX188" s="91"/>
      <c r="AY188" s="91"/>
      <c r="AZ188" s="91"/>
      <c r="BA188" s="123" t="s">
        <v>2044</v>
      </c>
      <c r="BB188" s="123" t="s">
        <v>4396</v>
      </c>
      <c r="BC188" s="123">
        <v>-1</v>
      </c>
      <c r="BD188" s="90" t="str">
        <f>REPLACE(INDEX(GroupVertices[Group], MATCH(Edges[[#This Row],[Vertex 1]],GroupVertices[Vertex],0)),1,1,"")</f>
        <v>est</v>
      </c>
      <c r="BE188" s="90" t="e">
        <f>REPLACE(INDEX(GroupVertices[Group], MATCH(Edges[[#This Row],[Vertex 2]],GroupVertices[Vertex],0)),1,1,"")</f>
        <v>#N/A</v>
      </c>
      <c r="BF188">
        <v>1</v>
      </c>
    </row>
    <row r="189" spans="1:58" x14ac:dyDescent="0.25">
      <c r="A189" s="88" t="s">
        <v>2569</v>
      </c>
      <c r="B189" s="88" t="s">
        <v>221</v>
      </c>
      <c r="C189" s="53" t="s">
        <v>4411</v>
      </c>
      <c r="D189" s="81">
        <v>1</v>
      </c>
      <c r="E189" s="82"/>
      <c r="F189" s="83">
        <v>10</v>
      </c>
      <c r="G189" s="80"/>
      <c r="H189" s="84"/>
      <c r="I189" s="85"/>
      <c r="J189" s="85"/>
      <c r="K189" s="36" t="s">
        <v>65</v>
      </c>
      <c r="L189" s="86">
        <v>189</v>
      </c>
      <c r="M189" s="86"/>
      <c r="N189" s="59"/>
      <c r="O189" s="91" t="s">
        <v>222</v>
      </c>
      <c r="P189" s="94">
        <v>42808.561006944445</v>
      </c>
      <c r="Q189" s="91" t="s">
        <v>2571</v>
      </c>
      <c r="R189" s="91"/>
      <c r="S189" s="91"/>
      <c r="T189" s="91" t="s">
        <v>2573</v>
      </c>
      <c r="U189" s="91"/>
      <c r="V189" s="97" t="s">
        <v>2574</v>
      </c>
      <c r="W189" s="94">
        <v>42808.561006944445</v>
      </c>
      <c r="X189" s="97" t="s">
        <v>2575</v>
      </c>
      <c r="Y189" s="91"/>
      <c r="Z189" s="91"/>
      <c r="AA189" s="100" t="s">
        <v>2577</v>
      </c>
      <c r="AB189" s="91"/>
      <c r="AC189" s="91" t="b">
        <v>0</v>
      </c>
      <c r="AD189" s="91">
        <v>0</v>
      </c>
      <c r="AE189" s="100" t="s">
        <v>244</v>
      </c>
      <c r="AF189" s="91" t="b">
        <v>0</v>
      </c>
      <c r="AG189" s="91" t="s">
        <v>246</v>
      </c>
      <c r="AH189" s="91"/>
      <c r="AI189" s="100" t="s">
        <v>243</v>
      </c>
      <c r="AJ189" s="91" t="b">
        <v>0</v>
      </c>
      <c r="AK189" s="91">
        <v>0</v>
      </c>
      <c r="AL189" s="100" t="s">
        <v>243</v>
      </c>
      <c r="AM189" s="91" t="s">
        <v>247</v>
      </c>
      <c r="AN189" s="91" t="b">
        <v>0</v>
      </c>
      <c r="AO189" s="100" t="s">
        <v>2577</v>
      </c>
      <c r="AP189" s="91" t="s">
        <v>178</v>
      </c>
      <c r="AQ189" s="91">
        <v>0</v>
      </c>
      <c r="AR189" s="91">
        <v>0</v>
      </c>
      <c r="AS189" s="91" t="s">
        <v>2579</v>
      </c>
      <c r="AT189" s="91" t="s">
        <v>286</v>
      </c>
      <c r="AU189" s="91" t="s">
        <v>423</v>
      </c>
      <c r="AV189" s="91" t="s">
        <v>2580</v>
      </c>
      <c r="AW189" s="91" t="s">
        <v>2581</v>
      </c>
      <c r="AX189" s="91" t="s">
        <v>2357</v>
      </c>
      <c r="AY189" s="91" t="s">
        <v>427</v>
      </c>
      <c r="AZ189" s="97" t="s">
        <v>2582</v>
      </c>
      <c r="BA189" s="123" t="s">
        <v>2044</v>
      </c>
      <c r="BB189" s="123" t="s">
        <v>4396</v>
      </c>
      <c r="BC189" s="123">
        <v>-1</v>
      </c>
      <c r="BD189" s="90" t="str">
        <f>REPLACE(INDEX(GroupVertices[Group], MATCH(Edges[[#This Row],[Vertex 1]],GroupVertices[Vertex],0)),1,1,"")</f>
        <v>est</v>
      </c>
      <c r="BE189" s="90" t="e">
        <f>REPLACE(INDEX(GroupVertices[Group], MATCH(Edges[[#This Row],[Vertex 2]],GroupVertices[Vertex],0)),1,1,"")</f>
        <v>#N/A</v>
      </c>
      <c r="BF189">
        <v>1</v>
      </c>
    </row>
    <row r="190" spans="1:58" x14ac:dyDescent="0.25">
      <c r="A190" s="88" t="s">
        <v>2569</v>
      </c>
      <c r="B190" s="88" t="s">
        <v>218</v>
      </c>
      <c r="C190" s="53" t="s">
        <v>4411</v>
      </c>
      <c r="D190" s="54">
        <v>1</v>
      </c>
      <c r="E190" s="61"/>
      <c r="F190" s="55">
        <v>10</v>
      </c>
      <c r="G190" s="53"/>
      <c r="H190" s="57"/>
      <c r="I190" s="56"/>
      <c r="J190" s="56"/>
      <c r="K190" s="36" t="s">
        <v>65</v>
      </c>
      <c r="L190" s="79">
        <v>190</v>
      </c>
      <c r="M190" s="79"/>
      <c r="N190" s="59"/>
      <c r="O190" s="91" t="s">
        <v>223</v>
      </c>
      <c r="P190" s="94">
        <v>42808.561006944445</v>
      </c>
      <c r="Q190" s="91" t="s">
        <v>2571</v>
      </c>
      <c r="R190" s="91"/>
      <c r="S190" s="91"/>
      <c r="T190" s="91" t="s">
        <v>2573</v>
      </c>
      <c r="U190" s="91"/>
      <c r="V190" s="97" t="s">
        <v>2574</v>
      </c>
      <c r="W190" s="94">
        <v>42808.561006944445</v>
      </c>
      <c r="X190" s="97" t="s">
        <v>2575</v>
      </c>
      <c r="Y190" s="91"/>
      <c r="Z190" s="91"/>
      <c r="AA190" s="100" t="s">
        <v>2577</v>
      </c>
      <c r="AB190" s="91"/>
      <c r="AC190" s="91" t="b">
        <v>0</v>
      </c>
      <c r="AD190" s="91">
        <v>0</v>
      </c>
      <c r="AE190" s="100" t="s">
        <v>244</v>
      </c>
      <c r="AF190" s="91" t="b">
        <v>0</v>
      </c>
      <c r="AG190" s="91" t="s">
        <v>246</v>
      </c>
      <c r="AH190" s="91"/>
      <c r="AI190" s="100" t="s">
        <v>243</v>
      </c>
      <c r="AJ190" s="91" t="b">
        <v>0</v>
      </c>
      <c r="AK190" s="91">
        <v>0</v>
      </c>
      <c r="AL190" s="100" t="s">
        <v>243</v>
      </c>
      <c r="AM190" s="91" t="s">
        <v>247</v>
      </c>
      <c r="AN190" s="91" t="b">
        <v>0</v>
      </c>
      <c r="AO190" s="100" t="s">
        <v>2577</v>
      </c>
      <c r="AP190" s="91" t="s">
        <v>178</v>
      </c>
      <c r="AQ190" s="91">
        <v>0</v>
      </c>
      <c r="AR190" s="91">
        <v>0</v>
      </c>
      <c r="AS190" s="91" t="s">
        <v>2579</v>
      </c>
      <c r="AT190" s="91" t="s">
        <v>286</v>
      </c>
      <c r="AU190" s="91" t="s">
        <v>423</v>
      </c>
      <c r="AV190" s="91" t="s">
        <v>2580</v>
      </c>
      <c r="AW190" s="91" t="s">
        <v>2581</v>
      </c>
      <c r="AX190" s="91" t="s">
        <v>2357</v>
      </c>
      <c r="AY190" s="91" t="s">
        <v>427</v>
      </c>
      <c r="AZ190" s="97" t="s">
        <v>2582</v>
      </c>
      <c r="BA190" s="123" t="s">
        <v>2044</v>
      </c>
      <c r="BB190" s="123" t="s">
        <v>4396</v>
      </c>
      <c r="BC190" s="123">
        <v>-1</v>
      </c>
      <c r="BD190" s="90" t="str">
        <f>REPLACE(INDEX(GroupVertices[Group], MATCH(Edges[[#This Row],[Vertex 1]],GroupVertices[Vertex],0)),1,1,"")</f>
        <v>est</v>
      </c>
      <c r="BE190" s="90" t="e">
        <f>REPLACE(INDEX(GroupVertices[Group], MATCH(Edges[[#This Row],[Vertex 2]],GroupVertices[Vertex],0)),1,1,"")</f>
        <v>#N/A</v>
      </c>
      <c r="BF190">
        <v>1</v>
      </c>
    </row>
    <row r="191" spans="1:58" x14ac:dyDescent="0.25">
      <c r="A191" s="89" t="s">
        <v>2570</v>
      </c>
      <c r="B191" s="89" t="s">
        <v>218</v>
      </c>
      <c r="C191" s="53" t="s">
        <v>4411</v>
      </c>
      <c r="D191" s="150">
        <v>1</v>
      </c>
      <c r="E191" s="151"/>
      <c r="F191" s="152">
        <v>10</v>
      </c>
      <c r="G191" s="149"/>
      <c r="H191" s="153"/>
      <c r="I191" s="154"/>
      <c r="J191" s="154"/>
      <c r="K191" s="36" t="s">
        <v>65</v>
      </c>
      <c r="L191" s="155">
        <v>191</v>
      </c>
      <c r="M191" s="155"/>
      <c r="N191" s="87"/>
      <c r="O191" s="92" t="s">
        <v>222</v>
      </c>
      <c r="P191" s="95">
        <v>42812.592546296299</v>
      </c>
      <c r="Q191" s="92" t="s">
        <v>2572</v>
      </c>
      <c r="R191" s="92"/>
      <c r="S191" s="92"/>
      <c r="T191" s="92"/>
      <c r="U191" s="92"/>
      <c r="V191" s="98" t="s">
        <v>1584</v>
      </c>
      <c r="W191" s="95">
        <v>42812.592546296299</v>
      </c>
      <c r="X191" s="98" t="s">
        <v>2576</v>
      </c>
      <c r="Y191" s="92"/>
      <c r="Z191" s="92"/>
      <c r="AA191" s="101" t="s">
        <v>2578</v>
      </c>
      <c r="AB191" s="92"/>
      <c r="AC191" s="92" t="b">
        <v>0</v>
      </c>
      <c r="AD191" s="92">
        <v>0</v>
      </c>
      <c r="AE191" s="101" t="s">
        <v>242</v>
      </c>
      <c r="AF191" s="92" t="b">
        <v>0</v>
      </c>
      <c r="AG191" s="92" t="s">
        <v>246</v>
      </c>
      <c r="AH191" s="92"/>
      <c r="AI191" s="101" t="s">
        <v>243</v>
      </c>
      <c r="AJ191" s="92" t="b">
        <v>0</v>
      </c>
      <c r="AK191" s="92">
        <v>0</v>
      </c>
      <c r="AL191" s="101" t="s">
        <v>243</v>
      </c>
      <c r="AM191" s="92" t="s">
        <v>552</v>
      </c>
      <c r="AN191" s="92" t="b">
        <v>0</v>
      </c>
      <c r="AO191" s="101" t="s">
        <v>2578</v>
      </c>
      <c r="AP191" s="92" t="s">
        <v>178</v>
      </c>
      <c r="AQ191" s="92">
        <v>0</v>
      </c>
      <c r="AR191" s="92">
        <v>0</v>
      </c>
      <c r="AS191" s="92"/>
      <c r="AT191" s="92"/>
      <c r="AU191" s="92"/>
      <c r="AV191" s="92"/>
      <c r="AW191" s="92"/>
      <c r="AX191" s="92"/>
      <c r="AY191" s="92"/>
      <c r="AZ191" s="92"/>
      <c r="BA191" s="123" t="s">
        <v>2044</v>
      </c>
      <c r="BB191" s="123" t="s">
        <v>4396</v>
      </c>
      <c r="BC191" s="123">
        <v>-1</v>
      </c>
      <c r="BD191" s="90" t="str">
        <f>REPLACE(INDEX(GroupVertices[Group], MATCH(Edges[[#This Row],[Vertex 1]],GroupVertices[Vertex],0)),1,1,"")</f>
        <v>est</v>
      </c>
      <c r="BE191" s="90" t="e">
        <f>REPLACE(INDEX(GroupVertices[Group], MATCH(Edges[[#This Row],[Vertex 2]],GroupVertices[Vertex],0)),1,1,"")</f>
        <v>#N/A</v>
      </c>
      <c r="BF191">
        <v>1</v>
      </c>
    </row>
    <row r="192" spans="1:58" x14ac:dyDescent="0.25">
      <c r="A192" s="88" t="s">
        <v>2593</v>
      </c>
      <c r="B192" s="88" t="s">
        <v>218</v>
      </c>
      <c r="C192" s="53" t="s">
        <v>4411</v>
      </c>
      <c r="D192" s="54">
        <v>1</v>
      </c>
      <c r="E192" s="61"/>
      <c r="F192" s="55">
        <v>10</v>
      </c>
      <c r="G192" s="53"/>
      <c r="H192" s="57"/>
      <c r="I192" s="56"/>
      <c r="J192" s="56"/>
      <c r="K192" s="36" t="s">
        <v>65</v>
      </c>
      <c r="L192" s="79">
        <v>192</v>
      </c>
      <c r="M192" s="79"/>
      <c r="N192" s="59"/>
      <c r="O192" s="91" t="s">
        <v>222</v>
      </c>
      <c r="P192" s="94">
        <v>42806.411076388889</v>
      </c>
      <c r="Q192" s="91" t="s">
        <v>2612</v>
      </c>
      <c r="R192" s="91"/>
      <c r="S192" s="91"/>
      <c r="T192" s="91"/>
      <c r="U192" s="91"/>
      <c r="V192" s="97" t="s">
        <v>2638</v>
      </c>
      <c r="W192" s="94">
        <v>42806.411076388889</v>
      </c>
      <c r="X192" s="97" t="s">
        <v>2655</v>
      </c>
      <c r="Y192" s="91"/>
      <c r="Z192" s="91"/>
      <c r="AA192" s="100" t="s">
        <v>2678</v>
      </c>
      <c r="AB192" s="91"/>
      <c r="AC192" s="91" t="b">
        <v>0</v>
      </c>
      <c r="AD192" s="91">
        <v>0</v>
      </c>
      <c r="AE192" s="100" t="s">
        <v>242</v>
      </c>
      <c r="AF192" s="91" t="b">
        <v>0</v>
      </c>
      <c r="AG192" s="91" t="s">
        <v>246</v>
      </c>
      <c r="AH192" s="91"/>
      <c r="AI192" s="100" t="s">
        <v>243</v>
      </c>
      <c r="AJ192" s="91" t="b">
        <v>0</v>
      </c>
      <c r="AK192" s="91">
        <v>0</v>
      </c>
      <c r="AL192" s="100" t="s">
        <v>243</v>
      </c>
      <c r="AM192" s="91" t="s">
        <v>247</v>
      </c>
      <c r="AN192" s="91" t="b">
        <v>0</v>
      </c>
      <c r="AO192" s="100" t="s">
        <v>2678</v>
      </c>
      <c r="AP192" s="91" t="s">
        <v>178</v>
      </c>
      <c r="AQ192" s="91">
        <v>0</v>
      </c>
      <c r="AR192" s="91">
        <v>0</v>
      </c>
      <c r="AS192" s="91" t="s">
        <v>2713</v>
      </c>
      <c r="AT192" s="91" t="s">
        <v>286</v>
      </c>
      <c r="AU192" s="91" t="s">
        <v>423</v>
      </c>
      <c r="AV192" s="91" t="s">
        <v>2715</v>
      </c>
      <c r="AW192" s="91" t="s">
        <v>2717</v>
      </c>
      <c r="AX192" s="91" t="s">
        <v>2719</v>
      </c>
      <c r="AY192" s="91" t="s">
        <v>2721</v>
      </c>
      <c r="AZ192" s="97" t="s">
        <v>2722</v>
      </c>
      <c r="BA192" s="123" t="s">
        <v>2044</v>
      </c>
      <c r="BB192" s="123" t="s">
        <v>4396</v>
      </c>
      <c r="BC192" s="123">
        <v>-1</v>
      </c>
      <c r="BD192" s="90" t="str">
        <f>REPLACE(INDEX(GroupVertices[Group], MATCH(Edges[[#This Row],[Vertex 1]],GroupVertices[Vertex],0)),1,1,"")</f>
        <v>est</v>
      </c>
      <c r="BE192" s="90" t="e">
        <f>REPLACE(INDEX(GroupVertices[Group], MATCH(Edges[[#This Row],[Vertex 2]],GroupVertices[Vertex],0)),1,1,"")</f>
        <v>#N/A</v>
      </c>
      <c r="BF192">
        <v>1</v>
      </c>
    </row>
    <row r="193" spans="1:58" x14ac:dyDescent="0.25">
      <c r="A193" s="88" t="s">
        <v>2595</v>
      </c>
      <c r="B193" s="88" t="s">
        <v>218</v>
      </c>
      <c r="C193" s="53" t="s">
        <v>4411</v>
      </c>
      <c r="D193" s="54">
        <v>1.1666666666666667</v>
      </c>
      <c r="E193" s="61"/>
      <c r="F193" s="55">
        <v>17.5</v>
      </c>
      <c r="G193" s="53"/>
      <c r="H193" s="57"/>
      <c r="I193" s="56"/>
      <c r="J193" s="56"/>
      <c r="K193" s="36" t="s">
        <v>65</v>
      </c>
      <c r="L193" s="79">
        <v>193</v>
      </c>
      <c r="M193" s="79"/>
      <c r="N193" s="59"/>
      <c r="O193" s="91" t="s">
        <v>223</v>
      </c>
      <c r="P193" s="94">
        <v>42806.268194444441</v>
      </c>
      <c r="Q193" s="91" t="s">
        <v>2614</v>
      </c>
      <c r="R193" s="91"/>
      <c r="S193" s="91"/>
      <c r="T193" s="91"/>
      <c r="U193" s="91"/>
      <c r="V193" s="97" t="s">
        <v>2640</v>
      </c>
      <c r="W193" s="94">
        <v>42806.268194444441</v>
      </c>
      <c r="X193" s="97" t="s">
        <v>2657</v>
      </c>
      <c r="Y193" s="91"/>
      <c r="Z193" s="91"/>
      <c r="AA193" s="100" t="s">
        <v>2680</v>
      </c>
      <c r="AB193" s="91"/>
      <c r="AC193" s="91" t="b">
        <v>0</v>
      </c>
      <c r="AD193" s="91">
        <v>0</v>
      </c>
      <c r="AE193" s="100" t="s">
        <v>244</v>
      </c>
      <c r="AF193" s="91" t="b">
        <v>0</v>
      </c>
      <c r="AG193" s="91" t="s">
        <v>246</v>
      </c>
      <c r="AH193" s="91"/>
      <c r="AI193" s="100" t="s">
        <v>243</v>
      </c>
      <c r="AJ193" s="91" t="b">
        <v>0</v>
      </c>
      <c r="AK193" s="91">
        <v>0</v>
      </c>
      <c r="AL193" s="100" t="s">
        <v>243</v>
      </c>
      <c r="AM193" s="91" t="s">
        <v>247</v>
      </c>
      <c r="AN193" s="91" t="b">
        <v>0</v>
      </c>
      <c r="AO193" s="100" t="s">
        <v>2680</v>
      </c>
      <c r="AP193" s="91" t="s">
        <v>178</v>
      </c>
      <c r="AQ193" s="91">
        <v>0</v>
      </c>
      <c r="AR193" s="91">
        <v>0</v>
      </c>
      <c r="AS193" s="91"/>
      <c r="AT193" s="91"/>
      <c r="AU193" s="91"/>
      <c r="AV193" s="91"/>
      <c r="AW193" s="91"/>
      <c r="AX193" s="91"/>
      <c r="AY193" s="91"/>
      <c r="AZ193" s="91"/>
      <c r="BA193" s="123" t="s">
        <v>2044</v>
      </c>
      <c r="BB193" s="123" t="s">
        <v>4396</v>
      </c>
      <c r="BC193" s="123">
        <v>-1</v>
      </c>
      <c r="BD193" s="90" t="str">
        <f>REPLACE(INDEX(GroupVertices[Group], MATCH(Edges[[#This Row],[Vertex 1]],GroupVertices[Vertex],0)),1,1,"")</f>
        <v>est</v>
      </c>
      <c r="BE193" s="90" t="e">
        <f>REPLACE(INDEX(GroupVertices[Group], MATCH(Edges[[#This Row],[Vertex 2]],GroupVertices[Vertex],0)),1,1,"")</f>
        <v>#N/A</v>
      </c>
      <c r="BF193">
        <v>2</v>
      </c>
    </row>
    <row r="194" spans="1:58" x14ac:dyDescent="0.25">
      <c r="A194" s="88" t="s">
        <v>2595</v>
      </c>
      <c r="B194" s="88" t="s">
        <v>221</v>
      </c>
      <c r="C194" s="53" t="s">
        <v>4411</v>
      </c>
      <c r="D194" s="54">
        <v>1.1666666666666667</v>
      </c>
      <c r="E194" s="61"/>
      <c r="F194" s="55">
        <v>17.5</v>
      </c>
      <c r="G194" s="53"/>
      <c r="H194" s="57"/>
      <c r="I194" s="56"/>
      <c r="J194" s="56"/>
      <c r="K194" s="36" t="s">
        <v>65</v>
      </c>
      <c r="L194" s="79">
        <v>194</v>
      </c>
      <c r="M194" s="79"/>
      <c r="N194" s="59"/>
      <c r="O194" s="91" t="s">
        <v>222</v>
      </c>
      <c r="P194" s="94">
        <v>42806.268194444441</v>
      </c>
      <c r="Q194" s="91" t="s">
        <v>2614</v>
      </c>
      <c r="R194" s="91"/>
      <c r="S194" s="91"/>
      <c r="T194" s="91"/>
      <c r="U194" s="91"/>
      <c r="V194" s="97" t="s">
        <v>2640</v>
      </c>
      <c r="W194" s="94">
        <v>42806.268194444441</v>
      </c>
      <c r="X194" s="97" t="s">
        <v>2657</v>
      </c>
      <c r="Y194" s="91"/>
      <c r="Z194" s="91"/>
      <c r="AA194" s="100" t="s">
        <v>2680</v>
      </c>
      <c r="AB194" s="91"/>
      <c r="AC194" s="91" t="b">
        <v>0</v>
      </c>
      <c r="AD194" s="91">
        <v>0</v>
      </c>
      <c r="AE194" s="100" t="s">
        <v>244</v>
      </c>
      <c r="AF194" s="91" t="b">
        <v>0</v>
      </c>
      <c r="AG194" s="91" t="s">
        <v>246</v>
      </c>
      <c r="AH194" s="91"/>
      <c r="AI194" s="100" t="s">
        <v>243</v>
      </c>
      <c r="AJ194" s="91" t="b">
        <v>0</v>
      </c>
      <c r="AK194" s="91">
        <v>0</v>
      </c>
      <c r="AL194" s="100" t="s">
        <v>243</v>
      </c>
      <c r="AM194" s="91" t="s">
        <v>247</v>
      </c>
      <c r="AN194" s="91" t="b">
        <v>0</v>
      </c>
      <c r="AO194" s="100" t="s">
        <v>2680</v>
      </c>
      <c r="AP194" s="91" t="s">
        <v>178</v>
      </c>
      <c r="AQ194" s="91">
        <v>0</v>
      </c>
      <c r="AR194" s="91">
        <v>0</v>
      </c>
      <c r="AS194" s="91"/>
      <c r="AT194" s="91"/>
      <c r="AU194" s="91"/>
      <c r="AV194" s="91"/>
      <c r="AW194" s="91"/>
      <c r="AX194" s="91"/>
      <c r="AY194" s="91"/>
      <c r="AZ194" s="91"/>
      <c r="BA194" s="123" t="s">
        <v>2044</v>
      </c>
      <c r="BB194" s="123" t="s">
        <v>4396</v>
      </c>
      <c r="BC194" s="123">
        <v>-1</v>
      </c>
      <c r="BD194" s="90" t="str">
        <f>REPLACE(INDEX(GroupVertices[Group], MATCH(Edges[[#This Row],[Vertex 1]],GroupVertices[Vertex],0)),1,1,"")</f>
        <v>est</v>
      </c>
      <c r="BE194" s="90" t="e">
        <f>REPLACE(INDEX(GroupVertices[Group], MATCH(Edges[[#This Row],[Vertex 2]],GroupVertices[Vertex],0)),1,1,"")</f>
        <v>#N/A</v>
      </c>
      <c r="BF194">
        <v>2</v>
      </c>
    </row>
    <row r="195" spans="1:58" x14ac:dyDescent="0.25">
      <c r="A195" s="88" t="s">
        <v>2595</v>
      </c>
      <c r="B195" s="88" t="s">
        <v>218</v>
      </c>
      <c r="C195" s="53" t="s">
        <v>4411</v>
      </c>
      <c r="D195" s="54">
        <v>1.1666666666666667</v>
      </c>
      <c r="E195" s="61"/>
      <c r="F195" s="55">
        <v>17.5</v>
      </c>
      <c r="G195" s="53"/>
      <c r="H195" s="57"/>
      <c r="I195" s="56"/>
      <c r="J195" s="56"/>
      <c r="K195" s="36" t="s">
        <v>65</v>
      </c>
      <c r="L195" s="79">
        <v>195</v>
      </c>
      <c r="M195" s="79"/>
      <c r="N195" s="59"/>
      <c r="O195" s="91" t="s">
        <v>223</v>
      </c>
      <c r="P195" s="94">
        <v>42808.221145833333</v>
      </c>
      <c r="Q195" s="91" t="s">
        <v>2615</v>
      </c>
      <c r="R195" s="91"/>
      <c r="S195" s="91"/>
      <c r="T195" s="91"/>
      <c r="U195" s="91"/>
      <c r="V195" s="97" t="s">
        <v>2640</v>
      </c>
      <c r="W195" s="94">
        <v>42808.221145833333</v>
      </c>
      <c r="X195" s="97" t="s">
        <v>2658</v>
      </c>
      <c r="Y195" s="91"/>
      <c r="Z195" s="91"/>
      <c r="AA195" s="100" t="s">
        <v>2681</v>
      </c>
      <c r="AB195" s="100" t="s">
        <v>2701</v>
      </c>
      <c r="AC195" s="91" t="b">
        <v>0</v>
      </c>
      <c r="AD195" s="91">
        <v>0</v>
      </c>
      <c r="AE195" s="100" t="s">
        <v>2705</v>
      </c>
      <c r="AF195" s="91" t="b">
        <v>0</v>
      </c>
      <c r="AG195" s="91" t="s">
        <v>246</v>
      </c>
      <c r="AH195" s="91"/>
      <c r="AI195" s="100" t="s">
        <v>243</v>
      </c>
      <c r="AJ195" s="91" t="b">
        <v>0</v>
      </c>
      <c r="AK195" s="91">
        <v>0</v>
      </c>
      <c r="AL195" s="100" t="s">
        <v>243</v>
      </c>
      <c r="AM195" s="91" t="s">
        <v>247</v>
      </c>
      <c r="AN195" s="91" t="b">
        <v>0</v>
      </c>
      <c r="AO195" s="100" t="s">
        <v>2701</v>
      </c>
      <c r="AP195" s="91" t="s">
        <v>178</v>
      </c>
      <c r="AQ195" s="91">
        <v>0</v>
      </c>
      <c r="AR195" s="91">
        <v>0</v>
      </c>
      <c r="AS195" s="91"/>
      <c r="AT195" s="91"/>
      <c r="AU195" s="91"/>
      <c r="AV195" s="91"/>
      <c r="AW195" s="91"/>
      <c r="AX195" s="91"/>
      <c r="AY195" s="91"/>
      <c r="AZ195" s="91"/>
      <c r="BA195" s="123" t="s">
        <v>2044</v>
      </c>
      <c r="BB195" s="123" t="s">
        <v>4396</v>
      </c>
      <c r="BC195" s="123">
        <v>-1</v>
      </c>
      <c r="BD195" s="90" t="str">
        <f>REPLACE(INDEX(GroupVertices[Group], MATCH(Edges[[#This Row],[Vertex 1]],GroupVertices[Vertex],0)),1,1,"")</f>
        <v>est</v>
      </c>
      <c r="BE195" s="90" t="e">
        <f>REPLACE(INDEX(GroupVertices[Group], MATCH(Edges[[#This Row],[Vertex 2]],GroupVertices[Vertex],0)),1,1,"")</f>
        <v>#N/A</v>
      </c>
      <c r="BF195">
        <v>2</v>
      </c>
    </row>
    <row r="196" spans="1:58" x14ac:dyDescent="0.25">
      <c r="A196" s="88" t="s">
        <v>2595</v>
      </c>
      <c r="B196" s="88" t="s">
        <v>221</v>
      </c>
      <c r="C196" s="53" t="s">
        <v>4411</v>
      </c>
      <c r="D196" s="54">
        <v>1.1666666666666667</v>
      </c>
      <c r="E196" s="61"/>
      <c r="F196" s="55">
        <v>17.5</v>
      </c>
      <c r="G196" s="53"/>
      <c r="H196" s="57"/>
      <c r="I196" s="56"/>
      <c r="J196" s="56"/>
      <c r="K196" s="36" t="s">
        <v>65</v>
      </c>
      <c r="L196" s="79">
        <v>196</v>
      </c>
      <c r="M196" s="79"/>
      <c r="N196" s="59"/>
      <c r="O196" s="91" t="s">
        <v>222</v>
      </c>
      <c r="P196" s="94">
        <v>42808.221145833333</v>
      </c>
      <c r="Q196" s="91" t="s">
        <v>2615</v>
      </c>
      <c r="R196" s="91"/>
      <c r="S196" s="91"/>
      <c r="T196" s="91"/>
      <c r="U196" s="91"/>
      <c r="V196" s="97" t="s">
        <v>2640</v>
      </c>
      <c r="W196" s="94">
        <v>42808.221145833333</v>
      </c>
      <c r="X196" s="97" t="s">
        <v>2658</v>
      </c>
      <c r="Y196" s="91"/>
      <c r="Z196" s="91"/>
      <c r="AA196" s="100" t="s">
        <v>2681</v>
      </c>
      <c r="AB196" s="100" t="s">
        <v>2701</v>
      </c>
      <c r="AC196" s="91" t="b">
        <v>0</v>
      </c>
      <c r="AD196" s="91">
        <v>0</v>
      </c>
      <c r="AE196" s="100" t="s">
        <v>2705</v>
      </c>
      <c r="AF196" s="91" t="b">
        <v>0</v>
      </c>
      <c r="AG196" s="91" t="s">
        <v>246</v>
      </c>
      <c r="AH196" s="91"/>
      <c r="AI196" s="100" t="s">
        <v>243</v>
      </c>
      <c r="AJ196" s="91" t="b">
        <v>0</v>
      </c>
      <c r="AK196" s="91">
        <v>0</v>
      </c>
      <c r="AL196" s="100" t="s">
        <v>243</v>
      </c>
      <c r="AM196" s="91" t="s">
        <v>247</v>
      </c>
      <c r="AN196" s="91" t="b">
        <v>0</v>
      </c>
      <c r="AO196" s="100" t="s">
        <v>2701</v>
      </c>
      <c r="AP196" s="91" t="s">
        <v>178</v>
      </c>
      <c r="AQ196" s="91">
        <v>0</v>
      </c>
      <c r="AR196" s="91">
        <v>0</v>
      </c>
      <c r="AS196" s="91"/>
      <c r="AT196" s="91"/>
      <c r="AU196" s="91"/>
      <c r="AV196" s="91"/>
      <c r="AW196" s="91"/>
      <c r="AX196" s="91"/>
      <c r="AY196" s="91"/>
      <c r="AZ196" s="91"/>
      <c r="BA196" s="123" t="s">
        <v>2044</v>
      </c>
      <c r="BB196" s="123" t="s">
        <v>4396</v>
      </c>
      <c r="BC196" s="123">
        <v>-1</v>
      </c>
      <c r="BD196" s="90" t="str">
        <f>REPLACE(INDEX(GroupVertices[Group], MATCH(Edges[[#This Row],[Vertex 1]],GroupVertices[Vertex],0)),1,1,"")</f>
        <v>est</v>
      </c>
      <c r="BE196" s="90" t="e">
        <f>REPLACE(INDEX(GroupVertices[Group], MATCH(Edges[[#This Row],[Vertex 2]],GroupVertices[Vertex],0)),1,1,"")</f>
        <v>#N/A</v>
      </c>
      <c r="BF196">
        <v>2</v>
      </c>
    </row>
    <row r="197" spans="1:58" x14ac:dyDescent="0.25">
      <c r="A197" s="88" t="s">
        <v>2596</v>
      </c>
      <c r="B197" s="88" t="s">
        <v>2520</v>
      </c>
      <c r="C197" s="53" t="s">
        <v>4411</v>
      </c>
      <c r="D197" s="54">
        <v>1</v>
      </c>
      <c r="E197" s="61"/>
      <c r="F197" s="55">
        <v>10</v>
      </c>
      <c r="G197" s="53"/>
      <c r="H197" s="57"/>
      <c r="I197" s="56"/>
      <c r="J197" s="56"/>
      <c r="K197" s="36" t="s">
        <v>65</v>
      </c>
      <c r="L197" s="79">
        <v>197</v>
      </c>
      <c r="M197" s="79"/>
      <c r="N197" s="59"/>
      <c r="O197" s="91" t="s">
        <v>222</v>
      </c>
      <c r="P197" s="94">
        <v>42808.31490740741</v>
      </c>
      <c r="Q197" s="91" t="s">
        <v>2616</v>
      </c>
      <c r="R197" s="91"/>
      <c r="S197" s="91"/>
      <c r="T197" s="91"/>
      <c r="U197" s="91"/>
      <c r="V197" s="97" t="s">
        <v>2641</v>
      </c>
      <c r="W197" s="94">
        <v>42808.31490740741</v>
      </c>
      <c r="X197" s="97" t="s">
        <v>2659</v>
      </c>
      <c r="Y197" s="91"/>
      <c r="Z197" s="91"/>
      <c r="AA197" s="100" t="s">
        <v>2682</v>
      </c>
      <c r="AB197" s="100" t="s">
        <v>2702</v>
      </c>
      <c r="AC197" s="91" t="b">
        <v>0</v>
      </c>
      <c r="AD197" s="91">
        <v>0</v>
      </c>
      <c r="AE197" s="100" t="s">
        <v>2706</v>
      </c>
      <c r="AF197" s="91" t="b">
        <v>0</v>
      </c>
      <c r="AG197" s="91" t="s">
        <v>246</v>
      </c>
      <c r="AH197" s="91"/>
      <c r="AI197" s="100" t="s">
        <v>243</v>
      </c>
      <c r="AJ197" s="91" t="b">
        <v>0</v>
      </c>
      <c r="AK197" s="91">
        <v>0</v>
      </c>
      <c r="AL197" s="100" t="s">
        <v>243</v>
      </c>
      <c r="AM197" s="91" t="s">
        <v>989</v>
      </c>
      <c r="AN197" s="91" t="b">
        <v>0</v>
      </c>
      <c r="AO197" s="100" t="s">
        <v>2702</v>
      </c>
      <c r="AP197" s="91" t="s">
        <v>178</v>
      </c>
      <c r="AQ197" s="91">
        <v>0</v>
      </c>
      <c r="AR197" s="91">
        <v>0</v>
      </c>
      <c r="AS197" s="91"/>
      <c r="AT197" s="91"/>
      <c r="AU197" s="91"/>
      <c r="AV197" s="91"/>
      <c r="AW197" s="91"/>
      <c r="AX197" s="91"/>
      <c r="AY197" s="91"/>
      <c r="AZ197" s="91"/>
      <c r="BA197" s="123" t="s">
        <v>2044</v>
      </c>
      <c r="BB197" s="123" t="s">
        <v>4396</v>
      </c>
      <c r="BC197" s="123">
        <v>-1</v>
      </c>
      <c r="BD197" s="90" t="str">
        <f>REPLACE(INDEX(GroupVertices[Group], MATCH(Edges[[#This Row],[Vertex 1]],GroupVertices[Vertex],0)),1,1,"")</f>
        <v>est</v>
      </c>
      <c r="BE197" s="90" t="str">
        <f>REPLACE(INDEX(GroupVertices[Group], MATCH(Edges[[#This Row],[Vertex 2]],GroupVertices[Vertex],0)),1,1,"")</f>
        <v>est</v>
      </c>
      <c r="BF197">
        <v>1</v>
      </c>
    </row>
    <row r="198" spans="1:58" x14ac:dyDescent="0.25">
      <c r="A198" s="88" t="s">
        <v>2596</v>
      </c>
      <c r="B198" s="88" t="s">
        <v>218</v>
      </c>
      <c r="C198" s="53" t="s">
        <v>4411</v>
      </c>
      <c r="D198" s="54">
        <v>1</v>
      </c>
      <c r="E198" s="61"/>
      <c r="F198" s="55">
        <v>10</v>
      </c>
      <c r="G198" s="53"/>
      <c r="H198" s="57"/>
      <c r="I198" s="56"/>
      <c r="J198" s="56"/>
      <c r="K198" s="36" t="s">
        <v>65</v>
      </c>
      <c r="L198" s="79">
        <v>198</v>
      </c>
      <c r="M198" s="79"/>
      <c r="N198" s="59"/>
      <c r="O198" s="91" t="s">
        <v>223</v>
      </c>
      <c r="P198" s="94">
        <v>42808.31490740741</v>
      </c>
      <c r="Q198" s="91" t="s">
        <v>2616</v>
      </c>
      <c r="R198" s="91"/>
      <c r="S198" s="91"/>
      <c r="T198" s="91"/>
      <c r="U198" s="91"/>
      <c r="V198" s="97" t="s">
        <v>2641</v>
      </c>
      <c r="W198" s="94">
        <v>42808.31490740741</v>
      </c>
      <c r="X198" s="97" t="s">
        <v>2659</v>
      </c>
      <c r="Y198" s="91"/>
      <c r="Z198" s="91"/>
      <c r="AA198" s="100" t="s">
        <v>2682</v>
      </c>
      <c r="AB198" s="100" t="s">
        <v>2702</v>
      </c>
      <c r="AC198" s="91" t="b">
        <v>0</v>
      </c>
      <c r="AD198" s="91">
        <v>0</v>
      </c>
      <c r="AE198" s="100" t="s">
        <v>2706</v>
      </c>
      <c r="AF198" s="91" t="b">
        <v>0</v>
      </c>
      <c r="AG198" s="91" t="s">
        <v>246</v>
      </c>
      <c r="AH198" s="91"/>
      <c r="AI198" s="100" t="s">
        <v>243</v>
      </c>
      <c r="AJ198" s="91" t="b">
        <v>0</v>
      </c>
      <c r="AK198" s="91">
        <v>0</v>
      </c>
      <c r="AL198" s="100" t="s">
        <v>243</v>
      </c>
      <c r="AM198" s="91" t="s">
        <v>989</v>
      </c>
      <c r="AN198" s="91" t="b">
        <v>0</v>
      </c>
      <c r="AO198" s="100" t="s">
        <v>2702</v>
      </c>
      <c r="AP198" s="91" t="s">
        <v>178</v>
      </c>
      <c r="AQ198" s="91">
        <v>0</v>
      </c>
      <c r="AR198" s="91">
        <v>0</v>
      </c>
      <c r="AS198" s="91"/>
      <c r="AT198" s="91"/>
      <c r="AU198" s="91"/>
      <c r="AV198" s="91"/>
      <c r="AW198" s="91"/>
      <c r="AX198" s="91"/>
      <c r="AY198" s="91"/>
      <c r="AZ198" s="91"/>
      <c r="BA198" s="123" t="s">
        <v>2044</v>
      </c>
      <c r="BB198" s="123" t="s">
        <v>4396</v>
      </c>
      <c r="BC198" s="123">
        <v>-1</v>
      </c>
      <c r="BD198" s="90" t="str">
        <f>REPLACE(INDEX(GroupVertices[Group], MATCH(Edges[[#This Row],[Vertex 1]],GroupVertices[Vertex],0)),1,1,"")</f>
        <v>est</v>
      </c>
      <c r="BE198" s="90" t="e">
        <f>REPLACE(INDEX(GroupVertices[Group], MATCH(Edges[[#This Row],[Vertex 2]],GroupVertices[Vertex],0)),1,1,"")</f>
        <v>#N/A</v>
      </c>
      <c r="BF198">
        <v>1</v>
      </c>
    </row>
    <row r="199" spans="1:58" x14ac:dyDescent="0.25">
      <c r="A199" s="88" t="s">
        <v>2597</v>
      </c>
      <c r="B199" s="88" t="s">
        <v>218</v>
      </c>
      <c r="C199" s="53" t="s">
        <v>4411</v>
      </c>
      <c r="D199" s="54">
        <v>1</v>
      </c>
      <c r="E199" s="61"/>
      <c r="F199" s="55">
        <v>10</v>
      </c>
      <c r="G199" s="53"/>
      <c r="H199" s="57"/>
      <c r="I199" s="56"/>
      <c r="J199" s="56"/>
      <c r="K199" s="36" t="s">
        <v>65</v>
      </c>
      <c r="L199" s="79">
        <v>199</v>
      </c>
      <c r="M199" s="79"/>
      <c r="N199" s="59"/>
      <c r="O199" s="91" t="s">
        <v>223</v>
      </c>
      <c r="P199" s="94">
        <v>42808.358472222222</v>
      </c>
      <c r="Q199" s="91" t="s">
        <v>2617</v>
      </c>
      <c r="R199" s="91"/>
      <c r="S199" s="91"/>
      <c r="T199" s="91"/>
      <c r="U199" s="91"/>
      <c r="V199" s="97" t="s">
        <v>2642</v>
      </c>
      <c r="W199" s="94">
        <v>42808.358472222222</v>
      </c>
      <c r="X199" s="97" t="s">
        <v>2660</v>
      </c>
      <c r="Y199" s="91"/>
      <c r="Z199" s="91"/>
      <c r="AA199" s="100" t="s">
        <v>2683</v>
      </c>
      <c r="AB199" s="91"/>
      <c r="AC199" s="91" t="b">
        <v>0</v>
      </c>
      <c r="AD199" s="91">
        <v>0</v>
      </c>
      <c r="AE199" s="100" t="s">
        <v>244</v>
      </c>
      <c r="AF199" s="91" t="b">
        <v>0</v>
      </c>
      <c r="AG199" s="91" t="s">
        <v>246</v>
      </c>
      <c r="AH199" s="91"/>
      <c r="AI199" s="100" t="s">
        <v>243</v>
      </c>
      <c r="AJ199" s="91" t="b">
        <v>0</v>
      </c>
      <c r="AK199" s="91">
        <v>0</v>
      </c>
      <c r="AL199" s="100" t="s">
        <v>243</v>
      </c>
      <c r="AM199" s="91" t="s">
        <v>247</v>
      </c>
      <c r="AN199" s="91" t="b">
        <v>0</v>
      </c>
      <c r="AO199" s="100" t="s">
        <v>2683</v>
      </c>
      <c r="AP199" s="91" t="s">
        <v>178</v>
      </c>
      <c r="AQ199" s="91">
        <v>0</v>
      </c>
      <c r="AR199" s="91">
        <v>0</v>
      </c>
      <c r="AS199" s="91"/>
      <c r="AT199" s="91"/>
      <c r="AU199" s="91"/>
      <c r="AV199" s="91"/>
      <c r="AW199" s="91"/>
      <c r="AX199" s="91"/>
      <c r="AY199" s="91"/>
      <c r="AZ199" s="91"/>
      <c r="BA199" s="123" t="s">
        <v>2044</v>
      </c>
      <c r="BB199" s="123" t="s">
        <v>4396</v>
      </c>
      <c r="BC199" s="123">
        <v>-1</v>
      </c>
      <c r="BD199" s="90" t="str">
        <f>REPLACE(INDEX(GroupVertices[Group], MATCH(Edges[[#This Row],[Vertex 1]],GroupVertices[Vertex],0)),1,1,"")</f>
        <v>est</v>
      </c>
      <c r="BE199" s="90" t="e">
        <f>REPLACE(INDEX(GroupVertices[Group], MATCH(Edges[[#This Row],[Vertex 2]],GroupVertices[Vertex],0)),1,1,"")</f>
        <v>#N/A</v>
      </c>
      <c r="BF199">
        <v>1</v>
      </c>
    </row>
    <row r="200" spans="1:58" x14ac:dyDescent="0.25">
      <c r="A200" s="88" t="s">
        <v>2597</v>
      </c>
      <c r="B200" s="88" t="s">
        <v>221</v>
      </c>
      <c r="C200" s="53" t="s">
        <v>4411</v>
      </c>
      <c r="D200" s="54">
        <v>1</v>
      </c>
      <c r="E200" s="61"/>
      <c r="F200" s="55">
        <v>10</v>
      </c>
      <c r="G200" s="53"/>
      <c r="H200" s="57"/>
      <c r="I200" s="56"/>
      <c r="J200" s="56"/>
      <c r="K200" s="36" t="s">
        <v>65</v>
      </c>
      <c r="L200" s="79">
        <v>200</v>
      </c>
      <c r="M200" s="79"/>
      <c r="N200" s="59"/>
      <c r="O200" s="91" t="s">
        <v>222</v>
      </c>
      <c r="P200" s="94">
        <v>42808.358472222222</v>
      </c>
      <c r="Q200" s="91" t="s">
        <v>2617</v>
      </c>
      <c r="R200" s="91"/>
      <c r="S200" s="91"/>
      <c r="T200" s="91"/>
      <c r="U200" s="91"/>
      <c r="V200" s="97" t="s">
        <v>2642</v>
      </c>
      <c r="W200" s="94">
        <v>42808.358472222222</v>
      </c>
      <c r="X200" s="97" t="s">
        <v>2660</v>
      </c>
      <c r="Y200" s="91"/>
      <c r="Z200" s="91"/>
      <c r="AA200" s="100" t="s">
        <v>2683</v>
      </c>
      <c r="AB200" s="91"/>
      <c r="AC200" s="91" t="b">
        <v>0</v>
      </c>
      <c r="AD200" s="91">
        <v>0</v>
      </c>
      <c r="AE200" s="100" t="s">
        <v>244</v>
      </c>
      <c r="AF200" s="91" t="b">
        <v>0</v>
      </c>
      <c r="AG200" s="91" t="s">
        <v>246</v>
      </c>
      <c r="AH200" s="91"/>
      <c r="AI200" s="100" t="s">
        <v>243</v>
      </c>
      <c r="AJ200" s="91" t="b">
        <v>0</v>
      </c>
      <c r="AK200" s="91">
        <v>0</v>
      </c>
      <c r="AL200" s="100" t="s">
        <v>243</v>
      </c>
      <c r="AM200" s="91" t="s">
        <v>247</v>
      </c>
      <c r="AN200" s="91" t="b">
        <v>0</v>
      </c>
      <c r="AO200" s="100" t="s">
        <v>2683</v>
      </c>
      <c r="AP200" s="91" t="s">
        <v>178</v>
      </c>
      <c r="AQ200" s="91">
        <v>0</v>
      </c>
      <c r="AR200" s="91">
        <v>0</v>
      </c>
      <c r="AS200" s="91"/>
      <c r="AT200" s="91"/>
      <c r="AU200" s="91"/>
      <c r="AV200" s="91"/>
      <c r="AW200" s="91"/>
      <c r="AX200" s="91"/>
      <c r="AY200" s="91"/>
      <c r="AZ200" s="91"/>
      <c r="BA200" s="123" t="s">
        <v>2044</v>
      </c>
      <c r="BB200" s="123" t="s">
        <v>4396</v>
      </c>
      <c r="BC200" s="123">
        <v>-1</v>
      </c>
      <c r="BD200" s="90" t="str">
        <f>REPLACE(INDEX(GroupVertices[Group], MATCH(Edges[[#This Row],[Vertex 1]],GroupVertices[Vertex],0)),1,1,"")</f>
        <v>est</v>
      </c>
      <c r="BE200" s="90" t="e">
        <f>REPLACE(INDEX(GroupVertices[Group], MATCH(Edges[[#This Row],[Vertex 2]],GroupVertices[Vertex],0)),1,1,"")</f>
        <v>#N/A</v>
      </c>
      <c r="BF200">
        <v>1</v>
      </c>
    </row>
    <row r="201" spans="1:58" x14ac:dyDescent="0.25">
      <c r="A201" s="88" t="s">
        <v>2598</v>
      </c>
      <c r="B201" s="88" t="s">
        <v>218</v>
      </c>
      <c r="C201" s="53" t="s">
        <v>4411</v>
      </c>
      <c r="D201" s="81">
        <v>1</v>
      </c>
      <c r="E201" s="82"/>
      <c r="F201" s="83">
        <v>10</v>
      </c>
      <c r="G201" s="80"/>
      <c r="H201" s="84"/>
      <c r="I201" s="85"/>
      <c r="J201" s="85"/>
      <c r="K201" s="36" t="s">
        <v>65</v>
      </c>
      <c r="L201" s="86">
        <v>201</v>
      </c>
      <c r="M201" s="86"/>
      <c r="N201" s="59"/>
      <c r="O201" s="91" t="s">
        <v>223</v>
      </c>
      <c r="P201" s="94">
        <v>42809.391076388885</v>
      </c>
      <c r="Q201" s="91" t="s">
        <v>2618</v>
      </c>
      <c r="R201" s="91"/>
      <c r="S201" s="91"/>
      <c r="T201" s="91"/>
      <c r="U201" s="91"/>
      <c r="V201" s="97" t="s">
        <v>2643</v>
      </c>
      <c r="W201" s="94">
        <v>42809.391076388885</v>
      </c>
      <c r="X201" s="97" t="s">
        <v>2661</v>
      </c>
      <c r="Y201" s="91"/>
      <c r="Z201" s="91"/>
      <c r="AA201" s="100" t="s">
        <v>2684</v>
      </c>
      <c r="AB201" s="91"/>
      <c r="AC201" s="91" t="b">
        <v>0</v>
      </c>
      <c r="AD201" s="91">
        <v>0</v>
      </c>
      <c r="AE201" s="100" t="s">
        <v>244</v>
      </c>
      <c r="AF201" s="91" t="b">
        <v>0</v>
      </c>
      <c r="AG201" s="91" t="s">
        <v>246</v>
      </c>
      <c r="AH201" s="91"/>
      <c r="AI201" s="100" t="s">
        <v>243</v>
      </c>
      <c r="AJ201" s="91" t="b">
        <v>0</v>
      </c>
      <c r="AK201" s="91">
        <v>0</v>
      </c>
      <c r="AL201" s="100" t="s">
        <v>243</v>
      </c>
      <c r="AM201" s="91" t="s">
        <v>247</v>
      </c>
      <c r="AN201" s="91" t="b">
        <v>0</v>
      </c>
      <c r="AO201" s="100" t="s">
        <v>2684</v>
      </c>
      <c r="AP201" s="91" t="s">
        <v>178</v>
      </c>
      <c r="AQ201" s="91">
        <v>0</v>
      </c>
      <c r="AR201" s="91">
        <v>0</v>
      </c>
      <c r="AS201" s="91"/>
      <c r="AT201" s="91"/>
      <c r="AU201" s="91"/>
      <c r="AV201" s="91"/>
      <c r="AW201" s="91"/>
      <c r="AX201" s="91"/>
      <c r="AY201" s="91"/>
      <c r="AZ201" s="91"/>
      <c r="BA201" s="123" t="s">
        <v>2044</v>
      </c>
      <c r="BB201" s="123" t="s">
        <v>4396</v>
      </c>
      <c r="BC201" s="123">
        <v>-1</v>
      </c>
      <c r="BD201" s="90" t="str">
        <f>REPLACE(INDEX(GroupVertices[Group], MATCH(Edges[[#This Row],[Vertex 1]],GroupVertices[Vertex],0)),1,1,"")</f>
        <v>est</v>
      </c>
      <c r="BE201" s="90" t="e">
        <f>REPLACE(INDEX(GroupVertices[Group], MATCH(Edges[[#This Row],[Vertex 2]],GroupVertices[Vertex],0)),1,1,"")</f>
        <v>#N/A</v>
      </c>
      <c r="BF201">
        <v>1</v>
      </c>
    </row>
    <row r="202" spans="1:58" x14ac:dyDescent="0.25">
      <c r="A202" s="88" t="s">
        <v>2598</v>
      </c>
      <c r="B202" s="88" t="s">
        <v>221</v>
      </c>
      <c r="C202" s="53" t="s">
        <v>4411</v>
      </c>
      <c r="D202" s="54">
        <v>1</v>
      </c>
      <c r="E202" s="61"/>
      <c r="F202" s="55">
        <v>10</v>
      </c>
      <c r="G202" s="53"/>
      <c r="H202" s="57"/>
      <c r="I202" s="56"/>
      <c r="J202" s="56"/>
      <c r="K202" s="36" t="s">
        <v>65</v>
      </c>
      <c r="L202" s="79">
        <v>202</v>
      </c>
      <c r="M202" s="79"/>
      <c r="N202" s="59"/>
      <c r="O202" s="91" t="s">
        <v>222</v>
      </c>
      <c r="P202" s="94">
        <v>42809.391076388885</v>
      </c>
      <c r="Q202" s="91" t="s">
        <v>2618</v>
      </c>
      <c r="R202" s="91"/>
      <c r="S202" s="91"/>
      <c r="T202" s="91"/>
      <c r="U202" s="91"/>
      <c r="V202" s="97" t="s">
        <v>2643</v>
      </c>
      <c r="W202" s="94">
        <v>42809.391076388885</v>
      </c>
      <c r="X202" s="97" t="s">
        <v>2661</v>
      </c>
      <c r="Y202" s="91"/>
      <c r="Z202" s="91"/>
      <c r="AA202" s="100" t="s">
        <v>2684</v>
      </c>
      <c r="AB202" s="91"/>
      <c r="AC202" s="91" t="b">
        <v>0</v>
      </c>
      <c r="AD202" s="91">
        <v>0</v>
      </c>
      <c r="AE202" s="100" t="s">
        <v>244</v>
      </c>
      <c r="AF202" s="91" t="b">
        <v>0</v>
      </c>
      <c r="AG202" s="91" t="s">
        <v>246</v>
      </c>
      <c r="AH202" s="91"/>
      <c r="AI202" s="100" t="s">
        <v>243</v>
      </c>
      <c r="AJ202" s="91" t="b">
        <v>0</v>
      </c>
      <c r="AK202" s="91">
        <v>0</v>
      </c>
      <c r="AL202" s="100" t="s">
        <v>243</v>
      </c>
      <c r="AM202" s="91" t="s">
        <v>247</v>
      </c>
      <c r="AN202" s="91" t="b">
        <v>0</v>
      </c>
      <c r="AO202" s="100" t="s">
        <v>2684</v>
      </c>
      <c r="AP202" s="91" t="s">
        <v>178</v>
      </c>
      <c r="AQ202" s="91">
        <v>0</v>
      </c>
      <c r="AR202" s="91">
        <v>0</v>
      </c>
      <c r="AS202" s="91"/>
      <c r="AT202" s="91"/>
      <c r="AU202" s="91"/>
      <c r="AV202" s="91"/>
      <c r="AW202" s="91"/>
      <c r="AX202" s="91"/>
      <c r="AY202" s="91"/>
      <c r="AZ202" s="91"/>
      <c r="BA202" s="123" t="s">
        <v>2044</v>
      </c>
      <c r="BB202" s="123" t="s">
        <v>4396</v>
      </c>
      <c r="BC202" s="123">
        <v>-1</v>
      </c>
      <c r="BD202" s="90" t="str">
        <f>REPLACE(INDEX(GroupVertices[Group], MATCH(Edges[[#This Row],[Vertex 1]],GroupVertices[Vertex],0)),1,1,"")</f>
        <v>est</v>
      </c>
      <c r="BE202" s="90" t="e">
        <f>REPLACE(INDEX(GroupVertices[Group], MATCH(Edges[[#This Row],[Vertex 2]],GroupVertices[Vertex],0)),1,1,"")</f>
        <v>#N/A</v>
      </c>
      <c r="BF202">
        <v>1</v>
      </c>
    </row>
    <row r="203" spans="1:58" x14ac:dyDescent="0.25">
      <c r="A203" s="88" t="s">
        <v>2599</v>
      </c>
      <c r="B203" s="88" t="s">
        <v>218</v>
      </c>
      <c r="C203" s="53" t="s">
        <v>4411</v>
      </c>
      <c r="D203" s="54">
        <v>1</v>
      </c>
      <c r="E203" s="61"/>
      <c r="F203" s="55">
        <v>10</v>
      </c>
      <c r="G203" s="53"/>
      <c r="H203" s="57"/>
      <c r="I203" s="56"/>
      <c r="J203" s="56"/>
      <c r="K203" s="36" t="s">
        <v>65</v>
      </c>
      <c r="L203" s="79">
        <v>203</v>
      </c>
      <c r="M203" s="79"/>
      <c r="N203" s="59"/>
      <c r="O203" s="91" t="s">
        <v>223</v>
      </c>
      <c r="P203" s="94">
        <v>42809.459374999999</v>
      </c>
      <c r="Q203" s="91" t="s">
        <v>2619</v>
      </c>
      <c r="R203" s="91"/>
      <c r="S203" s="91"/>
      <c r="T203" s="91" t="s">
        <v>2633</v>
      </c>
      <c r="U203" s="91"/>
      <c r="V203" s="97" t="s">
        <v>2644</v>
      </c>
      <c r="W203" s="94">
        <v>42809.459374999999</v>
      </c>
      <c r="X203" s="97" t="s">
        <v>2662</v>
      </c>
      <c r="Y203" s="91"/>
      <c r="Z203" s="91"/>
      <c r="AA203" s="100" t="s">
        <v>2685</v>
      </c>
      <c r="AB203" s="91"/>
      <c r="AC203" s="91" t="b">
        <v>0</v>
      </c>
      <c r="AD203" s="91">
        <v>0</v>
      </c>
      <c r="AE203" s="100" t="s">
        <v>243</v>
      </c>
      <c r="AF203" s="91" t="b">
        <v>0</v>
      </c>
      <c r="AG203" s="91" t="s">
        <v>246</v>
      </c>
      <c r="AH203" s="91"/>
      <c r="AI203" s="100" t="s">
        <v>243</v>
      </c>
      <c r="AJ203" s="91" t="b">
        <v>0</v>
      </c>
      <c r="AK203" s="91">
        <v>0</v>
      </c>
      <c r="AL203" s="100" t="s">
        <v>243</v>
      </c>
      <c r="AM203" s="91" t="s">
        <v>247</v>
      </c>
      <c r="AN203" s="91" t="b">
        <v>0</v>
      </c>
      <c r="AO203" s="100" t="s">
        <v>2685</v>
      </c>
      <c r="AP203" s="91" t="s">
        <v>178</v>
      </c>
      <c r="AQ203" s="91">
        <v>0</v>
      </c>
      <c r="AR203" s="91">
        <v>0</v>
      </c>
      <c r="AS203" s="91"/>
      <c r="AT203" s="91"/>
      <c r="AU203" s="91"/>
      <c r="AV203" s="91"/>
      <c r="AW203" s="91"/>
      <c r="AX203" s="91"/>
      <c r="AY203" s="91"/>
      <c r="AZ203" s="91"/>
      <c r="BA203" s="123" t="s">
        <v>2044</v>
      </c>
      <c r="BB203" s="123" t="s">
        <v>4396</v>
      </c>
      <c r="BC203" s="123">
        <v>-1</v>
      </c>
      <c r="BD203" s="90" t="str">
        <f>REPLACE(INDEX(GroupVertices[Group], MATCH(Edges[[#This Row],[Vertex 1]],GroupVertices[Vertex],0)),1,1,"")</f>
        <v>est</v>
      </c>
      <c r="BE203" s="90" t="e">
        <f>REPLACE(INDEX(GroupVertices[Group], MATCH(Edges[[#This Row],[Vertex 2]],GroupVertices[Vertex],0)),1,1,"")</f>
        <v>#N/A</v>
      </c>
      <c r="BF203">
        <v>1</v>
      </c>
    </row>
    <row r="204" spans="1:58" x14ac:dyDescent="0.25">
      <c r="A204" s="88" t="s">
        <v>2600</v>
      </c>
      <c r="B204" s="88" t="s">
        <v>218</v>
      </c>
      <c r="C204" s="53" t="s">
        <v>4411</v>
      </c>
      <c r="D204" s="81">
        <v>1</v>
      </c>
      <c r="E204" s="82"/>
      <c r="F204" s="83">
        <v>10</v>
      </c>
      <c r="G204" s="80"/>
      <c r="H204" s="84"/>
      <c r="I204" s="85"/>
      <c r="J204" s="85"/>
      <c r="K204" s="36" t="s">
        <v>65</v>
      </c>
      <c r="L204" s="86">
        <v>204</v>
      </c>
      <c r="M204" s="86"/>
      <c r="N204" s="59"/>
      <c r="O204" s="91" t="s">
        <v>222</v>
      </c>
      <c r="P204" s="94">
        <v>42810.61142361111</v>
      </c>
      <c r="Q204" s="91" t="s">
        <v>2620</v>
      </c>
      <c r="R204" s="91"/>
      <c r="S204" s="91"/>
      <c r="T204" s="91"/>
      <c r="U204" s="91"/>
      <c r="V204" s="97" t="s">
        <v>2645</v>
      </c>
      <c r="W204" s="94">
        <v>42810.61142361111</v>
      </c>
      <c r="X204" s="97" t="s">
        <v>2663</v>
      </c>
      <c r="Y204" s="91"/>
      <c r="Z204" s="91"/>
      <c r="AA204" s="100" t="s">
        <v>2686</v>
      </c>
      <c r="AB204" s="91"/>
      <c r="AC204" s="91" t="b">
        <v>0</v>
      </c>
      <c r="AD204" s="91">
        <v>0</v>
      </c>
      <c r="AE204" s="100" t="s">
        <v>242</v>
      </c>
      <c r="AF204" s="91" t="b">
        <v>0</v>
      </c>
      <c r="AG204" s="91" t="s">
        <v>246</v>
      </c>
      <c r="AH204" s="91"/>
      <c r="AI204" s="100" t="s">
        <v>243</v>
      </c>
      <c r="AJ204" s="91" t="b">
        <v>0</v>
      </c>
      <c r="AK204" s="91">
        <v>0</v>
      </c>
      <c r="AL204" s="100" t="s">
        <v>243</v>
      </c>
      <c r="AM204" s="91" t="s">
        <v>247</v>
      </c>
      <c r="AN204" s="91" t="b">
        <v>0</v>
      </c>
      <c r="AO204" s="100" t="s">
        <v>2686</v>
      </c>
      <c r="AP204" s="91" t="s">
        <v>178</v>
      </c>
      <c r="AQ204" s="91">
        <v>0</v>
      </c>
      <c r="AR204" s="91">
        <v>0</v>
      </c>
      <c r="AS204" s="91"/>
      <c r="AT204" s="91"/>
      <c r="AU204" s="91"/>
      <c r="AV204" s="91"/>
      <c r="AW204" s="91"/>
      <c r="AX204" s="91"/>
      <c r="AY204" s="91"/>
      <c r="AZ204" s="91"/>
      <c r="BA204" s="123" t="s">
        <v>2044</v>
      </c>
      <c r="BB204" s="123" t="s">
        <v>4396</v>
      </c>
      <c r="BC204" s="123">
        <v>-1</v>
      </c>
      <c r="BD204" s="90" t="str">
        <f>REPLACE(INDEX(GroupVertices[Group], MATCH(Edges[[#This Row],[Vertex 1]],GroupVertices[Vertex],0)),1,1,"")</f>
        <v>est</v>
      </c>
      <c r="BE204" s="90" t="e">
        <f>REPLACE(INDEX(GroupVertices[Group], MATCH(Edges[[#This Row],[Vertex 2]],GroupVertices[Vertex],0)),1,1,"")</f>
        <v>#N/A</v>
      </c>
      <c r="BF204">
        <v>1</v>
      </c>
    </row>
    <row r="205" spans="1:58" x14ac:dyDescent="0.25">
      <c r="A205" s="88" t="s">
        <v>2601</v>
      </c>
      <c r="B205" s="88" t="s">
        <v>218</v>
      </c>
      <c r="C205" s="53" t="s">
        <v>4411</v>
      </c>
      <c r="D205" s="81">
        <v>1</v>
      </c>
      <c r="E205" s="82"/>
      <c r="F205" s="83">
        <v>10</v>
      </c>
      <c r="G205" s="80"/>
      <c r="H205" s="84"/>
      <c r="I205" s="85"/>
      <c r="J205" s="85"/>
      <c r="K205" s="36" t="s">
        <v>65</v>
      </c>
      <c r="L205" s="86">
        <v>205</v>
      </c>
      <c r="M205" s="86"/>
      <c r="N205" s="59"/>
      <c r="O205" s="91" t="s">
        <v>223</v>
      </c>
      <c r="P205" s="94">
        <v>42810.678414351853</v>
      </c>
      <c r="Q205" s="91" t="s">
        <v>2621</v>
      </c>
      <c r="R205" s="97" t="s">
        <v>2632</v>
      </c>
      <c r="S205" s="91" t="s">
        <v>342</v>
      </c>
      <c r="T205" s="91"/>
      <c r="U205" s="91"/>
      <c r="V205" s="97" t="s">
        <v>2646</v>
      </c>
      <c r="W205" s="94">
        <v>42810.678414351853</v>
      </c>
      <c r="X205" s="97" t="s">
        <v>2664</v>
      </c>
      <c r="Y205" s="91"/>
      <c r="Z205" s="91"/>
      <c r="AA205" s="100" t="s">
        <v>2687</v>
      </c>
      <c r="AB205" s="91"/>
      <c r="AC205" s="91" t="b">
        <v>0</v>
      </c>
      <c r="AD205" s="91">
        <v>0</v>
      </c>
      <c r="AE205" s="100" t="s">
        <v>244</v>
      </c>
      <c r="AF205" s="91" t="b">
        <v>0</v>
      </c>
      <c r="AG205" s="91" t="s">
        <v>246</v>
      </c>
      <c r="AH205" s="91"/>
      <c r="AI205" s="100" t="s">
        <v>243</v>
      </c>
      <c r="AJ205" s="91" t="b">
        <v>0</v>
      </c>
      <c r="AK205" s="91">
        <v>0</v>
      </c>
      <c r="AL205" s="100" t="s">
        <v>243</v>
      </c>
      <c r="AM205" s="91" t="s">
        <v>247</v>
      </c>
      <c r="AN205" s="91" t="b">
        <v>1</v>
      </c>
      <c r="AO205" s="100" t="s">
        <v>2687</v>
      </c>
      <c r="AP205" s="91" t="s">
        <v>178</v>
      </c>
      <c r="AQ205" s="91">
        <v>0</v>
      </c>
      <c r="AR205" s="91">
        <v>0</v>
      </c>
      <c r="AS205" s="91"/>
      <c r="AT205" s="91"/>
      <c r="AU205" s="91"/>
      <c r="AV205" s="91"/>
      <c r="AW205" s="91"/>
      <c r="AX205" s="91"/>
      <c r="AY205" s="91"/>
      <c r="AZ205" s="91"/>
      <c r="BA205" s="123" t="s">
        <v>2044</v>
      </c>
      <c r="BB205" s="123" t="s">
        <v>4396</v>
      </c>
      <c r="BC205" s="123">
        <v>-1</v>
      </c>
      <c r="BD205" s="90" t="str">
        <f>REPLACE(INDEX(GroupVertices[Group], MATCH(Edges[[#This Row],[Vertex 1]],GroupVertices[Vertex],0)),1,1,"")</f>
        <v>est</v>
      </c>
      <c r="BE205" s="90" t="e">
        <f>REPLACE(INDEX(GroupVertices[Group], MATCH(Edges[[#This Row],[Vertex 2]],GroupVertices[Vertex],0)),1,1,"")</f>
        <v>#N/A</v>
      </c>
      <c r="BF205">
        <v>1</v>
      </c>
    </row>
    <row r="206" spans="1:58" x14ac:dyDescent="0.25">
      <c r="A206" s="88" t="s">
        <v>2601</v>
      </c>
      <c r="B206" s="88" t="s">
        <v>221</v>
      </c>
      <c r="C206" s="53" t="s">
        <v>4411</v>
      </c>
      <c r="D206" s="54">
        <v>1</v>
      </c>
      <c r="E206" s="61"/>
      <c r="F206" s="55">
        <v>10</v>
      </c>
      <c r="G206" s="53"/>
      <c r="H206" s="57"/>
      <c r="I206" s="56"/>
      <c r="J206" s="56"/>
      <c r="K206" s="36" t="s">
        <v>65</v>
      </c>
      <c r="L206" s="79">
        <v>206</v>
      </c>
      <c r="M206" s="79"/>
      <c r="N206" s="59"/>
      <c r="O206" s="91" t="s">
        <v>222</v>
      </c>
      <c r="P206" s="94">
        <v>42810.678414351853</v>
      </c>
      <c r="Q206" s="91" t="s">
        <v>2621</v>
      </c>
      <c r="R206" s="97" t="s">
        <v>2632</v>
      </c>
      <c r="S206" s="91" t="s">
        <v>342</v>
      </c>
      <c r="T206" s="91"/>
      <c r="U206" s="91"/>
      <c r="V206" s="97" t="s">
        <v>2646</v>
      </c>
      <c r="W206" s="94">
        <v>42810.678414351853</v>
      </c>
      <c r="X206" s="97" t="s">
        <v>2664</v>
      </c>
      <c r="Y206" s="91"/>
      <c r="Z206" s="91"/>
      <c r="AA206" s="100" t="s">
        <v>2687</v>
      </c>
      <c r="AB206" s="91"/>
      <c r="AC206" s="91" t="b">
        <v>0</v>
      </c>
      <c r="AD206" s="91">
        <v>0</v>
      </c>
      <c r="AE206" s="100" t="s">
        <v>244</v>
      </c>
      <c r="AF206" s="91" t="b">
        <v>0</v>
      </c>
      <c r="AG206" s="91" t="s">
        <v>246</v>
      </c>
      <c r="AH206" s="91"/>
      <c r="AI206" s="100" t="s">
        <v>243</v>
      </c>
      <c r="AJ206" s="91" t="b">
        <v>0</v>
      </c>
      <c r="AK206" s="91">
        <v>0</v>
      </c>
      <c r="AL206" s="100" t="s">
        <v>243</v>
      </c>
      <c r="AM206" s="91" t="s">
        <v>247</v>
      </c>
      <c r="AN206" s="91" t="b">
        <v>1</v>
      </c>
      <c r="AO206" s="100" t="s">
        <v>2687</v>
      </c>
      <c r="AP206" s="91" t="s">
        <v>178</v>
      </c>
      <c r="AQ206" s="91">
        <v>0</v>
      </c>
      <c r="AR206" s="91">
        <v>0</v>
      </c>
      <c r="AS206" s="91"/>
      <c r="AT206" s="91"/>
      <c r="AU206" s="91"/>
      <c r="AV206" s="91"/>
      <c r="AW206" s="91"/>
      <c r="AX206" s="91"/>
      <c r="AY206" s="91"/>
      <c r="AZ206" s="91"/>
      <c r="BA206" s="123" t="s">
        <v>2044</v>
      </c>
      <c r="BB206" s="123" t="s">
        <v>4396</v>
      </c>
      <c r="BC206" s="123">
        <v>-1</v>
      </c>
      <c r="BD206" s="90" t="str">
        <f>REPLACE(INDEX(GroupVertices[Group], MATCH(Edges[[#This Row],[Vertex 1]],GroupVertices[Vertex],0)),1,1,"")</f>
        <v>est</v>
      </c>
      <c r="BE206" s="90" t="e">
        <f>REPLACE(INDEX(GroupVertices[Group], MATCH(Edges[[#This Row],[Vertex 2]],GroupVertices[Vertex],0)),1,1,"")</f>
        <v>#N/A</v>
      </c>
      <c r="BF206">
        <v>1</v>
      </c>
    </row>
    <row r="207" spans="1:58" x14ac:dyDescent="0.25">
      <c r="A207" s="88" t="s">
        <v>2602</v>
      </c>
      <c r="B207" s="88" t="s">
        <v>218</v>
      </c>
      <c r="C207" s="53" t="s">
        <v>4411</v>
      </c>
      <c r="D207" s="54">
        <v>1</v>
      </c>
      <c r="E207" s="61"/>
      <c r="F207" s="55">
        <v>10</v>
      </c>
      <c r="G207" s="53"/>
      <c r="H207" s="57"/>
      <c r="I207" s="56"/>
      <c r="J207" s="56"/>
      <c r="K207" s="36" t="s">
        <v>65</v>
      </c>
      <c r="L207" s="79">
        <v>207</v>
      </c>
      <c r="M207" s="79"/>
      <c r="N207" s="59"/>
      <c r="O207" s="91" t="s">
        <v>223</v>
      </c>
      <c r="P207" s="94">
        <v>42811.151307870372</v>
      </c>
      <c r="Q207" s="91" t="s">
        <v>2622</v>
      </c>
      <c r="R207" s="91"/>
      <c r="S207" s="91"/>
      <c r="T207" s="91"/>
      <c r="U207" s="91"/>
      <c r="V207" s="97" t="s">
        <v>2647</v>
      </c>
      <c r="W207" s="94">
        <v>42811.151307870372</v>
      </c>
      <c r="X207" s="97" t="s">
        <v>2665</v>
      </c>
      <c r="Y207" s="91"/>
      <c r="Z207" s="91"/>
      <c r="AA207" s="100" t="s">
        <v>2688</v>
      </c>
      <c r="AB207" s="91"/>
      <c r="AC207" s="91" t="b">
        <v>0</v>
      </c>
      <c r="AD207" s="91">
        <v>0</v>
      </c>
      <c r="AE207" s="100" t="s">
        <v>244</v>
      </c>
      <c r="AF207" s="91" t="b">
        <v>0</v>
      </c>
      <c r="AG207" s="91" t="s">
        <v>246</v>
      </c>
      <c r="AH207" s="91"/>
      <c r="AI207" s="100" t="s">
        <v>243</v>
      </c>
      <c r="AJ207" s="91" t="b">
        <v>0</v>
      </c>
      <c r="AK207" s="91">
        <v>0</v>
      </c>
      <c r="AL207" s="100" t="s">
        <v>243</v>
      </c>
      <c r="AM207" s="91" t="s">
        <v>247</v>
      </c>
      <c r="AN207" s="91" t="b">
        <v>0</v>
      </c>
      <c r="AO207" s="100" t="s">
        <v>2688</v>
      </c>
      <c r="AP207" s="91" t="s">
        <v>178</v>
      </c>
      <c r="AQ207" s="91">
        <v>0</v>
      </c>
      <c r="AR207" s="91">
        <v>0</v>
      </c>
      <c r="AS207" s="91"/>
      <c r="AT207" s="91"/>
      <c r="AU207" s="91"/>
      <c r="AV207" s="91"/>
      <c r="AW207" s="91"/>
      <c r="AX207" s="91"/>
      <c r="AY207" s="91"/>
      <c r="AZ207" s="91"/>
      <c r="BA207" s="123" t="s">
        <v>2044</v>
      </c>
      <c r="BB207" s="123" t="s">
        <v>4396</v>
      </c>
      <c r="BC207" s="123">
        <v>-1</v>
      </c>
      <c r="BD207" s="90" t="str">
        <f>REPLACE(INDEX(GroupVertices[Group], MATCH(Edges[[#This Row],[Vertex 1]],GroupVertices[Vertex],0)),1,1,"")</f>
        <v>est</v>
      </c>
      <c r="BE207" s="90" t="e">
        <f>REPLACE(INDEX(GroupVertices[Group], MATCH(Edges[[#This Row],[Vertex 2]],GroupVertices[Vertex],0)),1,1,"")</f>
        <v>#N/A</v>
      </c>
      <c r="BF207">
        <v>1</v>
      </c>
    </row>
    <row r="208" spans="1:58" x14ac:dyDescent="0.25">
      <c r="A208" s="88" t="s">
        <v>2602</v>
      </c>
      <c r="B208" s="88" t="s">
        <v>221</v>
      </c>
      <c r="C208" s="53" t="s">
        <v>4411</v>
      </c>
      <c r="D208" s="54">
        <v>1</v>
      </c>
      <c r="E208" s="61"/>
      <c r="F208" s="55">
        <v>10</v>
      </c>
      <c r="G208" s="53"/>
      <c r="H208" s="57"/>
      <c r="I208" s="56"/>
      <c r="J208" s="56"/>
      <c r="K208" s="36" t="s">
        <v>65</v>
      </c>
      <c r="L208" s="79">
        <v>208</v>
      </c>
      <c r="M208" s="79"/>
      <c r="N208" s="59"/>
      <c r="O208" s="91" t="s">
        <v>222</v>
      </c>
      <c r="P208" s="94">
        <v>42811.151307870372</v>
      </c>
      <c r="Q208" s="91" t="s">
        <v>2622</v>
      </c>
      <c r="R208" s="91"/>
      <c r="S208" s="91"/>
      <c r="T208" s="91"/>
      <c r="U208" s="91"/>
      <c r="V208" s="97" t="s">
        <v>2647</v>
      </c>
      <c r="W208" s="94">
        <v>42811.151307870372</v>
      </c>
      <c r="X208" s="97" t="s">
        <v>2665</v>
      </c>
      <c r="Y208" s="91"/>
      <c r="Z208" s="91"/>
      <c r="AA208" s="100" t="s">
        <v>2688</v>
      </c>
      <c r="AB208" s="91"/>
      <c r="AC208" s="91" t="b">
        <v>0</v>
      </c>
      <c r="AD208" s="91">
        <v>0</v>
      </c>
      <c r="AE208" s="100" t="s">
        <v>244</v>
      </c>
      <c r="AF208" s="91" t="b">
        <v>0</v>
      </c>
      <c r="AG208" s="91" t="s">
        <v>246</v>
      </c>
      <c r="AH208" s="91"/>
      <c r="AI208" s="100" t="s">
        <v>243</v>
      </c>
      <c r="AJ208" s="91" t="b">
        <v>0</v>
      </c>
      <c r="AK208" s="91">
        <v>0</v>
      </c>
      <c r="AL208" s="100" t="s">
        <v>243</v>
      </c>
      <c r="AM208" s="91" t="s">
        <v>247</v>
      </c>
      <c r="AN208" s="91" t="b">
        <v>0</v>
      </c>
      <c r="AO208" s="100" t="s">
        <v>2688</v>
      </c>
      <c r="AP208" s="91" t="s">
        <v>178</v>
      </c>
      <c r="AQ208" s="91">
        <v>0</v>
      </c>
      <c r="AR208" s="91">
        <v>0</v>
      </c>
      <c r="AS208" s="91"/>
      <c r="AT208" s="91"/>
      <c r="AU208" s="91"/>
      <c r="AV208" s="91"/>
      <c r="AW208" s="91"/>
      <c r="AX208" s="91"/>
      <c r="AY208" s="91"/>
      <c r="AZ208" s="91"/>
      <c r="BA208" s="123" t="s">
        <v>2044</v>
      </c>
      <c r="BB208" s="123" t="s">
        <v>4396</v>
      </c>
      <c r="BC208" s="123">
        <v>-1</v>
      </c>
      <c r="BD208" s="90" t="str">
        <f>REPLACE(INDEX(GroupVertices[Group], MATCH(Edges[[#This Row],[Vertex 1]],GroupVertices[Vertex],0)),1,1,"")</f>
        <v>est</v>
      </c>
      <c r="BE208" s="90" t="e">
        <f>REPLACE(INDEX(GroupVertices[Group], MATCH(Edges[[#This Row],[Vertex 2]],GroupVertices[Vertex],0)),1,1,"")</f>
        <v>#N/A</v>
      </c>
      <c r="BF208">
        <v>1</v>
      </c>
    </row>
    <row r="209" spans="1:58" x14ac:dyDescent="0.25">
      <c r="A209" s="88" t="s">
        <v>2603</v>
      </c>
      <c r="B209" s="88" t="s">
        <v>218</v>
      </c>
      <c r="C209" s="53" t="s">
        <v>4411</v>
      </c>
      <c r="D209" s="54">
        <v>1</v>
      </c>
      <c r="E209" s="61"/>
      <c r="F209" s="55">
        <v>10</v>
      </c>
      <c r="G209" s="53"/>
      <c r="H209" s="57"/>
      <c r="I209" s="56"/>
      <c r="J209" s="56"/>
      <c r="K209" s="36" t="s">
        <v>65</v>
      </c>
      <c r="L209" s="79">
        <v>209</v>
      </c>
      <c r="M209" s="79"/>
      <c r="N209" s="59"/>
      <c r="O209" s="91" t="s">
        <v>222</v>
      </c>
      <c r="P209" s="94">
        <v>42812.250081018516</v>
      </c>
      <c r="Q209" s="91" t="s">
        <v>2623</v>
      </c>
      <c r="R209" s="91"/>
      <c r="S209" s="91"/>
      <c r="T209" s="91"/>
      <c r="U209" s="91"/>
      <c r="V209" s="97" t="s">
        <v>2648</v>
      </c>
      <c r="W209" s="94">
        <v>42812.250081018516</v>
      </c>
      <c r="X209" s="97" t="s">
        <v>2666</v>
      </c>
      <c r="Y209" s="91"/>
      <c r="Z209" s="91"/>
      <c r="AA209" s="100" t="s">
        <v>2689</v>
      </c>
      <c r="AB209" s="100" t="s">
        <v>2703</v>
      </c>
      <c r="AC209" s="91" t="b">
        <v>0</v>
      </c>
      <c r="AD209" s="91">
        <v>0</v>
      </c>
      <c r="AE209" s="100" t="s">
        <v>2707</v>
      </c>
      <c r="AF209" s="91" t="b">
        <v>0</v>
      </c>
      <c r="AG209" s="91" t="s">
        <v>246</v>
      </c>
      <c r="AH209" s="91"/>
      <c r="AI209" s="100" t="s">
        <v>243</v>
      </c>
      <c r="AJ209" s="91" t="b">
        <v>0</v>
      </c>
      <c r="AK209" s="91">
        <v>0</v>
      </c>
      <c r="AL209" s="100" t="s">
        <v>243</v>
      </c>
      <c r="AM209" s="91" t="s">
        <v>453</v>
      </c>
      <c r="AN209" s="91" t="b">
        <v>0</v>
      </c>
      <c r="AO209" s="100" t="s">
        <v>2703</v>
      </c>
      <c r="AP209" s="91" t="s">
        <v>178</v>
      </c>
      <c r="AQ209" s="91">
        <v>0</v>
      </c>
      <c r="AR209" s="91">
        <v>0</v>
      </c>
      <c r="AS209" s="91"/>
      <c r="AT209" s="91"/>
      <c r="AU209" s="91"/>
      <c r="AV209" s="91"/>
      <c r="AW209" s="91"/>
      <c r="AX209" s="91"/>
      <c r="AY209" s="91"/>
      <c r="AZ209" s="91"/>
      <c r="BA209" s="123" t="s">
        <v>2044</v>
      </c>
      <c r="BB209" s="123" t="s">
        <v>4396</v>
      </c>
      <c r="BC209" s="123">
        <v>-1</v>
      </c>
      <c r="BD209" s="90" t="str">
        <f>REPLACE(INDEX(GroupVertices[Group], MATCH(Edges[[#This Row],[Vertex 1]],GroupVertices[Vertex],0)),1,1,"")</f>
        <v>est</v>
      </c>
      <c r="BE209" s="90" t="e">
        <f>REPLACE(INDEX(GroupVertices[Group], MATCH(Edges[[#This Row],[Vertex 2]],GroupVertices[Vertex],0)),1,1,"")</f>
        <v>#N/A</v>
      </c>
      <c r="BF209">
        <v>1</v>
      </c>
    </row>
    <row r="210" spans="1:58" x14ac:dyDescent="0.25">
      <c r="A210" s="88" t="s">
        <v>2604</v>
      </c>
      <c r="B210" s="88" t="s">
        <v>218</v>
      </c>
      <c r="C210" s="53" t="s">
        <v>4411</v>
      </c>
      <c r="D210" s="54">
        <v>1</v>
      </c>
      <c r="E210" s="61"/>
      <c r="F210" s="55">
        <v>10</v>
      </c>
      <c r="G210" s="53"/>
      <c r="H210" s="57"/>
      <c r="I210" s="56"/>
      <c r="J210" s="56"/>
      <c r="K210" s="36" t="s">
        <v>65</v>
      </c>
      <c r="L210" s="79">
        <v>210</v>
      </c>
      <c r="M210" s="79"/>
      <c r="N210" s="59"/>
      <c r="O210" s="91" t="s">
        <v>222</v>
      </c>
      <c r="P210" s="94">
        <v>42812.280266203707</v>
      </c>
      <c r="Q210" s="91" t="s">
        <v>2624</v>
      </c>
      <c r="R210" s="91"/>
      <c r="S210" s="91"/>
      <c r="T210" s="91"/>
      <c r="U210" s="91"/>
      <c r="V210" s="97" t="s">
        <v>892</v>
      </c>
      <c r="W210" s="94">
        <v>42812.280266203707</v>
      </c>
      <c r="X210" s="97" t="s">
        <v>2667</v>
      </c>
      <c r="Y210" s="91"/>
      <c r="Z210" s="91"/>
      <c r="AA210" s="100" t="s">
        <v>2690</v>
      </c>
      <c r="AB210" s="91"/>
      <c r="AC210" s="91" t="b">
        <v>0</v>
      </c>
      <c r="AD210" s="91">
        <v>0</v>
      </c>
      <c r="AE210" s="100" t="s">
        <v>242</v>
      </c>
      <c r="AF210" s="91" t="b">
        <v>0</v>
      </c>
      <c r="AG210" s="91" t="s">
        <v>2268</v>
      </c>
      <c r="AH210" s="91"/>
      <c r="AI210" s="100" t="s">
        <v>243</v>
      </c>
      <c r="AJ210" s="91" t="b">
        <v>0</v>
      </c>
      <c r="AK210" s="91">
        <v>0</v>
      </c>
      <c r="AL210" s="100" t="s">
        <v>243</v>
      </c>
      <c r="AM210" s="91" t="s">
        <v>247</v>
      </c>
      <c r="AN210" s="91" t="b">
        <v>0</v>
      </c>
      <c r="AO210" s="100" t="s">
        <v>2690</v>
      </c>
      <c r="AP210" s="91" t="s">
        <v>178</v>
      </c>
      <c r="AQ210" s="91">
        <v>0</v>
      </c>
      <c r="AR210" s="91">
        <v>0</v>
      </c>
      <c r="AS210" s="91"/>
      <c r="AT210" s="91"/>
      <c r="AU210" s="91"/>
      <c r="AV210" s="91"/>
      <c r="AW210" s="91"/>
      <c r="AX210" s="91"/>
      <c r="AY210" s="91"/>
      <c r="AZ210" s="91"/>
      <c r="BA210" s="123" t="s">
        <v>2044</v>
      </c>
      <c r="BB210" s="123" t="s">
        <v>4396</v>
      </c>
      <c r="BC210" s="123">
        <v>-1</v>
      </c>
      <c r="BD210" s="90" t="str">
        <f>REPLACE(INDEX(GroupVertices[Group], MATCH(Edges[[#This Row],[Vertex 1]],GroupVertices[Vertex],0)),1,1,"")</f>
        <v>est</v>
      </c>
      <c r="BE210" s="90" t="e">
        <f>REPLACE(INDEX(GroupVertices[Group], MATCH(Edges[[#This Row],[Vertex 2]],GroupVertices[Vertex],0)),1,1,"")</f>
        <v>#N/A</v>
      </c>
      <c r="BF210">
        <v>1</v>
      </c>
    </row>
    <row r="211" spans="1:58" x14ac:dyDescent="0.25">
      <c r="A211" s="88" t="s">
        <v>2605</v>
      </c>
      <c r="B211" s="88" t="s">
        <v>221</v>
      </c>
      <c r="C211" s="53" t="s">
        <v>4411</v>
      </c>
      <c r="D211" s="54">
        <v>1</v>
      </c>
      <c r="E211" s="61"/>
      <c r="F211" s="55">
        <v>10</v>
      </c>
      <c r="G211" s="53"/>
      <c r="H211" s="57"/>
      <c r="I211" s="56"/>
      <c r="J211" s="56"/>
      <c r="K211" s="36" t="s">
        <v>65</v>
      </c>
      <c r="L211" s="79">
        <v>211</v>
      </c>
      <c r="M211" s="79"/>
      <c r="N211" s="59"/>
      <c r="O211" s="91" t="s">
        <v>222</v>
      </c>
      <c r="P211" s="94">
        <v>42813.306990740741</v>
      </c>
      <c r="Q211" s="91" t="s">
        <v>2625</v>
      </c>
      <c r="R211" s="91"/>
      <c r="S211" s="91"/>
      <c r="T211" s="91"/>
      <c r="U211" s="91"/>
      <c r="V211" s="97" t="s">
        <v>2649</v>
      </c>
      <c r="W211" s="94">
        <v>42813.306990740741</v>
      </c>
      <c r="X211" s="97" t="s">
        <v>2668</v>
      </c>
      <c r="Y211" s="91"/>
      <c r="Z211" s="91"/>
      <c r="AA211" s="100" t="s">
        <v>2691</v>
      </c>
      <c r="AB211" s="91"/>
      <c r="AC211" s="91" t="b">
        <v>0</v>
      </c>
      <c r="AD211" s="91">
        <v>0</v>
      </c>
      <c r="AE211" s="100" t="s">
        <v>244</v>
      </c>
      <c r="AF211" s="91" t="b">
        <v>0</v>
      </c>
      <c r="AG211" s="91" t="s">
        <v>246</v>
      </c>
      <c r="AH211" s="91"/>
      <c r="AI211" s="100" t="s">
        <v>243</v>
      </c>
      <c r="AJ211" s="91" t="b">
        <v>0</v>
      </c>
      <c r="AK211" s="91">
        <v>0</v>
      </c>
      <c r="AL211" s="100" t="s">
        <v>243</v>
      </c>
      <c r="AM211" s="91" t="s">
        <v>247</v>
      </c>
      <c r="AN211" s="91" t="b">
        <v>0</v>
      </c>
      <c r="AO211" s="100" t="s">
        <v>2691</v>
      </c>
      <c r="AP211" s="91" t="s">
        <v>178</v>
      </c>
      <c r="AQ211" s="91">
        <v>0</v>
      </c>
      <c r="AR211" s="91">
        <v>0</v>
      </c>
      <c r="AS211" s="91"/>
      <c r="AT211" s="91"/>
      <c r="AU211" s="91"/>
      <c r="AV211" s="91"/>
      <c r="AW211" s="91"/>
      <c r="AX211" s="91"/>
      <c r="AY211" s="91"/>
      <c r="AZ211" s="91"/>
      <c r="BA211" s="123" t="s">
        <v>2044</v>
      </c>
      <c r="BB211" s="123" t="s">
        <v>4396</v>
      </c>
      <c r="BC211" s="123">
        <v>-1</v>
      </c>
      <c r="BD211" s="90" t="str">
        <f>REPLACE(INDEX(GroupVertices[Group], MATCH(Edges[[#This Row],[Vertex 1]],GroupVertices[Vertex],0)),1,1,"")</f>
        <v>est</v>
      </c>
      <c r="BE211" s="90" t="e">
        <f>REPLACE(INDEX(GroupVertices[Group], MATCH(Edges[[#This Row],[Vertex 2]],GroupVertices[Vertex],0)),1,1,"")</f>
        <v>#N/A</v>
      </c>
      <c r="BF211">
        <v>1</v>
      </c>
    </row>
    <row r="212" spans="1:58" x14ac:dyDescent="0.25">
      <c r="A212" s="88" t="s">
        <v>2605</v>
      </c>
      <c r="B212" s="88" t="s">
        <v>218</v>
      </c>
      <c r="C212" s="53" t="s">
        <v>4411</v>
      </c>
      <c r="D212" s="54">
        <v>1</v>
      </c>
      <c r="E212" s="61"/>
      <c r="F212" s="55">
        <v>10</v>
      </c>
      <c r="G212" s="53"/>
      <c r="H212" s="57"/>
      <c r="I212" s="56"/>
      <c r="J212" s="56"/>
      <c r="K212" s="36" t="s">
        <v>65</v>
      </c>
      <c r="L212" s="79">
        <v>212</v>
      </c>
      <c r="M212" s="79"/>
      <c r="N212" s="59"/>
      <c r="O212" s="91" t="s">
        <v>223</v>
      </c>
      <c r="P212" s="94">
        <v>42813.306990740741</v>
      </c>
      <c r="Q212" s="91" t="s">
        <v>2625</v>
      </c>
      <c r="R212" s="91"/>
      <c r="S212" s="91"/>
      <c r="T212" s="91"/>
      <c r="U212" s="91"/>
      <c r="V212" s="97" t="s">
        <v>2649</v>
      </c>
      <c r="W212" s="94">
        <v>42813.306990740741</v>
      </c>
      <c r="X212" s="97" t="s">
        <v>2668</v>
      </c>
      <c r="Y212" s="91"/>
      <c r="Z212" s="91"/>
      <c r="AA212" s="100" t="s">
        <v>2691</v>
      </c>
      <c r="AB212" s="91"/>
      <c r="AC212" s="91" t="b">
        <v>0</v>
      </c>
      <c r="AD212" s="91">
        <v>0</v>
      </c>
      <c r="AE212" s="100" t="s">
        <v>244</v>
      </c>
      <c r="AF212" s="91" t="b">
        <v>0</v>
      </c>
      <c r="AG212" s="91" t="s">
        <v>246</v>
      </c>
      <c r="AH212" s="91"/>
      <c r="AI212" s="100" t="s">
        <v>243</v>
      </c>
      <c r="AJ212" s="91" t="b">
        <v>0</v>
      </c>
      <c r="AK212" s="91">
        <v>0</v>
      </c>
      <c r="AL212" s="100" t="s">
        <v>243</v>
      </c>
      <c r="AM212" s="91" t="s">
        <v>247</v>
      </c>
      <c r="AN212" s="91" t="b">
        <v>0</v>
      </c>
      <c r="AO212" s="100" t="s">
        <v>2691</v>
      </c>
      <c r="AP212" s="91" t="s">
        <v>178</v>
      </c>
      <c r="AQ212" s="91">
        <v>0</v>
      </c>
      <c r="AR212" s="91">
        <v>0</v>
      </c>
      <c r="AS212" s="91"/>
      <c r="AT212" s="91"/>
      <c r="AU212" s="91"/>
      <c r="AV212" s="91"/>
      <c r="AW212" s="91"/>
      <c r="AX212" s="91"/>
      <c r="AY212" s="91"/>
      <c r="AZ212" s="91"/>
      <c r="BA212" s="123" t="s">
        <v>2044</v>
      </c>
      <c r="BB212" s="123" t="s">
        <v>4396</v>
      </c>
      <c r="BC212" s="123">
        <v>-1</v>
      </c>
      <c r="BD212" s="90" t="str">
        <f>REPLACE(INDEX(GroupVertices[Group], MATCH(Edges[[#This Row],[Vertex 1]],GroupVertices[Vertex],0)),1,1,"")</f>
        <v>est</v>
      </c>
      <c r="BE212" s="90" t="e">
        <f>REPLACE(INDEX(GroupVertices[Group], MATCH(Edges[[#This Row],[Vertex 2]],GroupVertices[Vertex],0)),1,1,"")</f>
        <v>#N/A</v>
      </c>
      <c r="BF212">
        <v>1</v>
      </c>
    </row>
    <row r="213" spans="1:58" x14ac:dyDescent="0.25">
      <c r="A213" s="88" t="s">
        <v>2826</v>
      </c>
      <c r="B213" s="88" t="s">
        <v>221</v>
      </c>
      <c r="C213" s="53" t="s">
        <v>4411</v>
      </c>
      <c r="D213" s="54">
        <v>1</v>
      </c>
      <c r="E213" s="61"/>
      <c r="F213" s="55">
        <v>10</v>
      </c>
      <c r="G213" s="53"/>
      <c r="H213" s="57"/>
      <c r="I213" s="56"/>
      <c r="J213" s="56"/>
      <c r="K213" s="36" t="s">
        <v>65</v>
      </c>
      <c r="L213" s="79">
        <v>213</v>
      </c>
      <c r="M213" s="79"/>
      <c r="N213" s="59"/>
      <c r="O213" s="91" t="s">
        <v>223</v>
      </c>
      <c r="P213" s="94">
        <v>42809.093888888892</v>
      </c>
      <c r="Q213" s="91" t="s">
        <v>2832</v>
      </c>
      <c r="R213" s="91"/>
      <c r="S213" s="91"/>
      <c r="T213" s="91"/>
      <c r="U213" s="91"/>
      <c r="V213" s="97" t="s">
        <v>2852</v>
      </c>
      <c r="W213" s="94">
        <v>42809.093888888892</v>
      </c>
      <c r="X213" s="97" t="s">
        <v>2857</v>
      </c>
      <c r="Y213" s="91"/>
      <c r="Z213" s="91"/>
      <c r="AA213" s="100" t="s">
        <v>2874</v>
      </c>
      <c r="AB213" s="91"/>
      <c r="AC213" s="91" t="b">
        <v>0</v>
      </c>
      <c r="AD213" s="91">
        <v>0</v>
      </c>
      <c r="AE213" s="100" t="s">
        <v>243</v>
      </c>
      <c r="AF213" s="91" t="b">
        <v>0</v>
      </c>
      <c r="AG213" s="91" t="s">
        <v>246</v>
      </c>
      <c r="AH213" s="91"/>
      <c r="AI213" s="100" t="s">
        <v>243</v>
      </c>
      <c r="AJ213" s="91" t="b">
        <v>0</v>
      </c>
      <c r="AK213" s="91">
        <v>2</v>
      </c>
      <c r="AL213" s="100" t="s">
        <v>2882</v>
      </c>
      <c r="AM213" s="91" t="s">
        <v>989</v>
      </c>
      <c r="AN213" s="91" t="b">
        <v>0</v>
      </c>
      <c r="AO213" s="100" t="s">
        <v>2882</v>
      </c>
      <c r="AP213" s="91" t="s">
        <v>178</v>
      </c>
      <c r="AQ213" s="91">
        <v>0</v>
      </c>
      <c r="AR213" s="91">
        <v>0</v>
      </c>
      <c r="AS213" s="91"/>
      <c r="AT213" s="91"/>
      <c r="AU213" s="91"/>
      <c r="AV213" s="91"/>
      <c r="AW213" s="91"/>
      <c r="AX213" s="91"/>
      <c r="AY213" s="91"/>
      <c r="AZ213" s="91"/>
      <c r="BA213" s="123" t="s">
        <v>2926</v>
      </c>
      <c r="BB213" s="123" t="s">
        <v>4396</v>
      </c>
      <c r="BC213" s="123">
        <v>-1</v>
      </c>
      <c r="BD213" s="90" t="str">
        <f>REPLACE(INDEX(GroupVertices[Group], MATCH(Edges[[#This Row],[Vertex 1]],GroupVertices[Vertex],0)),1,1,"")</f>
        <v>ast</v>
      </c>
      <c r="BE213" s="90" t="e">
        <f>REPLACE(INDEX(GroupVertices[Group], MATCH(Edges[[#This Row],[Vertex 2]],GroupVertices[Vertex],0)),1,1,"")</f>
        <v>#N/A</v>
      </c>
      <c r="BF213">
        <v>1</v>
      </c>
    </row>
    <row r="214" spans="1:58" x14ac:dyDescent="0.25">
      <c r="A214" s="88" t="s">
        <v>2826</v>
      </c>
      <c r="B214" s="88" t="s">
        <v>218</v>
      </c>
      <c r="C214" s="53" t="s">
        <v>4411</v>
      </c>
      <c r="D214" s="54">
        <v>1</v>
      </c>
      <c r="E214" s="61"/>
      <c r="F214" s="55">
        <v>10</v>
      </c>
      <c r="G214" s="53"/>
      <c r="H214" s="57"/>
      <c r="I214" s="56"/>
      <c r="J214" s="56"/>
      <c r="K214" s="36" t="s">
        <v>65</v>
      </c>
      <c r="L214" s="79">
        <v>214</v>
      </c>
      <c r="M214" s="79"/>
      <c r="N214" s="59"/>
      <c r="O214" s="91" t="s">
        <v>223</v>
      </c>
      <c r="P214" s="94">
        <v>42809.093888888892</v>
      </c>
      <c r="Q214" s="91" t="s">
        <v>2832</v>
      </c>
      <c r="R214" s="91"/>
      <c r="S214" s="91"/>
      <c r="T214" s="91"/>
      <c r="U214" s="91"/>
      <c r="V214" s="97" t="s">
        <v>2852</v>
      </c>
      <c r="W214" s="94">
        <v>42809.093888888892</v>
      </c>
      <c r="X214" s="97" t="s">
        <v>2857</v>
      </c>
      <c r="Y214" s="91"/>
      <c r="Z214" s="91"/>
      <c r="AA214" s="100" t="s">
        <v>2874</v>
      </c>
      <c r="AB214" s="91"/>
      <c r="AC214" s="91" t="b">
        <v>0</v>
      </c>
      <c r="AD214" s="91">
        <v>0</v>
      </c>
      <c r="AE214" s="100" t="s">
        <v>243</v>
      </c>
      <c r="AF214" s="91" t="b">
        <v>0</v>
      </c>
      <c r="AG214" s="91" t="s">
        <v>246</v>
      </c>
      <c r="AH214" s="91"/>
      <c r="AI214" s="100" t="s">
        <v>243</v>
      </c>
      <c r="AJ214" s="91" t="b">
        <v>0</v>
      </c>
      <c r="AK214" s="91">
        <v>2</v>
      </c>
      <c r="AL214" s="100" t="s">
        <v>2882</v>
      </c>
      <c r="AM214" s="91" t="s">
        <v>989</v>
      </c>
      <c r="AN214" s="91" t="b">
        <v>0</v>
      </c>
      <c r="AO214" s="100" t="s">
        <v>2882</v>
      </c>
      <c r="AP214" s="91" t="s">
        <v>178</v>
      </c>
      <c r="AQ214" s="91">
        <v>0</v>
      </c>
      <c r="AR214" s="91">
        <v>0</v>
      </c>
      <c r="AS214" s="91"/>
      <c r="AT214" s="91"/>
      <c r="AU214" s="91"/>
      <c r="AV214" s="91"/>
      <c r="AW214" s="91"/>
      <c r="AX214" s="91"/>
      <c r="AY214" s="91"/>
      <c r="AZ214" s="91"/>
      <c r="BA214" s="123" t="s">
        <v>2926</v>
      </c>
      <c r="BB214" s="123" t="s">
        <v>4396</v>
      </c>
      <c r="BC214" s="123">
        <v>-1</v>
      </c>
      <c r="BD214" s="90" t="str">
        <f>REPLACE(INDEX(GroupVertices[Group], MATCH(Edges[[#This Row],[Vertex 1]],GroupVertices[Vertex],0)),1,1,"")</f>
        <v>ast</v>
      </c>
      <c r="BE214" s="90" t="e">
        <f>REPLACE(INDEX(GroupVertices[Group], MATCH(Edges[[#This Row],[Vertex 2]],GroupVertices[Vertex],0)),1,1,"")</f>
        <v>#N/A</v>
      </c>
      <c r="BF214">
        <v>1</v>
      </c>
    </row>
    <row r="215" spans="1:58" x14ac:dyDescent="0.25">
      <c r="A215" s="88" t="s">
        <v>2826</v>
      </c>
      <c r="B215" s="88" t="s">
        <v>672</v>
      </c>
      <c r="C215" s="53" t="s">
        <v>4411</v>
      </c>
      <c r="D215" s="54">
        <v>1</v>
      </c>
      <c r="E215" s="61"/>
      <c r="F215" s="55">
        <v>10</v>
      </c>
      <c r="G215" s="53"/>
      <c r="H215" s="57"/>
      <c r="I215" s="56"/>
      <c r="J215" s="56"/>
      <c r="K215" s="36" t="s">
        <v>65</v>
      </c>
      <c r="L215" s="79">
        <v>215</v>
      </c>
      <c r="M215" s="79"/>
      <c r="N215" s="59"/>
      <c r="O215" s="91" t="s">
        <v>223</v>
      </c>
      <c r="P215" s="94">
        <v>42809.093888888892</v>
      </c>
      <c r="Q215" s="91" t="s">
        <v>2832</v>
      </c>
      <c r="R215" s="91"/>
      <c r="S215" s="91"/>
      <c r="T215" s="91"/>
      <c r="U215" s="91"/>
      <c r="V215" s="97" t="s">
        <v>2852</v>
      </c>
      <c r="W215" s="94">
        <v>42809.093888888892</v>
      </c>
      <c r="X215" s="97" t="s">
        <v>2857</v>
      </c>
      <c r="Y215" s="91"/>
      <c r="Z215" s="91"/>
      <c r="AA215" s="100" t="s">
        <v>2874</v>
      </c>
      <c r="AB215" s="91"/>
      <c r="AC215" s="91" t="b">
        <v>0</v>
      </c>
      <c r="AD215" s="91">
        <v>0</v>
      </c>
      <c r="AE215" s="100" t="s">
        <v>243</v>
      </c>
      <c r="AF215" s="91" t="b">
        <v>0</v>
      </c>
      <c r="AG215" s="91" t="s">
        <v>246</v>
      </c>
      <c r="AH215" s="91"/>
      <c r="AI215" s="100" t="s">
        <v>243</v>
      </c>
      <c r="AJ215" s="91" t="b">
        <v>0</v>
      </c>
      <c r="AK215" s="91">
        <v>2</v>
      </c>
      <c r="AL215" s="100" t="s">
        <v>2882</v>
      </c>
      <c r="AM215" s="91" t="s">
        <v>989</v>
      </c>
      <c r="AN215" s="91" t="b">
        <v>0</v>
      </c>
      <c r="AO215" s="100" t="s">
        <v>2882</v>
      </c>
      <c r="AP215" s="91" t="s">
        <v>178</v>
      </c>
      <c r="AQ215" s="91">
        <v>0</v>
      </c>
      <c r="AR215" s="91">
        <v>0</v>
      </c>
      <c r="AS215" s="91"/>
      <c r="AT215" s="91"/>
      <c r="AU215" s="91"/>
      <c r="AV215" s="91"/>
      <c r="AW215" s="91"/>
      <c r="AX215" s="91"/>
      <c r="AY215" s="91"/>
      <c r="AZ215" s="91"/>
      <c r="BA215" s="123" t="s">
        <v>2926</v>
      </c>
      <c r="BB215" s="123" t="s">
        <v>4396</v>
      </c>
      <c r="BC215" s="123">
        <v>-1</v>
      </c>
      <c r="BD215" s="90" t="str">
        <f>REPLACE(INDEX(GroupVertices[Group], MATCH(Edges[[#This Row],[Vertex 1]],GroupVertices[Vertex],0)),1,1,"")</f>
        <v>ast</v>
      </c>
      <c r="BE215" s="90" t="str">
        <f>REPLACE(INDEX(GroupVertices[Group], MATCH(Edges[[#This Row],[Vertex 2]],GroupVertices[Vertex],0)),1,1,"")</f>
        <v>ast</v>
      </c>
      <c r="BF215">
        <v>1</v>
      </c>
    </row>
    <row r="216" spans="1:58" x14ac:dyDescent="0.25">
      <c r="A216" s="88" t="s">
        <v>2826</v>
      </c>
      <c r="B216" s="88" t="s">
        <v>671</v>
      </c>
      <c r="C216" s="53" t="s">
        <v>4411</v>
      </c>
      <c r="D216" s="54">
        <v>1</v>
      </c>
      <c r="E216" s="61"/>
      <c r="F216" s="55">
        <v>10</v>
      </c>
      <c r="G216" s="53"/>
      <c r="H216" s="57"/>
      <c r="I216" s="56"/>
      <c r="J216" s="56"/>
      <c r="K216" s="36" t="s">
        <v>65</v>
      </c>
      <c r="L216" s="79">
        <v>216</v>
      </c>
      <c r="M216" s="79"/>
      <c r="N216" s="59"/>
      <c r="O216" s="91" t="s">
        <v>223</v>
      </c>
      <c r="P216" s="94">
        <v>42809.093888888892</v>
      </c>
      <c r="Q216" s="91" t="s">
        <v>2832</v>
      </c>
      <c r="R216" s="91"/>
      <c r="S216" s="91"/>
      <c r="T216" s="91"/>
      <c r="U216" s="91"/>
      <c r="V216" s="97" t="s">
        <v>2852</v>
      </c>
      <c r="W216" s="94">
        <v>42809.093888888892</v>
      </c>
      <c r="X216" s="97" t="s">
        <v>2857</v>
      </c>
      <c r="Y216" s="91"/>
      <c r="Z216" s="91"/>
      <c r="AA216" s="100" t="s">
        <v>2874</v>
      </c>
      <c r="AB216" s="91"/>
      <c r="AC216" s="91" t="b">
        <v>0</v>
      </c>
      <c r="AD216" s="91">
        <v>0</v>
      </c>
      <c r="AE216" s="100" t="s">
        <v>243</v>
      </c>
      <c r="AF216" s="91" t="b">
        <v>0</v>
      </c>
      <c r="AG216" s="91" t="s">
        <v>246</v>
      </c>
      <c r="AH216" s="91"/>
      <c r="AI216" s="100" t="s">
        <v>243</v>
      </c>
      <c r="AJ216" s="91" t="b">
        <v>0</v>
      </c>
      <c r="AK216" s="91">
        <v>2</v>
      </c>
      <c r="AL216" s="100" t="s">
        <v>2882</v>
      </c>
      <c r="AM216" s="91" t="s">
        <v>989</v>
      </c>
      <c r="AN216" s="91" t="b">
        <v>0</v>
      </c>
      <c r="AO216" s="100" t="s">
        <v>2882</v>
      </c>
      <c r="AP216" s="91" t="s">
        <v>178</v>
      </c>
      <c r="AQ216" s="91">
        <v>0</v>
      </c>
      <c r="AR216" s="91">
        <v>0</v>
      </c>
      <c r="AS216" s="91"/>
      <c r="AT216" s="91"/>
      <c r="AU216" s="91"/>
      <c r="AV216" s="91"/>
      <c r="AW216" s="91"/>
      <c r="AX216" s="91"/>
      <c r="AY216" s="91"/>
      <c r="AZ216" s="91"/>
      <c r="BA216" s="123" t="s">
        <v>2926</v>
      </c>
      <c r="BB216" s="123" t="s">
        <v>4396</v>
      </c>
      <c r="BC216" s="123">
        <v>-1</v>
      </c>
      <c r="BD216" s="90" t="str">
        <f>REPLACE(INDEX(GroupVertices[Group], MATCH(Edges[[#This Row],[Vertex 1]],GroupVertices[Vertex],0)),1,1,"")</f>
        <v>ast</v>
      </c>
      <c r="BE216" s="90" t="str">
        <f>REPLACE(INDEX(GroupVertices[Group], MATCH(Edges[[#This Row],[Vertex 2]],GroupVertices[Vertex],0)),1,1,"")</f>
        <v>ast</v>
      </c>
      <c r="BF216">
        <v>1</v>
      </c>
    </row>
    <row r="217" spans="1:58" x14ac:dyDescent="0.25">
      <c r="A217" s="88" t="s">
        <v>2827</v>
      </c>
      <c r="B217" s="88" t="s">
        <v>218</v>
      </c>
      <c r="C217" s="53" t="s">
        <v>4411</v>
      </c>
      <c r="D217" s="54">
        <v>1.1666666666666667</v>
      </c>
      <c r="E217" s="61"/>
      <c r="F217" s="55">
        <v>17.5</v>
      </c>
      <c r="G217" s="53"/>
      <c r="H217" s="57"/>
      <c r="I217" s="56"/>
      <c r="J217" s="56"/>
      <c r="K217" s="36" t="s">
        <v>65</v>
      </c>
      <c r="L217" s="79">
        <v>217</v>
      </c>
      <c r="M217" s="79"/>
      <c r="N217" s="59"/>
      <c r="O217" s="91" t="s">
        <v>223</v>
      </c>
      <c r="P217" s="94">
        <v>42809.854618055557</v>
      </c>
      <c r="Q217" s="91" t="s">
        <v>2833</v>
      </c>
      <c r="R217" s="91"/>
      <c r="S217" s="91"/>
      <c r="T217" s="91"/>
      <c r="U217" s="91"/>
      <c r="V217" s="97" t="s">
        <v>2853</v>
      </c>
      <c r="W217" s="94">
        <v>42809.854618055557</v>
      </c>
      <c r="X217" s="97" t="s">
        <v>2858</v>
      </c>
      <c r="Y217" s="91"/>
      <c r="Z217" s="91"/>
      <c r="AA217" s="100" t="s">
        <v>2875</v>
      </c>
      <c r="AB217" s="91"/>
      <c r="AC217" s="91" t="b">
        <v>0</v>
      </c>
      <c r="AD217" s="91">
        <v>0</v>
      </c>
      <c r="AE217" s="100" t="s">
        <v>243</v>
      </c>
      <c r="AF217" s="91" t="b">
        <v>0</v>
      </c>
      <c r="AG217" s="91" t="s">
        <v>246</v>
      </c>
      <c r="AH217" s="91"/>
      <c r="AI217" s="100" t="s">
        <v>243</v>
      </c>
      <c r="AJ217" s="91" t="b">
        <v>0</v>
      </c>
      <c r="AK217" s="91">
        <v>1</v>
      </c>
      <c r="AL217" s="100" t="s">
        <v>2886</v>
      </c>
      <c r="AM217" s="91" t="s">
        <v>453</v>
      </c>
      <c r="AN217" s="91" t="b">
        <v>0</v>
      </c>
      <c r="AO217" s="100" t="s">
        <v>2886</v>
      </c>
      <c r="AP217" s="91" t="s">
        <v>178</v>
      </c>
      <c r="AQ217" s="91">
        <v>0</v>
      </c>
      <c r="AR217" s="91">
        <v>0</v>
      </c>
      <c r="AS217" s="91"/>
      <c r="AT217" s="91"/>
      <c r="AU217" s="91"/>
      <c r="AV217" s="91"/>
      <c r="AW217" s="91"/>
      <c r="AX217" s="91"/>
      <c r="AY217" s="91"/>
      <c r="AZ217" s="91"/>
      <c r="BA217" s="123" t="s">
        <v>2926</v>
      </c>
      <c r="BB217" s="123" t="s">
        <v>4396</v>
      </c>
      <c r="BC217" s="123">
        <v>-1</v>
      </c>
      <c r="BD217" s="90" t="str">
        <f>REPLACE(INDEX(GroupVertices[Group], MATCH(Edges[[#This Row],[Vertex 1]],GroupVertices[Vertex],0)),1,1,"")</f>
        <v>ast</v>
      </c>
      <c r="BE217" s="90" t="e">
        <f>REPLACE(INDEX(GroupVertices[Group], MATCH(Edges[[#This Row],[Vertex 2]],GroupVertices[Vertex],0)),1,1,"")</f>
        <v>#N/A</v>
      </c>
      <c r="BF217">
        <v>2</v>
      </c>
    </row>
    <row r="218" spans="1:58" x14ac:dyDescent="0.25">
      <c r="A218" s="88" t="s">
        <v>2827</v>
      </c>
      <c r="B218" s="88" t="s">
        <v>221</v>
      </c>
      <c r="C218" s="53" t="s">
        <v>4411</v>
      </c>
      <c r="D218" s="54">
        <v>1</v>
      </c>
      <c r="E218" s="61"/>
      <c r="F218" s="55">
        <v>10</v>
      </c>
      <c r="G218" s="53"/>
      <c r="H218" s="57"/>
      <c r="I218" s="56"/>
      <c r="J218" s="56"/>
      <c r="K218" s="36" t="s">
        <v>65</v>
      </c>
      <c r="L218" s="79">
        <v>218</v>
      </c>
      <c r="M218" s="79"/>
      <c r="N218" s="59"/>
      <c r="O218" s="91" t="s">
        <v>223</v>
      </c>
      <c r="P218" s="94">
        <v>42809.854618055557</v>
      </c>
      <c r="Q218" s="91" t="s">
        <v>2833</v>
      </c>
      <c r="R218" s="91"/>
      <c r="S218" s="91"/>
      <c r="T218" s="91"/>
      <c r="U218" s="91"/>
      <c r="V218" s="97" t="s">
        <v>2853</v>
      </c>
      <c r="W218" s="94">
        <v>42809.854618055557</v>
      </c>
      <c r="X218" s="97" t="s">
        <v>2858</v>
      </c>
      <c r="Y218" s="91"/>
      <c r="Z218" s="91"/>
      <c r="AA218" s="100" t="s">
        <v>2875</v>
      </c>
      <c r="AB218" s="91"/>
      <c r="AC218" s="91" t="b">
        <v>0</v>
      </c>
      <c r="AD218" s="91">
        <v>0</v>
      </c>
      <c r="AE218" s="100" t="s">
        <v>243</v>
      </c>
      <c r="AF218" s="91" t="b">
        <v>0</v>
      </c>
      <c r="AG218" s="91" t="s">
        <v>246</v>
      </c>
      <c r="AH218" s="91"/>
      <c r="AI218" s="100" t="s">
        <v>243</v>
      </c>
      <c r="AJ218" s="91" t="b">
        <v>0</v>
      </c>
      <c r="AK218" s="91">
        <v>1</v>
      </c>
      <c r="AL218" s="100" t="s">
        <v>2886</v>
      </c>
      <c r="AM218" s="91" t="s">
        <v>453</v>
      </c>
      <c r="AN218" s="91" t="b">
        <v>0</v>
      </c>
      <c r="AO218" s="100" t="s">
        <v>2886</v>
      </c>
      <c r="AP218" s="91" t="s">
        <v>178</v>
      </c>
      <c r="AQ218" s="91">
        <v>0</v>
      </c>
      <c r="AR218" s="91">
        <v>0</v>
      </c>
      <c r="AS218" s="91"/>
      <c r="AT218" s="91"/>
      <c r="AU218" s="91"/>
      <c r="AV218" s="91"/>
      <c r="AW218" s="91"/>
      <c r="AX218" s="91"/>
      <c r="AY218" s="91"/>
      <c r="AZ218" s="91"/>
      <c r="BA218" s="123" t="s">
        <v>2926</v>
      </c>
      <c r="BB218" s="123" t="s">
        <v>4396</v>
      </c>
      <c r="BC218" s="123">
        <v>-1</v>
      </c>
      <c r="BD218" s="90" t="str">
        <f>REPLACE(INDEX(GroupVertices[Group], MATCH(Edges[[#This Row],[Vertex 1]],GroupVertices[Vertex],0)),1,1,"")</f>
        <v>ast</v>
      </c>
      <c r="BE218" s="90" t="e">
        <f>REPLACE(INDEX(GroupVertices[Group], MATCH(Edges[[#This Row],[Vertex 2]],GroupVertices[Vertex],0)),1,1,"")</f>
        <v>#N/A</v>
      </c>
      <c r="BF218">
        <v>1</v>
      </c>
    </row>
    <row r="219" spans="1:58" x14ac:dyDescent="0.25">
      <c r="A219" s="88" t="s">
        <v>2827</v>
      </c>
      <c r="B219" s="88" t="s">
        <v>671</v>
      </c>
      <c r="C219" s="53" t="s">
        <v>4411</v>
      </c>
      <c r="D219" s="54">
        <v>1.1666666666666667</v>
      </c>
      <c r="E219" s="61"/>
      <c r="F219" s="55">
        <v>17.5</v>
      </c>
      <c r="G219" s="53"/>
      <c r="H219" s="57"/>
      <c r="I219" s="56"/>
      <c r="J219" s="56"/>
      <c r="K219" s="36" t="s">
        <v>65</v>
      </c>
      <c r="L219" s="79">
        <v>219</v>
      </c>
      <c r="M219" s="79"/>
      <c r="N219" s="59"/>
      <c r="O219" s="91" t="s">
        <v>223</v>
      </c>
      <c r="P219" s="94">
        <v>42809.854618055557</v>
      </c>
      <c r="Q219" s="91" t="s">
        <v>2833</v>
      </c>
      <c r="R219" s="91"/>
      <c r="S219" s="91"/>
      <c r="T219" s="91"/>
      <c r="U219" s="91"/>
      <c r="V219" s="97" t="s">
        <v>2853</v>
      </c>
      <c r="W219" s="94">
        <v>42809.854618055557</v>
      </c>
      <c r="X219" s="97" t="s">
        <v>2858</v>
      </c>
      <c r="Y219" s="91"/>
      <c r="Z219" s="91"/>
      <c r="AA219" s="100" t="s">
        <v>2875</v>
      </c>
      <c r="AB219" s="91"/>
      <c r="AC219" s="91" t="b">
        <v>0</v>
      </c>
      <c r="AD219" s="91">
        <v>0</v>
      </c>
      <c r="AE219" s="100" t="s">
        <v>243</v>
      </c>
      <c r="AF219" s="91" t="b">
        <v>0</v>
      </c>
      <c r="AG219" s="91" t="s">
        <v>246</v>
      </c>
      <c r="AH219" s="91"/>
      <c r="AI219" s="100" t="s">
        <v>243</v>
      </c>
      <c r="AJ219" s="91" t="b">
        <v>0</v>
      </c>
      <c r="AK219" s="91">
        <v>1</v>
      </c>
      <c r="AL219" s="100" t="s">
        <v>2886</v>
      </c>
      <c r="AM219" s="91" t="s">
        <v>453</v>
      </c>
      <c r="AN219" s="91" t="b">
        <v>0</v>
      </c>
      <c r="AO219" s="100" t="s">
        <v>2886</v>
      </c>
      <c r="AP219" s="91" t="s">
        <v>178</v>
      </c>
      <c r="AQ219" s="91">
        <v>0</v>
      </c>
      <c r="AR219" s="91">
        <v>0</v>
      </c>
      <c r="AS219" s="91"/>
      <c r="AT219" s="91"/>
      <c r="AU219" s="91"/>
      <c r="AV219" s="91"/>
      <c r="AW219" s="91"/>
      <c r="AX219" s="91"/>
      <c r="AY219" s="91"/>
      <c r="AZ219" s="91"/>
      <c r="BA219" s="123" t="s">
        <v>2926</v>
      </c>
      <c r="BB219" s="123" t="s">
        <v>4396</v>
      </c>
      <c r="BC219" s="123">
        <v>-1</v>
      </c>
      <c r="BD219" s="90" t="str">
        <f>REPLACE(INDEX(GroupVertices[Group], MATCH(Edges[[#This Row],[Vertex 1]],GroupVertices[Vertex],0)),1,1,"")</f>
        <v>ast</v>
      </c>
      <c r="BE219" s="90" t="str">
        <f>REPLACE(INDEX(GroupVertices[Group], MATCH(Edges[[#This Row],[Vertex 2]],GroupVertices[Vertex],0)),1,1,"")</f>
        <v>ast</v>
      </c>
      <c r="BF219">
        <v>2</v>
      </c>
    </row>
    <row r="220" spans="1:58" x14ac:dyDescent="0.25">
      <c r="A220" s="88" t="s">
        <v>2828</v>
      </c>
      <c r="B220" s="88" t="s">
        <v>2830</v>
      </c>
      <c r="C220" s="53" t="s">
        <v>4411</v>
      </c>
      <c r="D220" s="54">
        <v>1</v>
      </c>
      <c r="E220" s="61"/>
      <c r="F220" s="55">
        <v>10</v>
      </c>
      <c r="G220" s="53"/>
      <c r="H220" s="57"/>
      <c r="I220" s="56"/>
      <c r="J220" s="56"/>
      <c r="K220" s="36" t="s">
        <v>65</v>
      </c>
      <c r="L220" s="79">
        <v>220</v>
      </c>
      <c r="M220" s="79"/>
      <c r="N220" s="59"/>
      <c r="O220" s="91" t="s">
        <v>223</v>
      </c>
      <c r="P220" s="94">
        <v>42808.466840277775</v>
      </c>
      <c r="Q220" s="91" t="s">
        <v>2834</v>
      </c>
      <c r="R220" s="91"/>
      <c r="S220" s="91"/>
      <c r="T220" s="91"/>
      <c r="U220" s="91"/>
      <c r="V220" s="97" t="s">
        <v>2854</v>
      </c>
      <c r="W220" s="94">
        <v>42808.466840277775</v>
      </c>
      <c r="X220" s="97" t="s">
        <v>2859</v>
      </c>
      <c r="Y220" s="91"/>
      <c r="Z220" s="91"/>
      <c r="AA220" s="100" t="s">
        <v>2876</v>
      </c>
      <c r="AB220" s="100" t="s">
        <v>2890</v>
      </c>
      <c r="AC220" s="91" t="b">
        <v>0</v>
      </c>
      <c r="AD220" s="91">
        <v>1</v>
      </c>
      <c r="AE220" s="100" t="s">
        <v>2894</v>
      </c>
      <c r="AF220" s="91" t="b">
        <v>0</v>
      </c>
      <c r="AG220" s="91" t="s">
        <v>246</v>
      </c>
      <c r="AH220" s="91"/>
      <c r="AI220" s="100" t="s">
        <v>243</v>
      </c>
      <c r="AJ220" s="91" t="b">
        <v>0</v>
      </c>
      <c r="AK220" s="91">
        <v>1</v>
      </c>
      <c r="AL220" s="100" t="s">
        <v>243</v>
      </c>
      <c r="AM220" s="91" t="s">
        <v>552</v>
      </c>
      <c r="AN220" s="91" t="b">
        <v>0</v>
      </c>
      <c r="AO220" s="100" t="s">
        <v>2890</v>
      </c>
      <c r="AP220" s="91" t="s">
        <v>178</v>
      </c>
      <c r="AQ220" s="91">
        <v>0</v>
      </c>
      <c r="AR220" s="91">
        <v>0</v>
      </c>
      <c r="AS220" s="91"/>
      <c r="AT220" s="91"/>
      <c r="AU220" s="91"/>
      <c r="AV220" s="91"/>
      <c r="AW220" s="91"/>
      <c r="AX220" s="91"/>
      <c r="AY220" s="91"/>
      <c r="AZ220" s="91"/>
      <c r="BA220" s="123" t="s">
        <v>2926</v>
      </c>
      <c r="BB220" s="123" t="s">
        <v>4396</v>
      </c>
      <c r="BC220" s="123">
        <v>-1</v>
      </c>
      <c r="BD220" s="90" t="str">
        <f>REPLACE(INDEX(GroupVertices[Group], MATCH(Edges[[#This Row],[Vertex 1]],GroupVertices[Vertex],0)),1,1,"")</f>
        <v>ast</v>
      </c>
      <c r="BE220" s="90" t="str">
        <f>REPLACE(INDEX(GroupVertices[Group], MATCH(Edges[[#This Row],[Vertex 2]],GroupVertices[Vertex],0)),1,1,"")</f>
        <v>ast</v>
      </c>
      <c r="BF220">
        <v>1</v>
      </c>
    </row>
    <row r="221" spans="1:58" x14ac:dyDescent="0.25">
      <c r="A221" s="88" t="s">
        <v>672</v>
      </c>
      <c r="B221" s="88" t="s">
        <v>2830</v>
      </c>
      <c r="C221" s="53" t="s">
        <v>4411</v>
      </c>
      <c r="D221" s="54">
        <v>1.3333333333333333</v>
      </c>
      <c r="E221" s="61"/>
      <c r="F221" s="55">
        <v>25</v>
      </c>
      <c r="G221" s="53"/>
      <c r="H221" s="57"/>
      <c r="I221" s="56"/>
      <c r="J221" s="56"/>
      <c r="K221" s="36" t="s">
        <v>66</v>
      </c>
      <c r="L221" s="79">
        <v>221</v>
      </c>
      <c r="M221" s="79"/>
      <c r="N221" s="59"/>
      <c r="O221" s="91" t="s">
        <v>223</v>
      </c>
      <c r="P221" s="94">
        <v>42808.467743055553</v>
      </c>
      <c r="Q221" s="91" t="s">
        <v>2835</v>
      </c>
      <c r="R221" s="91"/>
      <c r="S221" s="91"/>
      <c r="T221" s="91"/>
      <c r="U221" s="91"/>
      <c r="V221" s="97" t="s">
        <v>683</v>
      </c>
      <c r="W221" s="94">
        <v>42808.467743055553</v>
      </c>
      <c r="X221" s="97" t="s">
        <v>2860</v>
      </c>
      <c r="Y221" s="91"/>
      <c r="Z221" s="91"/>
      <c r="AA221" s="100" t="s">
        <v>2877</v>
      </c>
      <c r="AB221" s="91"/>
      <c r="AC221" s="91" t="b">
        <v>0</v>
      </c>
      <c r="AD221" s="91">
        <v>0</v>
      </c>
      <c r="AE221" s="100" t="s">
        <v>243</v>
      </c>
      <c r="AF221" s="91" t="b">
        <v>0</v>
      </c>
      <c r="AG221" s="91" t="s">
        <v>246</v>
      </c>
      <c r="AH221" s="91"/>
      <c r="AI221" s="100" t="s">
        <v>243</v>
      </c>
      <c r="AJ221" s="91" t="b">
        <v>0</v>
      </c>
      <c r="AK221" s="91">
        <v>1</v>
      </c>
      <c r="AL221" s="100" t="s">
        <v>2876</v>
      </c>
      <c r="AM221" s="91" t="s">
        <v>453</v>
      </c>
      <c r="AN221" s="91" t="b">
        <v>0</v>
      </c>
      <c r="AO221" s="100" t="s">
        <v>2876</v>
      </c>
      <c r="AP221" s="91" t="s">
        <v>178</v>
      </c>
      <c r="AQ221" s="91">
        <v>0</v>
      </c>
      <c r="AR221" s="91">
        <v>0</v>
      </c>
      <c r="AS221" s="91"/>
      <c r="AT221" s="91"/>
      <c r="AU221" s="91"/>
      <c r="AV221" s="91"/>
      <c r="AW221" s="91"/>
      <c r="AX221" s="91"/>
      <c r="AY221" s="91"/>
      <c r="AZ221" s="91"/>
      <c r="BA221" s="123" t="s">
        <v>2926</v>
      </c>
      <c r="BB221" s="123" t="s">
        <v>4396</v>
      </c>
      <c r="BC221" s="123">
        <v>-1</v>
      </c>
      <c r="BD221" s="90" t="str">
        <f>REPLACE(INDEX(GroupVertices[Group], MATCH(Edges[[#This Row],[Vertex 1]],GroupVertices[Vertex],0)),1,1,"")</f>
        <v>ast</v>
      </c>
      <c r="BE221" s="90" t="str">
        <f>REPLACE(INDEX(GroupVertices[Group], MATCH(Edges[[#This Row],[Vertex 2]],GroupVertices[Vertex],0)),1,1,"")</f>
        <v>ast</v>
      </c>
      <c r="BF221">
        <v>3</v>
      </c>
    </row>
    <row r="222" spans="1:58" x14ac:dyDescent="0.25">
      <c r="A222" s="88" t="s">
        <v>2828</v>
      </c>
      <c r="B222" s="88" t="s">
        <v>218</v>
      </c>
      <c r="C222" s="53" t="s">
        <v>4411</v>
      </c>
      <c r="D222" s="54">
        <v>1</v>
      </c>
      <c r="E222" s="61"/>
      <c r="F222" s="55">
        <v>10</v>
      </c>
      <c r="G222" s="53"/>
      <c r="H222" s="57"/>
      <c r="I222" s="56"/>
      <c r="J222" s="56"/>
      <c r="K222" s="36" t="s">
        <v>65</v>
      </c>
      <c r="L222" s="79">
        <v>222</v>
      </c>
      <c r="M222" s="79"/>
      <c r="N222" s="59"/>
      <c r="O222" s="91" t="s">
        <v>223</v>
      </c>
      <c r="P222" s="94">
        <v>42808.466840277775</v>
      </c>
      <c r="Q222" s="91" t="s">
        <v>2834</v>
      </c>
      <c r="R222" s="91"/>
      <c r="S222" s="91"/>
      <c r="T222" s="91"/>
      <c r="U222" s="91"/>
      <c r="V222" s="97" t="s">
        <v>2854</v>
      </c>
      <c r="W222" s="94">
        <v>42808.466840277775</v>
      </c>
      <c r="X222" s="97" t="s">
        <v>2859</v>
      </c>
      <c r="Y222" s="91"/>
      <c r="Z222" s="91"/>
      <c r="AA222" s="100" t="s">
        <v>2876</v>
      </c>
      <c r="AB222" s="100" t="s">
        <v>2890</v>
      </c>
      <c r="AC222" s="91" t="b">
        <v>0</v>
      </c>
      <c r="AD222" s="91">
        <v>1</v>
      </c>
      <c r="AE222" s="100" t="s">
        <v>2894</v>
      </c>
      <c r="AF222" s="91" t="b">
        <v>0</v>
      </c>
      <c r="AG222" s="91" t="s">
        <v>246</v>
      </c>
      <c r="AH222" s="91"/>
      <c r="AI222" s="100" t="s">
        <v>243</v>
      </c>
      <c r="AJ222" s="91" t="b">
        <v>0</v>
      </c>
      <c r="AK222" s="91">
        <v>1</v>
      </c>
      <c r="AL222" s="100" t="s">
        <v>243</v>
      </c>
      <c r="AM222" s="91" t="s">
        <v>552</v>
      </c>
      <c r="AN222" s="91" t="b">
        <v>0</v>
      </c>
      <c r="AO222" s="100" t="s">
        <v>2890</v>
      </c>
      <c r="AP222" s="91" t="s">
        <v>178</v>
      </c>
      <c r="AQ222" s="91">
        <v>0</v>
      </c>
      <c r="AR222" s="91">
        <v>0</v>
      </c>
      <c r="AS222" s="91"/>
      <c r="AT222" s="91"/>
      <c r="AU222" s="91"/>
      <c r="AV222" s="91"/>
      <c r="AW222" s="91"/>
      <c r="AX222" s="91"/>
      <c r="AY222" s="91"/>
      <c r="AZ222" s="91"/>
      <c r="BA222" s="123" t="s">
        <v>2926</v>
      </c>
      <c r="BB222" s="123" t="s">
        <v>4396</v>
      </c>
      <c r="BC222" s="123">
        <v>-1</v>
      </c>
      <c r="BD222" s="90" t="str">
        <f>REPLACE(INDEX(GroupVertices[Group], MATCH(Edges[[#This Row],[Vertex 1]],GroupVertices[Vertex],0)),1,1,"")</f>
        <v>ast</v>
      </c>
      <c r="BE222" s="90" t="e">
        <f>REPLACE(INDEX(GroupVertices[Group], MATCH(Edges[[#This Row],[Vertex 2]],GroupVertices[Vertex],0)),1,1,"")</f>
        <v>#N/A</v>
      </c>
      <c r="BF222">
        <v>1</v>
      </c>
    </row>
    <row r="223" spans="1:58" x14ac:dyDescent="0.25">
      <c r="A223" s="88" t="s">
        <v>2828</v>
      </c>
      <c r="B223" s="88" t="s">
        <v>672</v>
      </c>
      <c r="C223" s="53" t="s">
        <v>4411</v>
      </c>
      <c r="D223" s="54">
        <v>1.1666666666666667</v>
      </c>
      <c r="E223" s="61"/>
      <c r="F223" s="55">
        <v>17.5</v>
      </c>
      <c r="G223" s="53"/>
      <c r="H223" s="57"/>
      <c r="I223" s="56"/>
      <c r="J223" s="56"/>
      <c r="K223" s="36" t="s">
        <v>66</v>
      </c>
      <c r="L223" s="79">
        <v>223</v>
      </c>
      <c r="M223" s="79"/>
      <c r="N223" s="59"/>
      <c r="O223" s="91" t="s">
        <v>222</v>
      </c>
      <c r="P223" s="94">
        <v>42808.466840277775</v>
      </c>
      <c r="Q223" s="91" t="s">
        <v>2834</v>
      </c>
      <c r="R223" s="91"/>
      <c r="S223" s="91"/>
      <c r="T223" s="91"/>
      <c r="U223" s="91"/>
      <c r="V223" s="97" t="s">
        <v>2854</v>
      </c>
      <c r="W223" s="94">
        <v>42808.466840277775</v>
      </c>
      <c r="X223" s="97" t="s">
        <v>2859</v>
      </c>
      <c r="Y223" s="91"/>
      <c r="Z223" s="91"/>
      <c r="AA223" s="100" t="s">
        <v>2876</v>
      </c>
      <c r="AB223" s="100" t="s">
        <v>2890</v>
      </c>
      <c r="AC223" s="91" t="b">
        <v>0</v>
      </c>
      <c r="AD223" s="91">
        <v>1</v>
      </c>
      <c r="AE223" s="100" t="s">
        <v>2894</v>
      </c>
      <c r="AF223" s="91" t="b">
        <v>0</v>
      </c>
      <c r="AG223" s="91" t="s">
        <v>246</v>
      </c>
      <c r="AH223" s="91"/>
      <c r="AI223" s="100" t="s">
        <v>243</v>
      </c>
      <c r="AJ223" s="91" t="b">
        <v>0</v>
      </c>
      <c r="AK223" s="91">
        <v>1</v>
      </c>
      <c r="AL223" s="100" t="s">
        <v>243</v>
      </c>
      <c r="AM223" s="91" t="s">
        <v>552</v>
      </c>
      <c r="AN223" s="91" t="b">
        <v>0</v>
      </c>
      <c r="AO223" s="100" t="s">
        <v>2890</v>
      </c>
      <c r="AP223" s="91" t="s">
        <v>178</v>
      </c>
      <c r="AQ223" s="91">
        <v>0</v>
      </c>
      <c r="AR223" s="91">
        <v>0</v>
      </c>
      <c r="AS223" s="91"/>
      <c r="AT223" s="91"/>
      <c r="AU223" s="91"/>
      <c r="AV223" s="91"/>
      <c r="AW223" s="91"/>
      <c r="AX223" s="91"/>
      <c r="AY223" s="91"/>
      <c r="AZ223" s="91"/>
      <c r="BA223" s="123" t="s">
        <v>2926</v>
      </c>
      <c r="BB223" s="123" t="s">
        <v>4396</v>
      </c>
      <c r="BC223" s="123">
        <v>-1</v>
      </c>
      <c r="BD223" s="90" t="str">
        <f>REPLACE(INDEX(GroupVertices[Group], MATCH(Edges[[#This Row],[Vertex 1]],GroupVertices[Vertex],0)),1,1,"")</f>
        <v>ast</v>
      </c>
      <c r="BE223" s="90" t="str">
        <f>REPLACE(INDEX(GroupVertices[Group], MATCH(Edges[[#This Row],[Vertex 2]],GroupVertices[Vertex],0)),1,1,"")</f>
        <v>ast</v>
      </c>
      <c r="BF223">
        <v>2</v>
      </c>
    </row>
    <row r="224" spans="1:58" x14ac:dyDescent="0.25">
      <c r="A224" s="88" t="s">
        <v>672</v>
      </c>
      <c r="B224" s="88" t="s">
        <v>2828</v>
      </c>
      <c r="C224" s="53" t="s">
        <v>4411</v>
      </c>
      <c r="D224" s="54">
        <v>1.1666666666666667</v>
      </c>
      <c r="E224" s="61"/>
      <c r="F224" s="55">
        <v>17.5</v>
      </c>
      <c r="G224" s="53"/>
      <c r="H224" s="57"/>
      <c r="I224" s="56"/>
      <c r="J224" s="56"/>
      <c r="K224" s="36" t="s">
        <v>66</v>
      </c>
      <c r="L224" s="79">
        <v>224</v>
      </c>
      <c r="M224" s="79"/>
      <c r="N224" s="59"/>
      <c r="O224" s="91" t="s">
        <v>223</v>
      </c>
      <c r="P224" s="94">
        <v>42808.467743055553</v>
      </c>
      <c r="Q224" s="91" t="s">
        <v>2835</v>
      </c>
      <c r="R224" s="91"/>
      <c r="S224" s="91"/>
      <c r="T224" s="91"/>
      <c r="U224" s="91"/>
      <c r="V224" s="97" t="s">
        <v>683</v>
      </c>
      <c r="W224" s="94">
        <v>42808.467743055553</v>
      </c>
      <c r="X224" s="97" t="s">
        <v>2860</v>
      </c>
      <c r="Y224" s="91"/>
      <c r="Z224" s="91"/>
      <c r="AA224" s="100" t="s">
        <v>2877</v>
      </c>
      <c r="AB224" s="91"/>
      <c r="AC224" s="91" t="b">
        <v>0</v>
      </c>
      <c r="AD224" s="91">
        <v>0</v>
      </c>
      <c r="AE224" s="100" t="s">
        <v>243</v>
      </c>
      <c r="AF224" s="91" t="b">
        <v>0</v>
      </c>
      <c r="AG224" s="91" t="s">
        <v>246</v>
      </c>
      <c r="AH224" s="91"/>
      <c r="AI224" s="100" t="s">
        <v>243</v>
      </c>
      <c r="AJ224" s="91" t="b">
        <v>0</v>
      </c>
      <c r="AK224" s="91">
        <v>1</v>
      </c>
      <c r="AL224" s="100" t="s">
        <v>2876</v>
      </c>
      <c r="AM224" s="91" t="s">
        <v>453</v>
      </c>
      <c r="AN224" s="91" t="b">
        <v>0</v>
      </c>
      <c r="AO224" s="100" t="s">
        <v>2876</v>
      </c>
      <c r="AP224" s="91" t="s">
        <v>178</v>
      </c>
      <c r="AQ224" s="91">
        <v>0</v>
      </c>
      <c r="AR224" s="91">
        <v>0</v>
      </c>
      <c r="AS224" s="91"/>
      <c r="AT224" s="91"/>
      <c r="AU224" s="91"/>
      <c r="AV224" s="91"/>
      <c r="AW224" s="91"/>
      <c r="AX224" s="91"/>
      <c r="AY224" s="91"/>
      <c r="AZ224" s="91"/>
      <c r="BA224" s="123" t="s">
        <v>2926</v>
      </c>
      <c r="BB224" s="123" t="s">
        <v>4396</v>
      </c>
      <c r="BC224" s="123">
        <v>-1</v>
      </c>
      <c r="BD224" s="90" t="str">
        <f>REPLACE(INDEX(GroupVertices[Group], MATCH(Edges[[#This Row],[Vertex 1]],GroupVertices[Vertex],0)),1,1,"")</f>
        <v>ast</v>
      </c>
      <c r="BE224" s="90" t="str">
        <f>REPLACE(INDEX(GroupVertices[Group], MATCH(Edges[[#This Row],[Vertex 2]],GroupVertices[Vertex],0)),1,1,"")</f>
        <v>ast</v>
      </c>
      <c r="BF224">
        <v>2</v>
      </c>
    </row>
    <row r="225" spans="1:58" x14ac:dyDescent="0.25">
      <c r="A225" s="88" t="s">
        <v>672</v>
      </c>
      <c r="B225" s="88" t="s">
        <v>675</v>
      </c>
      <c r="C225" s="53" t="s">
        <v>4411</v>
      </c>
      <c r="D225" s="54">
        <v>1.1666666666666667</v>
      </c>
      <c r="E225" s="61"/>
      <c r="F225" s="55">
        <v>17.5</v>
      </c>
      <c r="G225" s="53"/>
      <c r="H225" s="57"/>
      <c r="I225" s="56"/>
      <c r="J225" s="56"/>
      <c r="K225" s="36" t="s">
        <v>65</v>
      </c>
      <c r="L225" s="79">
        <v>225</v>
      </c>
      <c r="M225" s="79"/>
      <c r="N225" s="59"/>
      <c r="O225" s="91" t="s">
        <v>223</v>
      </c>
      <c r="P225" s="94">
        <v>42810.708773148152</v>
      </c>
      <c r="Q225" s="91" t="s">
        <v>677</v>
      </c>
      <c r="R225" s="91"/>
      <c r="S225" s="91"/>
      <c r="T225" s="91"/>
      <c r="U225" s="91"/>
      <c r="V225" s="97" t="s">
        <v>683</v>
      </c>
      <c r="W225" s="94">
        <v>42810.708773148152</v>
      </c>
      <c r="X225" s="97" t="s">
        <v>686</v>
      </c>
      <c r="Y225" s="91"/>
      <c r="Z225" s="91"/>
      <c r="AA225" s="100" t="s">
        <v>690</v>
      </c>
      <c r="AB225" s="91"/>
      <c r="AC225" s="91" t="b">
        <v>0</v>
      </c>
      <c r="AD225" s="91">
        <v>0</v>
      </c>
      <c r="AE225" s="100" t="s">
        <v>243</v>
      </c>
      <c r="AF225" s="91" t="b">
        <v>0</v>
      </c>
      <c r="AG225" s="91" t="s">
        <v>246</v>
      </c>
      <c r="AH225" s="91"/>
      <c r="AI225" s="100" t="s">
        <v>243</v>
      </c>
      <c r="AJ225" s="91" t="b">
        <v>0</v>
      </c>
      <c r="AK225" s="91">
        <v>1</v>
      </c>
      <c r="AL225" s="100" t="s">
        <v>691</v>
      </c>
      <c r="AM225" s="91" t="s">
        <v>453</v>
      </c>
      <c r="AN225" s="91" t="b">
        <v>0</v>
      </c>
      <c r="AO225" s="100" t="s">
        <v>691</v>
      </c>
      <c r="AP225" s="91" t="s">
        <v>178</v>
      </c>
      <c r="AQ225" s="91">
        <v>0</v>
      </c>
      <c r="AR225" s="91">
        <v>0</v>
      </c>
      <c r="AS225" s="91"/>
      <c r="AT225" s="91"/>
      <c r="AU225" s="91"/>
      <c r="AV225" s="91"/>
      <c r="AW225" s="91"/>
      <c r="AX225" s="91"/>
      <c r="AY225" s="91"/>
      <c r="AZ225" s="91"/>
      <c r="BA225" s="123" t="s">
        <v>2926</v>
      </c>
      <c r="BB225" s="123" t="s">
        <v>4396</v>
      </c>
      <c r="BC225" s="123">
        <v>-1</v>
      </c>
      <c r="BD225" s="90" t="str">
        <f>REPLACE(INDEX(GroupVertices[Group], MATCH(Edges[[#This Row],[Vertex 1]],GroupVertices[Vertex],0)),1,1,"")</f>
        <v>ast</v>
      </c>
      <c r="BE225" s="90" t="str">
        <f>REPLACE(INDEX(GroupVertices[Group], MATCH(Edges[[#This Row],[Vertex 2]],GroupVertices[Vertex],0)),1,1,"")</f>
        <v>ast</v>
      </c>
      <c r="BF225">
        <v>2</v>
      </c>
    </row>
    <row r="226" spans="1:58" x14ac:dyDescent="0.25">
      <c r="A226" s="88" t="s">
        <v>2829</v>
      </c>
      <c r="B226" s="88" t="s">
        <v>672</v>
      </c>
      <c r="C226" s="53" t="s">
        <v>4411</v>
      </c>
      <c r="D226" s="54">
        <v>1.5</v>
      </c>
      <c r="E226" s="61"/>
      <c r="F226" s="55">
        <v>32.5</v>
      </c>
      <c r="G226" s="53"/>
      <c r="H226" s="57"/>
      <c r="I226" s="56"/>
      <c r="J226" s="56"/>
      <c r="K226" s="36" t="s">
        <v>66</v>
      </c>
      <c r="L226" s="79">
        <v>226</v>
      </c>
      <c r="M226" s="79"/>
      <c r="N226" s="59"/>
      <c r="O226" s="91" t="s">
        <v>223</v>
      </c>
      <c r="P226" s="94">
        <v>42808.478148148148</v>
      </c>
      <c r="Q226" s="91" t="s">
        <v>2836</v>
      </c>
      <c r="R226" s="91"/>
      <c r="S226" s="91"/>
      <c r="T226" s="91"/>
      <c r="U226" s="91"/>
      <c r="V226" s="97" t="s">
        <v>2855</v>
      </c>
      <c r="W226" s="94">
        <v>42808.478148148148</v>
      </c>
      <c r="X226" s="97" t="s">
        <v>2861</v>
      </c>
      <c r="Y226" s="91"/>
      <c r="Z226" s="91"/>
      <c r="AA226" s="100" t="s">
        <v>2878</v>
      </c>
      <c r="AB226" s="100" t="s">
        <v>2883</v>
      </c>
      <c r="AC226" s="91" t="b">
        <v>0</v>
      </c>
      <c r="AD226" s="91">
        <v>1</v>
      </c>
      <c r="AE226" s="100" t="s">
        <v>2895</v>
      </c>
      <c r="AF226" s="91" t="b">
        <v>0</v>
      </c>
      <c r="AG226" s="91" t="s">
        <v>246</v>
      </c>
      <c r="AH226" s="91"/>
      <c r="AI226" s="100" t="s">
        <v>243</v>
      </c>
      <c r="AJ226" s="91" t="b">
        <v>0</v>
      </c>
      <c r="AK226" s="91">
        <v>2</v>
      </c>
      <c r="AL226" s="100" t="s">
        <v>243</v>
      </c>
      <c r="AM226" s="91" t="s">
        <v>989</v>
      </c>
      <c r="AN226" s="91" t="b">
        <v>0</v>
      </c>
      <c r="AO226" s="100" t="s">
        <v>2883</v>
      </c>
      <c r="AP226" s="91" t="s">
        <v>178</v>
      </c>
      <c r="AQ226" s="91">
        <v>0</v>
      </c>
      <c r="AR226" s="91">
        <v>0</v>
      </c>
      <c r="AS226" s="91"/>
      <c r="AT226" s="91"/>
      <c r="AU226" s="91"/>
      <c r="AV226" s="91"/>
      <c r="AW226" s="91"/>
      <c r="AX226" s="91"/>
      <c r="AY226" s="91"/>
      <c r="AZ226" s="91"/>
      <c r="BA226" s="123" t="s">
        <v>2926</v>
      </c>
      <c r="BB226" s="123" t="s">
        <v>4396</v>
      </c>
      <c r="BC226" s="123">
        <v>-1</v>
      </c>
      <c r="BD226" s="90" t="str">
        <f>REPLACE(INDEX(GroupVertices[Group], MATCH(Edges[[#This Row],[Vertex 1]],GroupVertices[Vertex],0)),1,1,"")</f>
        <v>ast</v>
      </c>
      <c r="BE226" s="90" t="str">
        <f>REPLACE(INDEX(GroupVertices[Group], MATCH(Edges[[#This Row],[Vertex 2]],GroupVertices[Vertex],0)),1,1,"")</f>
        <v>ast</v>
      </c>
      <c r="BF226">
        <v>4</v>
      </c>
    </row>
    <row r="227" spans="1:58" x14ac:dyDescent="0.25">
      <c r="A227" s="88" t="s">
        <v>672</v>
      </c>
      <c r="B227" s="88" t="s">
        <v>221</v>
      </c>
      <c r="C227" s="53" t="s">
        <v>4411</v>
      </c>
      <c r="D227" s="54">
        <v>1</v>
      </c>
      <c r="E227" s="61"/>
      <c r="F227" s="55">
        <v>10</v>
      </c>
      <c r="G227" s="53"/>
      <c r="H227" s="57"/>
      <c r="I227" s="56"/>
      <c r="J227" s="56"/>
      <c r="K227" s="36" t="s">
        <v>65</v>
      </c>
      <c r="L227" s="79">
        <v>227</v>
      </c>
      <c r="M227" s="79"/>
      <c r="N227" s="59"/>
      <c r="O227" s="91" t="s">
        <v>223</v>
      </c>
      <c r="P227" s="94">
        <v>42808.454259259262</v>
      </c>
      <c r="Q227" s="91" t="s">
        <v>2832</v>
      </c>
      <c r="R227" s="91"/>
      <c r="S227" s="91"/>
      <c r="T227" s="91"/>
      <c r="U227" s="91"/>
      <c r="V227" s="97" t="s">
        <v>683</v>
      </c>
      <c r="W227" s="94">
        <v>42808.454259259262</v>
      </c>
      <c r="X227" s="97" t="s">
        <v>2862</v>
      </c>
      <c r="Y227" s="91"/>
      <c r="Z227" s="91"/>
      <c r="AA227" s="100" t="s">
        <v>2879</v>
      </c>
      <c r="AB227" s="91"/>
      <c r="AC227" s="91" t="b">
        <v>0</v>
      </c>
      <c r="AD227" s="91">
        <v>0</v>
      </c>
      <c r="AE227" s="100" t="s">
        <v>243</v>
      </c>
      <c r="AF227" s="91" t="b">
        <v>0</v>
      </c>
      <c r="AG227" s="91" t="s">
        <v>246</v>
      </c>
      <c r="AH227" s="91"/>
      <c r="AI227" s="100" t="s">
        <v>243</v>
      </c>
      <c r="AJ227" s="91" t="b">
        <v>0</v>
      </c>
      <c r="AK227" s="91">
        <v>2</v>
      </c>
      <c r="AL227" s="100" t="s">
        <v>2882</v>
      </c>
      <c r="AM227" s="91" t="s">
        <v>453</v>
      </c>
      <c r="AN227" s="91" t="b">
        <v>0</v>
      </c>
      <c r="AO227" s="100" t="s">
        <v>2882</v>
      </c>
      <c r="AP227" s="91" t="s">
        <v>178</v>
      </c>
      <c r="AQ227" s="91">
        <v>0</v>
      </c>
      <c r="AR227" s="91">
        <v>0</v>
      </c>
      <c r="AS227" s="91"/>
      <c r="AT227" s="91"/>
      <c r="AU227" s="91"/>
      <c r="AV227" s="91"/>
      <c r="AW227" s="91"/>
      <c r="AX227" s="91"/>
      <c r="AY227" s="91"/>
      <c r="AZ227" s="91"/>
      <c r="BA227" s="123" t="s">
        <v>2926</v>
      </c>
      <c r="BB227" s="123" t="s">
        <v>4396</v>
      </c>
      <c r="BC227" s="123">
        <v>-1</v>
      </c>
      <c r="BD227" s="90" t="str">
        <f>REPLACE(INDEX(GroupVertices[Group], MATCH(Edges[[#This Row],[Vertex 1]],GroupVertices[Vertex],0)),1,1,"")</f>
        <v>ast</v>
      </c>
      <c r="BE227" s="90" t="e">
        <f>REPLACE(INDEX(GroupVertices[Group], MATCH(Edges[[#This Row],[Vertex 2]],GroupVertices[Vertex],0)),1,1,"")</f>
        <v>#N/A</v>
      </c>
      <c r="BF227">
        <v>1</v>
      </c>
    </row>
    <row r="228" spans="1:58" x14ac:dyDescent="0.25">
      <c r="A228" s="88" t="s">
        <v>672</v>
      </c>
      <c r="B228" s="88" t="s">
        <v>218</v>
      </c>
      <c r="C228" s="53" t="s">
        <v>4411</v>
      </c>
      <c r="D228" s="54">
        <v>2</v>
      </c>
      <c r="E228" s="61"/>
      <c r="F228" s="55">
        <v>55</v>
      </c>
      <c r="G228" s="53"/>
      <c r="H228" s="57"/>
      <c r="I228" s="56"/>
      <c r="J228" s="56"/>
      <c r="K228" s="36" t="s">
        <v>65</v>
      </c>
      <c r="L228" s="79">
        <v>228</v>
      </c>
      <c r="M228" s="79"/>
      <c r="N228" s="59"/>
      <c r="O228" s="91" t="s">
        <v>223</v>
      </c>
      <c r="P228" s="94">
        <v>42808.454259259262</v>
      </c>
      <c r="Q228" s="91" t="s">
        <v>2832</v>
      </c>
      <c r="R228" s="91"/>
      <c r="S228" s="91"/>
      <c r="T228" s="91"/>
      <c r="U228" s="91"/>
      <c r="V228" s="97" t="s">
        <v>683</v>
      </c>
      <c r="W228" s="94">
        <v>42808.454259259262</v>
      </c>
      <c r="X228" s="97" t="s">
        <v>2862</v>
      </c>
      <c r="Y228" s="91"/>
      <c r="Z228" s="91"/>
      <c r="AA228" s="100" t="s">
        <v>2879</v>
      </c>
      <c r="AB228" s="91"/>
      <c r="AC228" s="91" t="b">
        <v>0</v>
      </c>
      <c r="AD228" s="91">
        <v>0</v>
      </c>
      <c r="AE228" s="100" t="s">
        <v>243</v>
      </c>
      <c r="AF228" s="91" t="b">
        <v>0</v>
      </c>
      <c r="AG228" s="91" t="s">
        <v>246</v>
      </c>
      <c r="AH228" s="91"/>
      <c r="AI228" s="100" t="s">
        <v>243</v>
      </c>
      <c r="AJ228" s="91" t="b">
        <v>0</v>
      </c>
      <c r="AK228" s="91">
        <v>2</v>
      </c>
      <c r="AL228" s="100" t="s">
        <v>2882</v>
      </c>
      <c r="AM228" s="91" t="s">
        <v>453</v>
      </c>
      <c r="AN228" s="91" t="b">
        <v>0</v>
      </c>
      <c r="AO228" s="100" t="s">
        <v>2882</v>
      </c>
      <c r="AP228" s="91" t="s">
        <v>178</v>
      </c>
      <c r="AQ228" s="91">
        <v>0</v>
      </c>
      <c r="AR228" s="91">
        <v>0</v>
      </c>
      <c r="AS228" s="91"/>
      <c r="AT228" s="91"/>
      <c r="AU228" s="91"/>
      <c r="AV228" s="91"/>
      <c r="AW228" s="91"/>
      <c r="AX228" s="91"/>
      <c r="AY228" s="91"/>
      <c r="AZ228" s="91"/>
      <c r="BA228" s="123" t="s">
        <v>2926</v>
      </c>
      <c r="BB228" s="123" t="s">
        <v>4396</v>
      </c>
      <c r="BC228" s="123">
        <v>-1</v>
      </c>
      <c r="BD228" s="90" t="str">
        <f>REPLACE(INDEX(GroupVertices[Group], MATCH(Edges[[#This Row],[Vertex 1]],GroupVertices[Vertex],0)),1,1,"")</f>
        <v>ast</v>
      </c>
      <c r="BE228" s="90" t="e">
        <f>REPLACE(INDEX(GroupVertices[Group], MATCH(Edges[[#This Row],[Vertex 2]],GroupVertices[Vertex],0)),1,1,"")</f>
        <v>#N/A</v>
      </c>
      <c r="BF228">
        <v>7</v>
      </c>
    </row>
    <row r="229" spans="1:58" x14ac:dyDescent="0.25">
      <c r="A229" s="88" t="s">
        <v>672</v>
      </c>
      <c r="B229" s="88" t="s">
        <v>671</v>
      </c>
      <c r="C229" s="53" t="s">
        <v>4411</v>
      </c>
      <c r="D229" s="81">
        <v>2.5</v>
      </c>
      <c r="E229" s="82"/>
      <c r="F229" s="83">
        <v>77.5</v>
      </c>
      <c r="G229" s="80"/>
      <c r="H229" s="84"/>
      <c r="I229" s="85"/>
      <c r="J229" s="85"/>
      <c r="K229" s="36" t="s">
        <v>66</v>
      </c>
      <c r="L229" s="86">
        <v>229</v>
      </c>
      <c r="M229" s="86"/>
      <c r="N229" s="59"/>
      <c r="O229" s="91" t="s">
        <v>223</v>
      </c>
      <c r="P229" s="94">
        <v>42808.454259259262</v>
      </c>
      <c r="Q229" s="91" t="s">
        <v>2832</v>
      </c>
      <c r="R229" s="91"/>
      <c r="S229" s="91"/>
      <c r="T229" s="91"/>
      <c r="U229" s="91"/>
      <c r="V229" s="97" t="s">
        <v>683</v>
      </c>
      <c r="W229" s="94">
        <v>42808.454259259262</v>
      </c>
      <c r="X229" s="97" t="s">
        <v>2862</v>
      </c>
      <c r="Y229" s="91"/>
      <c r="Z229" s="91"/>
      <c r="AA229" s="100" t="s">
        <v>2879</v>
      </c>
      <c r="AB229" s="91"/>
      <c r="AC229" s="91" t="b">
        <v>0</v>
      </c>
      <c r="AD229" s="91">
        <v>0</v>
      </c>
      <c r="AE229" s="100" t="s">
        <v>243</v>
      </c>
      <c r="AF229" s="91" t="b">
        <v>0</v>
      </c>
      <c r="AG229" s="91" t="s">
        <v>246</v>
      </c>
      <c r="AH229" s="91"/>
      <c r="AI229" s="100" t="s">
        <v>243</v>
      </c>
      <c r="AJ229" s="91" t="b">
        <v>0</v>
      </c>
      <c r="AK229" s="91">
        <v>2</v>
      </c>
      <c r="AL229" s="100" t="s">
        <v>2882</v>
      </c>
      <c r="AM229" s="91" t="s">
        <v>453</v>
      </c>
      <c r="AN229" s="91" t="b">
        <v>0</v>
      </c>
      <c r="AO229" s="100" t="s">
        <v>2882</v>
      </c>
      <c r="AP229" s="91" t="s">
        <v>178</v>
      </c>
      <c r="AQ229" s="91">
        <v>0</v>
      </c>
      <c r="AR229" s="91">
        <v>0</v>
      </c>
      <c r="AS229" s="91"/>
      <c r="AT229" s="91"/>
      <c r="AU229" s="91"/>
      <c r="AV229" s="91"/>
      <c r="AW229" s="91"/>
      <c r="AX229" s="91"/>
      <c r="AY229" s="91"/>
      <c r="AZ229" s="91"/>
      <c r="BA229" s="123" t="s">
        <v>2926</v>
      </c>
      <c r="BB229" s="123" t="s">
        <v>4396</v>
      </c>
      <c r="BC229" s="123">
        <v>-1</v>
      </c>
      <c r="BD229" s="90" t="str">
        <f>REPLACE(INDEX(GroupVertices[Group], MATCH(Edges[[#This Row],[Vertex 1]],GroupVertices[Vertex],0)),1,1,"")</f>
        <v>ast</v>
      </c>
      <c r="BE229" s="90" t="str">
        <f>REPLACE(INDEX(GroupVertices[Group], MATCH(Edges[[#This Row],[Vertex 2]],GroupVertices[Vertex],0)),1,1,"")</f>
        <v>ast</v>
      </c>
      <c r="BF229">
        <v>10</v>
      </c>
    </row>
    <row r="230" spans="1:58" x14ac:dyDescent="0.25">
      <c r="A230" s="88" t="s">
        <v>672</v>
      </c>
      <c r="B230" s="88" t="s">
        <v>218</v>
      </c>
      <c r="C230" s="53" t="s">
        <v>4411</v>
      </c>
      <c r="D230" s="54">
        <v>2</v>
      </c>
      <c r="E230" s="61"/>
      <c r="F230" s="55">
        <v>55</v>
      </c>
      <c r="G230" s="53"/>
      <c r="H230" s="57"/>
      <c r="I230" s="56"/>
      <c r="J230" s="56"/>
      <c r="K230" s="36" t="s">
        <v>65</v>
      </c>
      <c r="L230" s="79">
        <v>230</v>
      </c>
      <c r="M230" s="79"/>
      <c r="N230" s="59"/>
      <c r="O230" s="91" t="s">
        <v>223</v>
      </c>
      <c r="P230" s="94">
        <v>42808.467743055553</v>
      </c>
      <c r="Q230" s="91" t="s">
        <v>2835</v>
      </c>
      <c r="R230" s="91"/>
      <c r="S230" s="91"/>
      <c r="T230" s="91"/>
      <c r="U230" s="91"/>
      <c r="V230" s="97" t="s">
        <v>683</v>
      </c>
      <c r="W230" s="94">
        <v>42808.467743055553</v>
      </c>
      <c r="X230" s="97" t="s">
        <v>2860</v>
      </c>
      <c r="Y230" s="91"/>
      <c r="Z230" s="91"/>
      <c r="AA230" s="100" t="s">
        <v>2877</v>
      </c>
      <c r="AB230" s="91"/>
      <c r="AC230" s="91" t="b">
        <v>0</v>
      </c>
      <c r="AD230" s="91">
        <v>0</v>
      </c>
      <c r="AE230" s="100" t="s">
        <v>243</v>
      </c>
      <c r="AF230" s="91" t="b">
        <v>0</v>
      </c>
      <c r="AG230" s="91" t="s">
        <v>246</v>
      </c>
      <c r="AH230" s="91"/>
      <c r="AI230" s="100" t="s">
        <v>243</v>
      </c>
      <c r="AJ230" s="91" t="b">
        <v>0</v>
      </c>
      <c r="AK230" s="91">
        <v>1</v>
      </c>
      <c r="AL230" s="100" t="s">
        <v>2876</v>
      </c>
      <c r="AM230" s="91" t="s">
        <v>453</v>
      </c>
      <c r="AN230" s="91" t="b">
        <v>0</v>
      </c>
      <c r="AO230" s="100" t="s">
        <v>2876</v>
      </c>
      <c r="AP230" s="91" t="s">
        <v>178</v>
      </c>
      <c r="AQ230" s="91">
        <v>0</v>
      </c>
      <c r="AR230" s="91">
        <v>0</v>
      </c>
      <c r="AS230" s="91"/>
      <c r="AT230" s="91"/>
      <c r="AU230" s="91"/>
      <c r="AV230" s="91"/>
      <c r="AW230" s="91"/>
      <c r="AX230" s="91"/>
      <c r="AY230" s="91"/>
      <c r="AZ230" s="91"/>
      <c r="BA230" s="123" t="s">
        <v>2926</v>
      </c>
      <c r="BB230" s="123" t="s">
        <v>4396</v>
      </c>
      <c r="BC230" s="123">
        <v>-1</v>
      </c>
      <c r="BD230" s="90" t="str">
        <f>REPLACE(INDEX(GroupVertices[Group], MATCH(Edges[[#This Row],[Vertex 1]],GroupVertices[Vertex],0)),1,1,"")</f>
        <v>ast</v>
      </c>
      <c r="BE230" s="90" t="e">
        <f>REPLACE(INDEX(GroupVertices[Group], MATCH(Edges[[#This Row],[Vertex 2]],GroupVertices[Vertex],0)),1,1,"")</f>
        <v>#N/A</v>
      </c>
      <c r="BF230">
        <v>7</v>
      </c>
    </row>
    <row r="231" spans="1:58" x14ac:dyDescent="0.25">
      <c r="A231" s="88" t="s">
        <v>672</v>
      </c>
      <c r="B231" s="88" t="s">
        <v>218</v>
      </c>
      <c r="C231" s="53" t="s">
        <v>4411</v>
      </c>
      <c r="D231" s="54">
        <v>2</v>
      </c>
      <c r="E231" s="61"/>
      <c r="F231" s="55">
        <v>55</v>
      </c>
      <c r="G231" s="53"/>
      <c r="H231" s="57"/>
      <c r="I231" s="56"/>
      <c r="J231" s="56"/>
      <c r="K231" s="36" t="s">
        <v>65</v>
      </c>
      <c r="L231" s="79">
        <v>231</v>
      </c>
      <c r="M231" s="79"/>
      <c r="N231" s="59"/>
      <c r="O231" s="91" t="s">
        <v>223</v>
      </c>
      <c r="P231" s="94">
        <v>42808.479375000003</v>
      </c>
      <c r="Q231" s="91" t="s">
        <v>2837</v>
      </c>
      <c r="R231" s="91"/>
      <c r="S231" s="91"/>
      <c r="T231" s="91"/>
      <c r="U231" s="91"/>
      <c r="V231" s="97" t="s">
        <v>683</v>
      </c>
      <c r="W231" s="94">
        <v>42808.479375000003</v>
      </c>
      <c r="X231" s="97" t="s">
        <v>2863</v>
      </c>
      <c r="Y231" s="91"/>
      <c r="Z231" s="91"/>
      <c r="AA231" s="100" t="s">
        <v>2880</v>
      </c>
      <c r="AB231" s="91"/>
      <c r="AC231" s="91" t="b">
        <v>0</v>
      </c>
      <c r="AD231" s="91">
        <v>0</v>
      </c>
      <c r="AE231" s="100" t="s">
        <v>243</v>
      </c>
      <c r="AF231" s="91" t="b">
        <v>0</v>
      </c>
      <c r="AG231" s="91" t="s">
        <v>246</v>
      </c>
      <c r="AH231" s="91"/>
      <c r="AI231" s="100" t="s">
        <v>243</v>
      </c>
      <c r="AJ231" s="91" t="b">
        <v>0</v>
      </c>
      <c r="AK231" s="91">
        <v>2</v>
      </c>
      <c r="AL231" s="100" t="s">
        <v>2878</v>
      </c>
      <c r="AM231" s="91" t="s">
        <v>453</v>
      </c>
      <c r="AN231" s="91" t="b">
        <v>0</v>
      </c>
      <c r="AO231" s="100" t="s">
        <v>2878</v>
      </c>
      <c r="AP231" s="91" t="s">
        <v>178</v>
      </c>
      <c r="AQ231" s="91">
        <v>0</v>
      </c>
      <c r="AR231" s="91">
        <v>0</v>
      </c>
      <c r="AS231" s="91"/>
      <c r="AT231" s="91"/>
      <c r="AU231" s="91"/>
      <c r="AV231" s="91"/>
      <c r="AW231" s="91"/>
      <c r="AX231" s="91"/>
      <c r="AY231" s="91"/>
      <c r="AZ231" s="91"/>
      <c r="BA231" s="123" t="s">
        <v>2926</v>
      </c>
      <c r="BB231" s="123" t="s">
        <v>4396</v>
      </c>
      <c r="BC231" s="123">
        <v>-1</v>
      </c>
      <c r="BD231" s="90" t="str">
        <f>REPLACE(INDEX(GroupVertices[Group], MATCH(Edges[[#This Row],[Vertex 1]],GroupVertices[Vertex],0)),1,1,"")</f>
        <v>ast</v>
      </c>
      <c r="BE231" s="90" t="e">
        <f>REPLACE(INDEX(GroupVertices[Group], MATCH(Edges[[#This Row],[Vertex 2]],GroupVertices[Vertex],0)),1,1,"")</f>
        <v>#N/A</v>
      </c>
      <c r="BF231">
        <v>7</v>
      </c>
    </row>
    <row r="232" spans="1:58" x14ac:dyDescent="0.25">
      <c r="A232" s="88" t="s">
        <v>672</v>
      </c>
      <c r="B232" s="88" t="s">
        <v>671</v>
      </c>
      <c r="C232" s="53" t="s">
        <v>4411</v>
      </c>
      <c r="D232" s="54">
        <v>2.5</v>
      </c>
      <c r="E232" s="61"/>
      <c r="F232" s="55">
        <v>77.5</v>
      </c>
      <c r="G232" s="53"/>
      <c r="H232" s="57"/>
      <c r="I232" s="56"/>
      <c r="J232" s="56"/>
      <c r="K232" s="36" t="s">
        <v>66</v>
      </c>
      <c r="L232" s="79">
        <v>232</v>
      </c>
      <c r="M232" s="79"/>
      <c r="N232" s="59"/>
      <c r="O232" s="91" t="s">
        <v>223</v>
      </c>
      <c r="P232" s="94">
        <v>42808.479375000003</v>
      </c>
      <c r="Q232" s="91" t="s">
        <v>2837</v>
      </c>
      <c r="R232" s="91"/>
      <c r="S232" s="91"/>
      <c r="T232" s="91"/>
      <c r="U232" s="91"/>
      <c r="V232" s="97" t="s">
        <v>683</v>
      </c>
      <c r="W232" s="94">
        <v>42808.479375000003</v>
      </c>
      <c r="X232" s="97" t="s">
        <v>2863</v>
      </c>
      <c r="Y232" s="91"/>
      <c r="Z232" s="91"/>
      <c r="AA232" s="100" t="s">
        <v>2880</v>
      </c>
      <c r="AB232" s="91"/>
      <c r="AC232" s="91" t="b">
        <v>0</v>
      </c>
      <c r="AD232" s="91">
        <v>0</v>
      </c>
      <c r="AE232" s="100" t="s">
        <v>243</v>
      </c>
      <c r="AF232" s="91" t="b">
        <v>0</v>
      </c>
      <c r="AG232" s="91" t="s">
        <v>246</v>
      </c>
      <c r="AH232" s="91"/>
      <c r="AI232" s="100" t="s">
        <v>243</v>
      </c>
      <c r="AJ232" s="91" t="b">
        <v>0</v>
      </c>
      <c r="AK232" s="91">
        <v>2</v>
      </c>
      <c r="AL232" s="100" t="s">
        <v>2878</v>
      </c>
      <c r="AM232" s="91" t="s">
        <v>453</v>
      </c>
      <c r="AN232" s="91" t="b">
        <v>0</v>
      </c>
      <c r="AO232" s="100" t="s">
        <v>2878</v>
      </c>
      <c r="AP232" s="91" t="s">
        <v>178</v>
      </c>
      <c r="AQ232" s="91">
        <v>0</v>
      </c>
      <c r="AR232" s="91">
        <v>0</v>
      </c>
      <c r="AS232" s="91"/>
      <c r="AT232" s="91"/>
      <c r="AU232" s="91"/>
      <c r="AV232" s="91"/>
      <c r="AW232" s="91"/>
      <c r="AX232" s="91"/>
      <c r="AY232" s="91"/>
      <c r="AZ232" s="91"/>
      <c r="BA232" s="123" t="s">
        <v>2926</v>
      </c>
      <c r="BB232" s="123" t="s">
        <v>4396</v>
      </c>
      <c r="BC232" s="123">
        <v>-1</v>
      </c>
      <c r="BD232" s="90" t="str">
        <f>REPLACE(INDEX(GroupVertices[Group], MATCH(Edges[[#This Row],[Vertex 1]],GroupVertices[Vertex],0)),1,1,"")</f>
        <v>ast</v>
      </c>
      <c r="BE232" s="90" t="str">
        <f>REPLACE(INDEX(GroupVertices[Group], MATCH(Edges[[#This Row],[Vertex 2]],GroupVertices[Vertex],0)),1,1,"")</f>
        <v>ast</v>
      </c>
      <c r="BF232">
        <v>10</v>
      </c>
    </row>
    <row r="233" spans="1:58" x14ac:dyDescent="0.25">
      <c r="A233" s="88" t="s">
        <v>672</v>
      </c>
      <c r="B233" s="88" t="s">
        <v>2829</v>
      </c>
      <c r="C233" s="53" t="s">
        <v>4411</v>
      </c>
      <c r="D233" s="54">
        <v>1.5</v>
      </c>
      <c r="E233" s="61"/>
      <c r="F233" s="55">
        <v>32.5</v>
      </c>
      <c r="G233" s="53"/>
      <c r="H233" s="57"/>
      <c r="I233" s="56"/>
      <c r="J233" s="56"/>
      <c r="K233" s="36" t="s">
        <v>66</v>
      </c>
      <c r="L233" s="79">
        <v>233</v>
      </c>
      <c r="M233" s="79"/>
      <c r="N233" s="59"/>
      <c r="O233" s="91" t="s">
        <v>223</v>
      </c>
      <c r="P233" s="94">
        <v>42808.479375000003</v>
      </c>
      <c r="Q233" s="91" t="s">
        <v>2837</v>
      </c>
      <c r="R233" s="91"/>
      <c r="S233" s="91"/>
      <c r="T233" s="91"/>
      <c r="U233" s="91"/>
      <c r="V233" s="97" t="s">
        <v>683</v>
      </c>
      <c r="W233" s="94">
        <v>42808.479375000003</v>
      </c>
      <c r="X233" s="97" t="s">
        <v>2863</v>
      </c>
      <c r="Y233" s="91"/>
      <c r="Z233" s="91"/>
      <c r="AA233" s="100" t="s">
        <v>2880</v>
      </c>
      <c r="AB233" s="91"/>
      <c r="AC233" s="91" t="b">
        <v>0</v>
      </c>
      <c r="AD233" s="91">
        <v>0</v>
      </c>
      <c r="AE233" s="100" t="s">
        <v>243</v>
      </c>
      <c r="AF233" s="91" t="b">
        <v>0</v>
      </c>
      <c r="AG233" s="91" t="s">
        <v>246</v>
      </c>
      <c r="AH233" s="91"/>
      <c r="AI233" s="100" t="s">
        <v>243</v>
      </c>
      <c r="AJ233" s="91" t="b">
        <v>0</v>
      </c>
      <c r="AK233" s="91">
        <v>2</v>
      </c>
      <c r="AL233" s="100" t="s">
        <v>2878</v>
      </c>
      <c r="AM233" s="91" t="s">
        <v>453</v>
      </c>
      <c r="AN233" s="91" t="b">
        <v>0</v>
      </c>
      <c r="AO233" s="100" t="s">
        <v>2878</v>
      </c>
      <c r="AP233" s="91" t="s">
        <v>178</v>
      </c>
      <c r="AQ233" s="91">
        <v>0</v>
      </c>
      <c r="AR233" s="91">
        <v>0</v>
      </c>
      <c r="AS233" s="91"/>
      <c r="AT233" s="91"/>
      <c r="AU233" s="91"/>
      <c r="AV233" s="91"/>
      <c r="AW233" s="91"/>
      <c r="AX233" s="91"/>
      <c r="AY233" s="91"/>
      <c r="AZ233" s="91"/>
      <c r="BA233" s="123" t="s">
        <v>2926</v>
      </c>
      <c r="BB233" s="123" t="s">
        <v>4396</v>
      </c>
      <c r="BC233" s="123">
        <v>-1</v>
      </c>
      <c r="BD233" s="90" t="str">
        <f>REPLACE(INDEX(GroupVertices[Group], MATCH(Edges[[#This Row],[Vertex 1]],GroupVertices[Vertex],0)),1,1,"")</f>
        <v>ast</v>
      </c>
      <c r="BE233" s="90" t="str">
        <f>REPLACE(INDEX(GroupVertices[Group], MATCH(Edges[[#This Row],[Vertex 2]],GroupVertices[Vertex],0)),1,1,"")</f>
        <v>ast</v>
      </c>
      <c r="BF233">
        <v>4</v>
      </c>
    </row>
    <row r="234" spans="1:58" x14ac:dyDescent="0.25">
      <c r="A234" s="88" t="s">
        <v>672</v>
      </c>
      <c r="B234" s="88" t="s">
        <v>218</v>
      </c>
      <c r="C234" s="53" t="s">
        <v>4411</v>
      </c>
      <c r="D234" s="54">
        <v>2</v>
      </c>
      <c r="E234" s="61"/>
      <c r="F234" s="55">
        <v>55</v>
      </c>
      <c r="G234" s="53"/>
      <c r="H234" s="57"/>
      <c r="I234" s="56"/>
      <c r="J234" s="56"/>
      <c r="K234" s="36" t="s">
        <v>65</v>
      </c>
      <c r="L234" s="79">
        <v>234</v>
      </c>
      <c r="M234" s="79"/>
      <c r="N234" s="59"/>
      <c r="O234" s="91" t="s">
        <v>223</v>
      </c>
      <c r="P234" s="94">
        <v>42808.479432870372</v>
      </c>
      <c r="Q234" s="91" t="s">
        <v>2838</v>
      </c>
      <c r="R234" s="91"/>
      <c r="S234" s="91"/>
      <c r="T234" s="91"/>
      <c r="U234" s="91"/>
      <c r="V234" s="97" t="s">
        <v>683</v>
      </c>
      <c r="W234" s="94">
        <v>42808.479432870372</v>
      </c>
      <c r="X234" s="97" t="s">
        <v>2864</v>
      </c>
      <c r="Y234" s="91"/>
      <c r="Z234" s="91"/>
      <c r="AA234" s="100" t="s">
        <v>2881</v>
      </c>
      <c r="AB234" s="91"/>
      <c r="AC234" s="91" t="b">
        <v>0</v>
      </c>
      <c r="AD234" s="91">
        <v>0</v>
      </c>
      <c r="AE234" s="100" t="s">
        <v>243</v>
      </c>
      <c r="AF234" s="91" t="b">
        <v>0</v>
      </c>
      <c r="AG234" s="91" t="s">
        <v>246</v>
      </c>
      <c r="AH234" s="91"/>
      <c r="AI234" s="100" t="s">
        <v>243</v>
      </c>
      <c r="AJ234" s="91" t="b">
        <v>0</v>
      </c>
      <c r="AK234" s="91">
        <v>1</v>
      </c>
      <c r="AL234" s="100" t="s">
        <v>2883</v>
      </c>
      <c r="AM234" s="91" t="s">
        <v>453</v>
      </c>
      <c r="AN234" s="91" t="b">
        <v>0</v>
      </c>
      <c r="AO234" s="100" t="s">
        <v>2883</v>
      </c>
      <c r="AP234" s="91" t="s">
        <v>178</v>
      </c>
      <c r="AQ234" s="91">
        <v>0</v>
      </c>
      <c r="AR234" s="91">
        <v>0</v>
      </c>
      <c r="AS234" s="91"/>
      <c r="AT234" s="91"/>
      <c r="AU234" s="91"/>
      <c r="AV234" s="91"/>
      <c r="AW234" s="91"/>
      <c r="AX234" s="91"/>
      <c r="AY234" s="91"/>
      <c r="AZ234" s="91"/>
      <c r="BA234" s="123" t="s">
        <v>2926</v>
      </c>
      <c r="BB234" s="123" t="s">
        <v>4396</v>
      </c>
      <c r="BC234" s="123">
        <v>-1</v>
      </c>
      <c r="BD234" s="90" t="str">
        <f>REPLACE(INDEX(GroupVertices[Group], MATCH(Edges[[#This Row],[Vertex 1]],GroupVertices[Vertex],0)),1,1,"")</f>
        <v>ast</v>
      </c>
      <c r="BE234" s="90" t="e">
        <f>REPLACE(INDEX(GroupVertices[Group], MATCH(Edges[[#This Row],[Vertex 2]],GroupVertices[Vertex],0)),1,1,"")</f>
        <v>#N/A</v>
      </c>
      <c r="BF234">
        <v>7</v>
      </c>
    </row>
    <row r="235" spans="1:58" x14ac:dyDescent="0.25">
      <c r="A235" s="88" t="s">
        <v>672</v>
      </c>
      <c r="B235" s="88" t="s">
        <v>2829</v>
      </c>
      <c r="C235" s="53" t="s">
        <v>4411</v>
      </c>
      <c r="D235" s="54">
        <v>1.5</v>
      </c>
      <c r="E235" s="61"/>
      <c r="F235" s="55">
        <v>32.5</v>
      </c>
      <c r="G235" s="53"/>
      <c r="H235" s="57"/>
      <c r="I235" s="56"/>
      <c r="J235" s="56"/>
      <c r="K235" s="36" t="s">
        <v>66</v>
      </c>
      <c r="L235" s="79">
        <v>235</v>
      </c>
      <c r="M235" s="79"/>
      <c r="N235" s="59"/>
      <c r="O235" s="91" t="s">
        <v>223</v>
      </c>
      <c r="P235" s="94">
        <v>42808.479432870372</v>
      </c>
      <c r="Q235" s="91" t="s">
        <v>2838</v>
      </c>
      <c r="R235" s="91"/>
      <c r="S235" s="91"/>
      <c r="T235" s="91"/>
      <c r="U235" s="91"/>
      <c r="V235" s="97" t="s">
        <v>683</v>
      </c>
      <c r="W235" s="94">
        <v>42808.479432870372</v>
      </c>
      <c r="X235" s="97" t="s">
        <v>2864</v>
      </c>
      <c r="Y235" s="91"/>
      <c r="Z235" s="91"/>
      <c r="AA235" s="100" t="s">
        <v>2881</v>
      </c>
      <c r="AB235" s="91"/>
      <c r="AC235" s="91" t="b">
        <v>0</v>
      </c>
      <c r="AD235" s="91">
        <v>0</v>
      </c>
      <c r="AE235" s="100" t="s">
        <v>243</v>
      </c>
      <c r="AF235" s="91" t="b">
        <v>0</v>
      </c>
      <c r="AG235" s="91" t="s">
        <v>246</v>
      </c>
      <c r="AH235" s="91"/>
      <c r="AI235" s="100" t="s">
        <v>243</v>
      </c>
      <c r="AJ235" s="91" t="b">
        <v>0</v>
      </c>
      <c r="AK235" s="91">
        <v>1</v>
      </c>
      <c r="AL235" s="100" t="s">
        <v>2883</v>
      </c>
      <c r="AM235" s="91" t="s">
        <v>453</v>
      </c>
      <c r="AN235" s="91" t="b">
        <v>0</v>
      </c>
      <c r="AO235" s="100" t="s">
        <v>2883</v>
      </c>
      <c r="AP235" s="91" t="s">
        <v>178</v>
      </c>
      <c r="AQ235" s="91">
        <v>0</v>
      </c>
      <c r="AR235" s="91">
        <v>0</v>
      </c>
      <c r="AS235" s="91"/>
      <c r="AT235" s="91"/>
      <c r="AU235" s="91"/>
      <c r="AV235" s="91"/>
      <c r="AW235" s="91"/>
      <c r="AX235" s="91"/>
      <c r="AY235" s="91"/>
      <c r="AZ235" s="91"/>
      <c r="BA235" s="123" t="s">
        <v>2926</v>
      </c>
      <c r="BB235" s="123" t="s">
        <v>4396</v>
      </c>
      <c r="BC235" s="123">
        <v>-1</v>
      </c>
      <c r="BD235" s="90" t="str">
        <f>REPLACE(INDEX(GroupVertices[Group], MATCH(Edges[[#This Row],[Vertex 1]],GroupVertices[Vertex],0)),1,1,"")</f>
        <v>ast</v>
      </c>
      <c r="BE235" s="90" t="str">
        <f>REPLACE(INDEX(GroupVertices[Group], MATCH(Edges[[#This Row],[Vertex 2]],GroupVertices[Vertex],0)),1,1,"")</f>
        <v>ast</v>
      </c>
      <c r="BF235">
        <v>4</v>
      </c>
    </row>
    <row r="236" spans="1:58" x14ac:dyDescent="0.25">
      <c r="A236" s="88" t="s">
        <v>672</v>
      </c>
      <c r="B236" s="88" t="s">
        <v>671</v>
      </c>
      <c r="C236" s="53" t="s">
        <v>4411</v>
      </c>
      <c r="D236" s="54">
        <v>2.5</v>
      </c>
      <c r="E236" s="61"/>
      <c r="F236" s="55">
        <v>77.5</v>
      </c>
      <c r="G236" s="53"/>
      <c r="H236" s="57"/>
      <c r="I236" s="56"/>
      <c r="J236" s="56"/>
      <c r="K236" s="36" t="s">
        <v>66</v>
      </c>
      <c r="L236" s="79">
        <v>236</v>
      </c>
      <c r="M236" s="79"/>
      <c r="N236" s="59"/>
      <c r="O236" s="91" t="s">
        <v>223</v>
      </c>
      <c r="P236" s="94">
        <v>42808.479432870372</v>
      </c>
      <c r="Q236" s="91" t="s">
        <v>2838</v>
      </c>
      <c r="R236" s="91"/>
      <c r="S236" s="91"/>
      <c r="T236" s="91"/>
      <c r="U236" s="91"/>
      <c r="V236" s="97" t="s">
        <v>683</v>
      </c>
      <c r="W236" s="94">
        <v>42808.479432870372</v>
      </c>
      <c r="X236" s="97" t="s">
        <v>2864</v>
      </c>
      <c r="Y236" s="91"/>
      <c r="Z236" s="91"/>
      <c r="AA236" s="100" t="s">
        <v>2881</v>
      </c>
      <c r="AB236" s="91"/>
      <c r="AC236" s="91" t="b">
        <v>0</v>
      </c>
      <c r="AD236" s="91">
        <v>0</v>
      </c>
      <c r="AE236" s="100" t="s">
        <v>243</v>
      </c>
      <c r="AF236" s="91" t="b">
        <v>0</v>
      </c>
      <c r="AG236" s="91" t="s">
        <v>246</v>
      </c>
      <c r="AH236" s="91"/>
      <c r="AI236" s="100" t="s">
        <v>243</v>
      </c>
      <c r="AJ236" s="91" t="b">
        <v>0</v>
      </c>
      <c r="AK236" s="91">
        <v>1</v>
      </c>
      <c r="AL236" s="100" t="s">
        <v>2883</v>
      </c>
      <c r="AM236" s="91" t="s">
        <v>453</v>
      </c>
      <c r="AN236" s="91" t="b">
        <v>0</v>
      </c>
      <c r="AO236" s="100" t="s">
        <v>2883</v>
      </c>
      <c r="AP236" s="91" t="s">
        <v>178</v>
      </c>
      <c r="AQ236" s="91">
        <v>0</v>
      </c>
      <c r="AR236" s="91">
        <v>0</v>
      </c>
      <c r="AS236" s="91"/>
      <c r="AT236" s="91"/>
      <c r="AU236" s="91"/>
      <c r="AV236" s="91"/>
      <c r="AW236" s="91"/>
      <c r="AX236" s="91"/>
      <c r="AY236" s="91"/>
      <c r="AZ236" s="91"/>
      <c r="BA236" s="123" t="s">
        <v>2926</v>
      </c>
      <c r="BB236" s="123" t="s">
        <v>4396</v>
      </c>
      <c r="BC236" s="123">
        <v>-1</v>
      </c>
      <c r="BD236" s="90" t="str">
        <f>REPLACE(INDEX(GroupVertices[Group], MATCH(Edges[[#This Row],[Vertex 1]],GroupVertices[Vertex],0)),1,1,"")</f>
        <v>ast</v>
      </c>
      <c r="BE236" s="90" t="str">
        <f>REPLACE(INDEX(GroupVertices[Group], MATCH(Edges[[#This Row],[Vertex 2]],GroupVertices[Vertex],0)),1,1,"")</f>
        <v>ast</v>
      </c>
      <c r="BF236">
        <v>10</v>
      </c>
    </row>
    <row r="237" spans="1:58" x14ac:dyDescent="0.25">
      <c r="A237" s="88" t="s">
        <v>672</v>
      </c>
      <c r="B237" s="88" t="s">
        <v>218</v>
      </c>
      <c r="C237" s="53" t="s">
        <v>4411</v>
      </c>
      <c r="D237" s="54">
        <v>2</v>
      </c>
      <c r="E237" s="61"/>
      <c r="F237" s="55">
        <v>55</v>
      </c>
      <c r="G237" s="53"/>
      <c r="H237" s="57"/>
      <c r="I237" s="56"/>
      <c r="J237" s="56"/>
      <c r="K237" s="36" t="s">
        <v>65</v>
      </c>
      <c r="L237" s="79">
        <v>237</v>
      </c>
      <c r="M237" s="79"/>
      <c r="N237" s="59"/>
      <c r="O237" s="91" t="s">
        <v>223</v>
      </c>
      <c r="P237" s="94">
        <v>42810.708773148152</v>
      </c>
      <c r="Q237" s="91" t="s">
        <v>677</v>
      </c>
      <c r="R237" s="91"/>
      <c r="S237" s="91"/>
      <c r="T237" s="91"/>
      <c r="U237" s="91"/>
      <c r="V237" s="97" t="s">
        <v>683</v>
      </c>
      <c r="W237" s="94">
        <v>42810.708773148152</v>
      </c>
      <c r="X237" s="97" t="s">
        <v>686</v>
      </c>
      <c r="Y237" s="91"/>
      <c r="Z237" s="91"/>
      <c r="AA237" s="100" t="s">
        <v>690</v>
      </c>
      <c r="AB237" s="91"/>
      <c r="AC237" s="91" t="b">
        <v>0</v>
      </c>
      <c r="AD237" s="91">
        <v>0</v>
      </c>
      <c r="AE237" s="100" t="s">
        <v>243</v>
      </c>
      <c r="AF237" s="91" t="b">
        <v>0</v>
      </c>
      <c r="AG237" s="91" t="s">
        <v>246</v>
      </c>
      <c r="AH237" s="91"/>
      <c r="AI237" s="100" t="s">
        <v>243</v>
      </c>
      <c r="AJ237" s="91" t="b">
        <v>0</v>
      </c>
      <c r="AK237" s="91">
        <v>1</v>
      </c>
      <c r="AL237" s="100" t="s">
        <v>691</v>
      </c>
      <c r="AM237" s="91" t="s">
        <v>453</v>
      </c>
      <c r="AN237" s="91" t="b">
        <v>0</v>
      </c>
      <c r="AO237" s="100" t="s">
        <v>691</v>
      </c>
      <c r="AP237" s="91" t="s">
        <v>178</v>
      </c>
      <c r="AQ237" s="91">
        <v>0</v>
      </c>
      <c r="AR237" s="91">
        <v>0</v>
      </c>
      <c r="AS237" s="91"/>
      <c r="AT237" s="91"/>
      <c r="AU237" s="91"/>
      <c r="AV237" s="91"/>
      <c r="AW237" s="91"/>
      <c r="AX237" s="91"/>
      <c r="AY237" s="91"/>
      <c r="AZ237" s="91"/>
      <c r="BA237" s="123" t="s">
        <v>2926</v>
      </c>
      <c r="BB237" s="123" t="s">
        <v>4396</v>
      </c>
      <c r="BC237" s="123">
        <v>-1</v>
      </c>
      <c r="BD237" s="90" t="str">
        <f>REPLACE(INDEX(GroupVertices[Group], MATCH(Edges[[#This Row],[Vertex 1]],GroupVertices[Vertex],0)),1,1,"")</f>
        <v>ast</v>
      </c>
      <c r="BE237" s="90" t="e">
        <f>REPLACE(INDEX(GroupVertices[Group], MATCH(Edges[[#This Row],[Vertex 2]],GroupVertices[Vertex],0)),1,1,"")</f>
        <v>#N/A</v>
      </c>
      <c r="BF237">
        <v>7</v>
      </c>
    </row>
    <row r="238" spans="1:58" x14ac:dyDescent="0.25">
      <c r="A238" s="88" t="s">
        <v>672</v>
      </c>
      <c r="B238" s="88" t="s">
        <v>671</v>
      </c>
      <c r="C238" s="53" t="s">
        <v>4411</v>
      </c>
      <c r="D238" s="54">
        <v>2.5</v>
      </c>
      <c r="E238" s="61"/>
      <c r="F238" s="55">
        <v>77.5</v>
      </c>
      <c r="G238" s="53"/>
      <c r="H238" s="57"/>
      <c r="I238" s="56"/>
      <c r="J238" s="56"/>
      <c r="K238" s="36" t="s">
        <v>66</v>
      </c>
      <c r="L238" s="79">
        <v>238</v>
      </c>
      <c r="M238" s="79"/>
      <c r="N238" s="59"/>
      <c r="O238" s="91" t="s">
        <v>223</v>
      </c>
      <c r="P238" s="94">
        <v>42810.708773148152</v>
      </c>
      <c r="Q238" s="91" t="s">
        <v>677</v>
      </c>
      <c r="R238" s="91"/>
      <c r="S238" s="91"/>
      <c r="T238" s="91"/>
      <c r="U238" s="91"/>
      <c r="V238" s="97" t="s">
        <v>683</v>
      </c>
      <c r="W238" s="94">
        <v>42810.708773148152</v>
      </c>
      <c r="X238" s="97" t="s">
        <v>686</v>
      </c>
      <c r="Y238" s="91"/>
      <c r="Z238" s="91"/>
      <c r="AA238" s="100" t="s">
        <v>690</v>
      </c>
      <c r="AB238" s="91"/>
      <c r="AC238" s="91" t="b">
        <v>0</v>
      </c>
      <c r="AD238" s="91">
        <v>0</v>
      </c>
      <c r="AE238" s="100" t="s">
        <v>243</v>
      </c>
      <c r="AF238" s="91" t="b">
        <v>0</v>
      </c>
      <c r="AG238" s="91" t="s">
        <v>246</v>
      </c>
      <c r="AH238" s="91"/>
      <c r="AI238" s="100" t="s">
        <v>243</v>
      </c>
      <c r="AJ238" s="91" t="b">
        <v>0</v>
      </c>
      <c r="AK238" s="91">
        <v>1</v>
      </c>
      <c r="AL238" s="100" t="s">
        <v>691</v>
      </c>
      <c r="AM238" s="91" t="s">
        <v>453</v>
      </c>
      <c r="AN238" s="91" t="b">
        <v>0</v>
      </c>
      <c r="AO238" s="100" t="s">
        <v>691</v>
      </c>
      <c r="AP238" s="91" t="s">
        <v>178</v>
      </c>
      <c r="AQ238" s="91">
        <v>0</v>
      </c>
      <c r="AR238" s="91">
        <v>0</v>
      </c>
      <c r="AS238" s="91"/>
      <c r="AT238" s="91"/>
      <c r="AU238" s="91"/>
      <c r="AV238" s="91"/>
      <c r="AW238" s="91"/>
      <c r="AX238" s="91"/>
      <c r="AY238" s="91"/>
      <c r="AZ238" s="91"/>
      <c r="BA238" s="123" t="s">
        <v>2926</v>
      </c>
      <c r="BB238" s="123" t="s">
        <v>4396</v>
      </c>
      <c r="BC238" s="123">
        <v>-1</v>
      </c>
      <c r="BD238" s="90" t="str">
        <f>REPLACE(INDEX(GroupVertices[Group], MATCH(Edges[[#This Row],[Vertex 1]],GroupVertices[Vertex],0)),1,1,"")</f>
        <v>ast</v>
      </c>
      <c r="BE238" s="90" t="str">
        <f>REPLACE(INDEX(GroupVertices[Group], MATCH(Edges[[#This Row],[Vertex 2]],GroupVertices[Vertex],0)),1,1,"")</f>
        <v>ast</v>
      </c>
      <c r="BF238">
        <v>10</v>
      </c>
    </row>
    <row r="239" spans="1:58" x14ac:dyDescent="0.25">
      <c r="A239" s="88" t="s">
        <v>671</v>
      </c>
      <c r="B239" s="88" t="s">
        <v>672</v>
      </c>
      <c r="C239" s="53" t="s">
        <v>4411</v>
      </c>
      <c r="D239" s="54">
        <v>2.5</v>
      </c>
      <c r="E239" s="61"/>
      <c r="F239" s="55">
        <v>77.5</v>
      </c>
      <c r="G239" s="53"/>
      <c r="H239" s="57"/>
      <c r="I239" s="56"/>
      <c r="J239" s="56"/>
      <c r="K239" s="36" t="s">
        <v>66</v>
      </c>
      <c r="L239" s="79">
        <v>239</v>
      </c>
      <c r="M239" s="79"/>
      <c r="N239" s="59"/>
      <c r="O239" s="91" t="s">
        <v>222</v>
      </c>
      <c r="P239" s="94">
        <v>42808.450844907406</v>
      </c>
      <c r="Q239" s="91" t="s">
        <v>2839</v>
      </c>
      <c r="R239" s="97" t="s">
        <v>2846</v>
      </c>
      <c r="S239" s="91" t="s">
        <v>342</v>
      </c>
      <c r="T239" s="91"/>
      <c r="U239" s="91"/>
      <c r="V239" s="97" t="s">
        <v>682</v>
      </c>
      <c r="W239" s="94">
        <v>42808.450844907406</v>
      </c>
      <c r="X239" s="97" t="s">
        <v>2865</v>
      </c>
      <c r="Y239" s="91"/>
      <c r="Z239" s="91"/>
      <c r="AA239" s="100" t="s">
        <v>2882</v>
      </c>
      <c r="AB239" s="100" t="s">
        <v>2891</v>
      </c>
      <c r="AC239" s="91" t="b">
        <v>0</v>
      </c>
      <c r="AD239" s="91">
        <v>1</v>
      </c>
      <c r="AE239" s="100" t="s">
        <v>2894</v>
      </c>
      <c r="AF239" s="91" t="b">
        <v>0</v>
      </c>
      <c r="AG239" s="91" t="s">
        <v>246</v>
      </c>
      <c r="AH239" s="91"/>
      <c r="AI239" s="100" t="s">
        <v>243</v>
      </c>
      <c r="AJ239" s="91" t="b">
        <v>0</v>
      </c>
      <c r="AK239" s="91">
        <v>2</v>
      </c>
      <c r="AL239" s="100" t="s">
        <v>243</v>
      </c>
      <c r="AM239" s="91" t="s">
        <v>247</v>
      </c>
      <c r="AN239" s="91" t="b">
        <v>1</v>
      </c>
      <c r="AO239" s="100" t="s">
        <v>2891</v>
      </c>
      <c r="AP239" s="91" t="s">
        <v>178</v>
      </c>
      <c r="AQ239" s="91">
        <v>0</v>
      </c>
      <c r="AR239" s="91">
        <v>0</v>
      </c>
      <c r="AS239" s="91"/>
      <c r="AT239" s="91"/>
      <c r="AU239" s="91"/>
      <c r="AV239" s="91"/>
      <c r="AW239" s="91"/>
      <c r="AX239" s="91"/>
      <c r="AY239" s="91"/>
      <c r="AZ239" s="91"/>
      <c r="BA239" s="123" t="s">
        <v>2926</v>
      </c>
      <c r="BB239" s="123" t="s">
        <v>4396</v>
      </c>
      <c r="BC239" s="123">
        <v>-1</v>
      </c>
      <c r="BD239" s="90" t="str">
        <f>REPLACE(INDEX(GroupVertices[Group], MATCH(Edges[[#This Row],[Vertex 1]],GroupVertices[Vertex],0)),1,1,"")</f>
        <v>ast</v>
      </c>
      <c r="BE239" s="90" t="str">
        <f>REPLACE(INDEX(GroupVertices[Group], MATCH(Edges[[#This Row],[Vertex 2]],GroupVertices[Vertex],0)),1,1,"")</f>
        <v>ast</v>
      </c>
      <c r="BF239">
        <v>10</v>
      </c>
    </row>
    <row r="240" spans="1:58" x14ac:dyDescent="0.25">
      <c r="A240" s="88" t="s">
        <v>671</v>
      </c>
      <c r="B240" s="88" t="s">
        <v>672</v>
      </c>
      <c r="C240" s="53" t="s">
        <v>4411</v>
      </c>
      <c r="D240" s="54">
        <v>2.5</v>
      </c>
      <c r="E240" s="61"/>
      <c r="F240" s="55">
        <v>77.5</v>
      </c>
      <c r="G240" s="53"/>
      <c r="H240" s="57"/>
      <c r="I240" s="56"/>
      <c r="J240" s="56"/>
      <c r="K240" s="36" t="s">
        <v>66</v>
      </c>
      <c r="L240" s="79">
        <v>240</v>
      </c>
      <c r="M240" s="79"/>
      <c r="N240" s="59"/>
      <c r="O240" s="91" t="s">
        <v>222</v>
      </c>
      <c r="P240" s="94">
        <v>42808.476261574076</v>
      </c>
      <c r="Q240" s="91" t="s">
        <v>2840</v>
      </c>
      <c r="R240" s="91"/>
      <c r="S240" s="91"/>
      <c r="T240" s="91"/>
      <c r="U240" s="91"/>
      <c r="V240" s="97" t="s">
        <v>682</v>
      </c>
      <c r="W240" s="94">
        <v>42808.476261574076</v>
      </c>
      <c r="X240" s="97" t="s">
        <v>2866</v>
      </c>
      <c r="Y240" s="91"/>
      <c r="Z240" s="91"/>
      <c r="AA240" s="100" t="s">
        <v>2883</v>
      </c>
      <c r="AB240" s="100" t="s">
        <v>2892</v>
      </c>
      <c r="AC240" s="91" t="b">
        <v>0</v>
      </c>
      <c r="AD240" s="91">
        <v>2</v>
      </c>
      <c r="AE240" s="100" t="s">
        <v>2894</v>
      </c>
      <c r="AF240" s="91" t="b">
        <v>0</v>
      </c>
      <c r="AG240" s="91" t="s">
        <v>246</v>
      </c>
      <c r="AH240" s="91"/>
      <c r="AI240" s="100" t="s">
        <v>243</v>
      </c>
      <c r="AJ240" s="91" t="b">
        <v>0</v>
      </c>
      <c r="AK240" s="91">
        <v>1</v>
      </c>
      <c r="AL240" s="100" t="s">
        <v>243</v>
      </c>
      <c r="AM240" s="91" t="s">
        <v>247</v>
      </c>
      <c r="AN240" s="91" t="b">
        <v>0</v>
      </c>
      <c r="AO240" s="100" t="s">
        <v>2892</v>
      </c>
      <c r="AP240" s="91" t="s">
        <v>178</v>
      </c>
      <c r="AQ240" s="91">
        <v>0</v>
      </c>
      <c r="AR240" s="91">
        <v>0</v>
      </c>
      <c r="AS240" s="91"/>
      <c r="AT240" s="91"/>
      <c r="AU240" s="91"/>
      <c r="AV240" s="91"/>
      <c r="AW240" s="91"/>
      <c r="AX240" s="91"/>
      <c r="AY240" s="91"/>
      <c r="AZ240" s="91"/>
      <c r="BA240" s="123" t="s">
        <v>2926</v>
      </c>
      <c r="BB240" s="123" t="s">
        <v>4396</v>
      </c>
      <c r="BC240" s="123">
        <v>-1</v>
      </c>
      <c r="BD240" s="90" t="str">
        <f>REPLACE(INDEX(GroupVertices[Group], MATCH(Edges[[#This Row],[Vertex 1]],GroupVertices[Vertex],0)),1,1,"")</f>
        <v>ast</v>
      </c>
      <c r="BE240" s="90" t="str">
        <f>REPLACE(INDEX(GroupVertices[Group], MATCH(Edges[[#This Row],[Vertex 2]],GroupVertices[Vertex],0)),1,1,"")</f>
        <v>ast</v>
      </c>
      <c r="BF240">
        <v>10</v>
      </c>
    </row>
    <row r="241" spans="1:58" x14ac:dyDescent="0.25">
      <c r="A241" s="88" t="s">
        <v>671</v>
      </c>
      <c r="B241" s="88" t="s">
        <v>672</v>
      </c>
      <c r="C241" s="53" t="s">
        <v>4411</v>
      </c>
      <c r="D241" s="54">
        <v>2.5</v>
      </c>
      <c r="E241" s="61"/>
      <c r="F241" s="55">
        <v>77.5</v>
      </c>
      <c r="G241" s="53"/>
      <c r="H241" s="57"/>
      <c r="I241" s="56"/>
      <c r="J241" s="56"/>
      <c r="K241" s="36" t="s">
        <v>66</v>
      </c>
      <c r="L241" s="79">
        <v>241</v>
      </c>
      <c r="M241" s="79"/>
      <c r="N241" s="59"/>
      <c r="O241" s="91" t="s">
        <v>223</v>
      </c>
      <c r="P241" s="94">
        <v>42808.483159722222</v>
      </c>
      <c r="Q241" s="91" t="s">
        <v>2837</v>
      </c>
      <c r="R241" s="91"/>
      <c r="S241" s="91"/>
      <c r="T241" s="91"/>
      <c r="U241" s="91"/>
      <c r="V241" s="97" t="s">
        <v>682</v>
      </c>
      <c r="W241" s="94">
        <v>42808.483159722222</v>
      </c>
      <c r="X241" s="97" t="s">
        <v>2867</v>
      </c>
      <c r="Y241" s="91"/>
      <c r="Z241" s="91"/>
      <c r="AA241" s="100" t="s">
        <v>2884</v>
      </c>
      <c r="AB241" s="91"/>
      <c r="AC241" s="91" t="b">
        <v>0</v>
      </c>
      <c r="AD241" s="91">
        <v>0</v>
      </c>
      <c r="AE241" s="100" t="s">
        <v>243</v>
      </c>
      <c r="AF241" s="91" t="b">
        <v>0</v>
      </c>
      <c r="AG241" s="91" t="s">
        <v>246</v>
      </c>
      <c r="AH241" s="91"/>
      <c r="AI241" s="100" t="s">
        <v>243</v>
      </c>
      <c r="AJ241" s="91" t="b">
        <v>0</v>
      </c>
      <c r="AK241" s="91">
        <v>2</v>
      </c>
      <c r="AL241" s="100" t="s">
        <v>2878</v>
      </c>
      <c r="AM241" s="91" t="s">
        <v>247</v>
      </c>
      <c r="AN241" s="91" t="b">
        <v>0</v>
      </c>
      <c r="AO241" s="100" t="s">
        <v>2878</v>
      </c>
      <c r="AP241" s="91" t="s">
        <v>178</v>
      </c>
      <c r="AQ241" s="91">
        <v>0</v>
      </c>
      <c r="AR241" s="91">
        <v>0</v>
      </c>
      <c r="AS241" s="91"/>
      <c r="AT241" s="91"/>
      <c r="AU241" s="91"/>
      <c r="AV241" s="91"/>
      <c r="AW241" s="91"/>
      <c r="AX241" s="91"/>
      <c r="AY241" s="91"/>
      <c r="AZ241" s="91"/>
      <c r="BA241" s="123" t="s">
        <v>2926</v>
      </c>
      <c r="BB241" s="123" t="s">
        <v>4396</v>
      </c>
      <c r="BC241" s="123">
        <v>-1</v>
      </c>
      <c r="BD241" s="90" t="str">
        <f>REPLACE(INDEX(GroupVertices[Group], MATCH(Edges[[#This Row],[Vertex 1]],GroupVertices[Vertex],0)),1,1,"")</f>
        <v>ast</v>
      </c>
      <c r="BE241" s="90" t="str">
        <f>REPLACE(INDEX(GroupVertices[Group], MATCH(Edges[[#This Row],[Vertex 2]],GroupVertices[Vertex],0)),1,1,"")</f>
        <v>ast</v>
      </c>
      <c r="BF241">
        <v>10</v>
      </c>
    </row>
    <row r="242" spans="1:58" x14ac:dyDescent="0.25">
      <c r="A242" s="88" t="s">
        <v>2829</v>
      </c>
      <c r="B242" s="88" t="s">
        <v>218</v>
      </c>
      <c r="C242" s="53" t="s">
        <v>4411</v>
      </c>
      <c r="D242" s="54">
        <v>1</v>
      </c>
      <c r="E242" s="61"/>
      <c r="F242" s="55">
        <v>10</v>
      </c>
      <c r="G242" s="53"/>
      <c r="H242" s="57"/>
      <c r="I242" s="56"/>
      <c r="J242" s="56"/>
      <c r="K242" s="36" t="s">
        <v>65</v>
      </c>
      <c r="L242" s="79">
        <v>242</v>
      </c>
      <c r="M242" s="79"/>
      <c r="N242" s="59"/>
      <c r="O242" s="91" t="s">
        <v>223</v>
      </c>
      <c r="P242" s="94">
        <v>42808.478148148148</v>
      </c>
      <c r="Q242" s="91" t="s">
        <v>2836</v>
      </c>
      <c r="R242" s="91"/>
      <c r="S242" s="91"/>
      <c r="T242" s="91"/>
      <c r="U242" s="91"/>
      <c r="V242" s="97" t="s">
        <v>2855</v>
      </c>
      <c r="W242" s="94">
        <v>42808.478148148148</v>
      </c>
      <c r="X242" s="97" t="s">
        <v>2861</v>
      </c>
      <c r="Y242" s="91"/>
      <c r="Z242" s="91"/>
      <c r="AA242" s="100" t="s">
        <v>2878</v>
      </c>
      <c r="AB242" s="100" t="s">
        <v>2883</v>
      </c>
      <c r="AC242" s="91" t="b">
        <v>0</v>
      </c>
      <c r="AD242" s="91">
        <v>1</v>
      </c>
      <c r="AE242" s="100" t="s">
        <v>2895</v>
      </c>
      <c r="AF242" s="91" t="b">
        <v>0</v>
      </c>
      <c r="AG242" s="91" t="s">
        <v>246</v>
      </c>
      <c r="AH242" s="91"/>
      <c r="AI242" s="100" t="s">
        <v>243</v>
      </c>
      <c r="AJ242" s="91" t="b">
        <v>0</v>
      </c>
      <c r="AK242" s="91">
        <v>2</v>
      </c>
      <c r="AL242" s="100" t="s">
        <v>243</v>
      </c>
      <c r="AM242" s="91" t="s">
        <v>989</v>
      </c>
      <c r="AN242" s="91" t="b">
        <v>0</v>
      </c>
      <c r="AO242" s="100" t="s">
        <v>2883</v>
      </c>
      <c r="AP242" s="91" t="s">
        <v>178</v>
      </c>
      <c r="AQ242" s="91">
        <v>0</v>
      </c>
      <c r="AR242" s="91">
        <v>0</v>
      </c>
      <c r="AS242" s="91"/>
      <c r="AT242" s="91"/>
      <c r="AU242" s="91"/>
      <c r="AV242" s="91"/>
      <c r="AW242" s="91"/>
      <c r="AX242" s="91"/>
      <c r="AY242" s="91"/>
      <c r="AZ242" s="91"/>
      <c r="BA242" s="123" t="s">
        <v>2926</v>
      </c>
      <c r="BB242" s="123" t="s">
        <v>4396</v>
      </c>
      <c r="BC242" s="123">
        <v>-1</v>
      </c>
      <c r="BD242" s="90" t="str">
        <f>REPLACE(INDEX(GroupVertices[Group], MATCH(Edges[[#This Row],[Vertex 1]],GroupVertices[Vertex],0)),1,1,"")</f>
        <v>ast</v>
      </c>
      <c r="BE242" s="90" t="e">
        <f>REPLACE(INDEX(GroupVertices[Group], MATCH(Edges[[#This Row],[Vertex 2]],GroupVertices[Vertex],0)),1,1,"")</f>
        <v>#N/A</v>
      </c>
      <c r="BF242">
        <v>1</v>
      </c>
    </row>
    <row r="243" spans="1:58" x14ac:dyDescent="0.25">
      <c r="A243" s="88" t="s">
        <v>2829</v>
      </c>
      <c r="B243" s="88" t="s">
        <v>671</v>
      </c>
      <c r="C243" s="53" t="s">
        <v>4411</v>
      </c>
      <c r="D243" s="54">
        <v>1.5</v>
      </c>
      <c r="E243" s="61"/>
      <c r="F243" s="55">
        <v>32.5</v>
      </c>
      <c r="G243" s="53"/>
      <c r="H243" s="57"/>
      <c r="I243" s="56"/>
      <c r="J243" s="56"/>
      <c r="K243" s="36" t="s">
        <v>66</v>
      </c>
      <c r="L243" s="79">
        <v>243</v>
      </c>
      <c r="M243" s="79"/>
      <c r="N243" s="59"/>
      <c r="O243" s="91" t="s">
        <v>222</v>
      </c>
      <c r="P243" s="94">
        <v>42808.478148148148</v>
      </c>
      <c r="Q243" s="91" t="s">
        <v>2836</v>
      </c>
      <c r="R243" s="91"/>
      <c r="S243" s="91"/>
      <c r="T243" s="91"/>
      <c r="U243" s="91"/>
      <c r="V243" s="97" t="s">
        <v>2855</v>
      </c>
      <c r="W243" s="94">
        <v>42808.478148148148</v>
      </c>
      <c r="X243" s="97" t="s">
        <v>2861</v>
      </c>
      <c r="Y243" s="91"/>
      <c r="Z243" s="91"/>
      <c r="AA243" s="100" t="s">
        <v>2878</v>
      </c>
      <c r="AB243" s="100" t="s">
        <v>2883</v>
      </c>
      <c r="AC243" s="91" t="b">
        <v>0</v>
      </c>
      <c r="AD243" s="91">
        <v>1</v>
      </c>
      <c r="AE243" s="100" t="s">
        <v>2895</v>
      </c>
      <c r="AF243" s="91" t="b">
        <v>0</v>
      </c>
      <c r="AG243" s="91" t="s">
        <v>246</v>
      </c>
      <c r="AH243" s="91"/>
      <c r="AI243" s="100" t="s">
        <v>243</v>
      </c>
      <c r="AJ243" s="91" t="b">
        <v>0</v>
      </c>
      <c r="AK243" s="91">
        <v>2</v>
      </c>
      <c r="AL243" s="100" t="s">
        <v>243</v>
      </c>
      <c r="AM243" s="91" t="s">
        <v>989</v>
      </c>
      <c r="AN243" s="91" t="b">
        <v>0</v>
      </c>
      <c r="AO243" s="100" t="s">
        <v>2883</v>
      </c>
      <c r="AP243" s="91" t="s">
        <v>178</v>
      </c>
      <c r="AQ243" s="91">
        <v>0</v>
      </c>
      <c r="AR243" s="91">
        <v>0</v>
      </c>
      <c r="AS243" s="91"/>
      <c r="AT243" s="91"/>
      <c r="AU243" s="91"/>
      <c r="AV243" s="91"/>
      <c r="AW243" s="91"/>
      <c r="AX243" s="91"/>
      <c r="AY243" s="91"/>
      <c r="AZ243" s="91"/>
      <c r="BA243" s="123" t="s">
        <v>2926</v>
      </c>
      <c r="BB243" s="123" t="s">
        <v>4396</v>
      </c>
      <c r="BC243" s="123">
        <v>-1</v>
      </c>
      <c r="BD243" s="90" t="str">
        <f>REPLACE(INDEX(GroupVertices[Group], MATCH(Edges[[#This Row],[Vertex 1]],GroupVertices[Vertex],0)),1,1,"")</f>
        <v>ast</v>
      </c>
      <c r="BE243" s="90" t="str">
        <f>REPLACE(INDEX(GroupVertices[Group], MATCH(Edges[[#This Row],[Vertex 2]],GroupVertices[Vertex],0)),1,1,"")</f>
        <v>ast</v>
      </c>
      <c r="BF243">
        <v>4</v>
      </c>
    </row>
    <row r="244" spans="1:58" x14ac:dyDescent="0.25">
      <c r="A244" s="88" t="s">
        <v>671</v>
      </c>
      <c r="B244" s="88" t="s">
        <v>2829</v>
      </c>
      <c r="C244" s="53" t="s">
        <v>4411</v>
      </c>
      <c r="D244" s="54">
        <v>1.5</v>
      </c>
      <c r="E244" s="61"/>
      <c r="F244" s="55">
        <v>32.5</v>
      </c>
      <c r="G244" s="53"/>
      <c r="H244" s="57"/>
      <c r="I244" s="56"/>
      <c r="J244" s="56"/>
      <c r="K244" s="36" t="s">
        <v>66</v>
      </c>
      <c r="L244" s="79">
        <v>244</v>
      </c>
      <c r="M244" s="79"/>
      <c r="N244" s="59"/>
      <c r="O244" s="91" t="s">
        <v>223</v>
      </c>
      <c r="P244" s="94">
        <v>42808.476261574076</v>
      </c>
      <c r="Q244" s="91" t="s">
        <v>2840</v>
      </c>
      <c r="R244" s="91"/>
      <c r="S244" s="91"/>
      <c r="T244" s="91"/>
      <c r="U244" s="91"/>
      <c r="V244" s="97" t="s">
        <v>682</v>
      </c>
      <c r="W244" s="94">
        <v>42808.476261574076</v>
      </c>
      <c r="X244" s="97" t="s">
        <v>2866</v>
      </c>
      <c r="Y244" s="91"/>
      <c r="Z244" s="91"/>
      <c r="AA244" s="100" t="s">
        <v>2883</v>
      </c>
      <c r="AB244" s="100" t="s">
        <v>2892</v>
      </c>
      <c r="AC244" s="91" t="b">
        <v>0</v>
      </c>
      <c r="AD244" s="91">
        <v>2</v>
      </c>
      <c r="AE244" s="100" t="s">
        <v>2894</v>
      </c>
      <c r="AF244" s="91" t="b">
        <v>0</v>
      </c>
      <c r="AG244" s="91" t="s">
        <v>246</v>
      </c>
      <c r="AH244" s="91"/>
      <c r="AI244" s="100" t="s">
        <v>243</v>
      </c>
      <c r="AJ244" s="91" t="b">
        <v>0</v>
      </c>
      <c r="AK244" s="91">
        <v>1</v>
      </c>
      <c r="AL244" s="100" t="s">
        <v>243</v>
      </c>
      <c r="AM244" s="91" t="s">
        <v>247</v>
      </c>
      <c r="AN244" s="91" t="b">
        <v>0</v>
      </c>
      <c r="AO244" s="100" t="s">
        <v>2892</v>
      </c>
      <c r="AP244" s="91" t="s">
        <v>178</v>
      </c>
      <c r="AQ244" s="91">
        <v>0</v>
      </c>
      <c r="AR244" s="91">
        <v>0</v>
      </c>
      <c r="AS244" s="91"/>
      <c r="AT244" s="91"/>
      <c r="AU244" s="91"/>
      <c r="AV244" s="91"/>
      <c r="AW244" s="91"/>
      <c r="AX244" s="91"/>
      <c r="AY244" s="91"/>
      <c r="AZ244" s="91"/>
      <c r="BA244" s="123" t="s">
        <v>2926</v>
      </c>
      <c r="BB244" s="123" t="s">
        <v>4396</v>
      </c>
      <c r="BC244" s="123">
        <v>-1</v>
      </c>
      <c r="BD244" s="90" t="str">
        <f>REPLACE(INDEX(GroupVertices[Group], MATCH(Edges[[#This Row],[Vertex 1]],GroupVertices[Vertex],0)),1,1,"")</f>
        <v>ast</v>
      </c>
      <c r="BE244" s="90" t="str">
        <f>REPLACE(INDEX(GroupVertices[Group], MATCH(Edges[[#This Row],[Vertex 2]],GroupVertices[Vertex],0)),1,1,"")</f>
        <v>ast</v>
      </c>
      <c r="BF244">
        <v>4</v>
      </c>
    </row>
    <row r="245" spans="1:58" x14ac:dyDescent="0.25">
      <c r="A245" s="88" t="s">
        <v>671</v>
      </c>
      <c r="B245" s="88" t="s">
        <v>2829</v>
      </c>
      <c r="C245" s="53" t="s">
        <v>4411</v>
      </c>
      <c r="D245" s="54">
        <v>1.5</v>
      </c>
      <c r="E245" s="61"/>
      <c r="F245" s="55">
        <v>32.5</v>
      </c>
      <c r="G245" s="53"/>
      <c r="H245" s="57"/>
      <c r="I245" s="56"/>
      <c r="J245" s="56"/>
      <c r="K245" s="36" t="s">
        <v>66</v>
      </c>
      <c r="L245" s="79">
        <v>245</v>
      </c>
      <c r="M245" s="79"/>
      <c r="N245" s="59"/>
      <c r="O245" s="91" t="s">
        <v>223</v>
      </c>
      <c r="P245" s="94">
        <v>42808.483159722222</v>
      </c>
      <c r="Q245" s="91" t="s">
        <v>2837</v>
      </c>
      <c r="R245" s="91"/>
      <c r="S245" s="91"/>
      <c r="T245" s="91"/>
      <c r="U245" s="91"/>
      <c r="V245" s="97" t="s">
        <v>682</v>
      </c>
      <c r="W245" s="94">
        <v>42808.483159722222</v>
      </c>
      <c r="X245" s="97" t="s">
        <v>2867</v>
      </c>
      <c r="Y245" s="91"/>
      <c r="Z245" s="91"/>
      <c r="AA245" s="100" t="s">
        <v>2884</v>
      </c>
      <c r="AB245" s="91"/>
      <c r="AC245" s="91" t="b">
        <v>0</v>
      </c>
      <c r="AD245" s="91">
        <v>0</v>
      </c>
      <c r="AE245" s="100" t="s">
        <v>243</v>
      </c>
      <c r="AF245" s="91" t="b">
        <v>0</v>
      </c>
      <c r="AG245" s="91" t="s">
        <v>246</v>
      </c>
      <c r="AH245" s="91"/>
      <c r="AI245" s="100" t="s">
        <v>243</v>
      </c>
      <c r="AJ245" s="91" t="b">
        <v>0</v>
      </c>
      <c r="AK245" s="91">
        <v>2</v>
      </c>
      <c r="AL245" s="100" t="s">
        <v>2878</v>
      </c>
      <c r="AM245" s="91" t="s">
        <v>247</v>
      </c>
      <c r="AN245" s="91" t="b">
        <v>0</v>
      </c>
      <c r="AO245" s="100" t="s">
        <v>2878</v>
      </c>
      <c r="AP245" s="91" t="s">
        <v>178</v>
      </c>
      <c r="AQ245" s="91">
        <v>0</v>
      </c>
      <c r="AR245" s="91">
        <v>0</v>
      </c>
      <c r="AS245" s="91"/>
      <c r="AT245" s="91"/>
      <c r="AU245" s="91"/>
      <c r="AV245" s="91"/>
      <c r="AW245" s="91"/>
      <c r="AX245" s="91"/>
      <c r="AY245" s="91"/>
      <c r="AZ245" s="91"/>
      <c r="BA245" s="123" t="s">
        <v>2926</v>
      </c>
      <c r="BB245" s="123" t="s">
        <v>4396</v>
      </c>
      <c r="BC245" s="123">
        <v>-1</v>
      </c>
      <c r="BD245" s="90" t="str">
        <f>REPLACE(INDEX(GroupVertices[Group], MATCH(Edges[[#This Row],[Vertex 1]],GroupVertices[Vertex],0)),1,1,"")</f>
        <v>ast</v>
      </c>
      <c r="BE245" s="90" t="str">
        <f>REPLACE(INDEX(GroupVertices[Group], MATCH(Edges[[#This Row],[Vertex 2]],GroupVertices[Vertex],0)),1,1,"")</f>
        <v>ast</v>
      </c>
      <c r="BF245">
        <v>4</v>
      </c>
    </row>
    <row r="246" spans="1:58" x14ac:dyDescent="0.25">
      <c r="A246" s="88" t="s">
        <v>671</v>
      </c>
      <c r="B246" s="88" t="s">
        <v>674</v>
      </c>
      <c r="C246" s="53" t="s">
        <v>4411</v>
      </c>
      <c r="D246" s="54">
        <v>1.1666666666666667</v>
      </c>
      <c r="E246" s="61"/>
      <c r="F246" s="55">
        <v>17.5</v>
      </c>
      <c r="G246" s="53"/>
      <c r="H246" s="57"/>
      <c r="I246" s="56"/>
      <c r="J246" s="56"/>
      <c r="K246" s="36" t="s">
        <v>65</v>
      </c>
      <c r="L246" s="79">
        <v>246</v>
      </c>
      <c r="M246" s="79"/>
      <c r="N246" s="59"/>
      <c r="O246" s="91" t="s">
        <v>223</v>
      </c>
      <c r="P246" s="94">
        <v>42810.055497685185</v>
      </c>
      <c r="Q246" s="91" t="s">
        <v>676</v>
      </c>
      <c r="R246" s="97" t="s">
        <v>680</v>
      </c>
      <c r="S246" s="91" t="s">
        <v>342</v>
      </c>
      <c r="T246" s="91"/>
      <c r="U246" s="91"/>
      <c r="V246" s="97" t="s">
        <v>682</v>
      </c>
      <c r="W246" s="94">
        <v>42810.055497685185</v>
      </c>
      <c r="X246" s="97" t="s">
        <v>685</v>
      </c>
      <c r="Y246" s="91"/>
      <c r="Z246" s="91"/>
      <c r="AA246" s="100" t="s">
        <v>689</v>
      </c>
      <c r="AB246" s="91"/>
      <c r="AC246" s="91" t="b">
        <v>0</v>
      </c>
      <c r="AD246" s="91">
        <v>0</v>
      </c>
      <c r="AE246" s="100" t="s">
        <v>243</v>
      </c>
      <c r="AF246" s="91" t="b">
        <v>0</v>
      </c>
      <c r="AG246" s="91" t="s">
        <v>246</v>
      </c>
      <c r="AH246" s="91"/>
      <c r="AI246" s="100" t="s">
        <v>243</v>
      </c>
      <c r="AJ246" s="91" t="b">
        <v>0</v>
      </c>
      <c r="AK246" s="91">
        <v>0</v>
      </c>
      <c r="AL246" s="100" t="s">
        <v>243</v>
      </c>
      <c r="AM246" s="91" t="s">
        <v>247</v>
      </c>
      <c r="AN246" s="91" t="b">
        <v>1</v>
      </c>
      <c r="AO246" s="100" t="s">
        <v>689</v>
      </c>
      <c r="AP246" s="91" t="s">
        <v>178</v>
      </c>
      <c r="AQ246" s="91">
        <v>0</v>
      </c>
      <c r="AR246" s="91">
        <v>0</v>
      </c>
      <c r="AS246" s="91"/>
      <c r="AT246" s="91"/>
      <c r="AU246" s="91"/>
      <c r="AV246" s="91"/>
      <c r="AW246" s="91"/>
      <c r="AX246" s="91"/>
      <c r="AY246" s="91"/>
      <c r="AZ246" s="91"/>
      <c r="BA246" s="123" t="s">
        <v>2926</v>
      </c>
      <c r="BB246" s="123" t="s">
        <v>4396</v>
      </c>
      <c r="BC246" s="123">
        <v>-1</v>
      </c>
      <c r="BD246" s="90" t="str">
        <f>REPLACE(INDEX(GroupVertices[Group], MATCH(Edges[[#This Row],[Vertex 1]],GroupVertices[Vertex],0)),1,1,"")</f>
        <v>ast</v>
      </c>
      <c r="BE246" s="90" t="e">
        <f>REPLACE(INDEX(GroupVertices[Group], MATCH(Edges[[#This Row],[Vertex 2]],GroupVertices[Vertex],0)),1,1,"")</f>
        <v>#N/A</v>
      </c>
      <c r="BF246">
        <v>2</v>
      </c>
    </row>
    <row r="247" spans="1:58" x14ac:dyDescent="0.25">
      <c r="A247" s="88" t="s">
        <v>671</v>
      </c>
      <c r="B247" s="88" t="s">
        <v>472</v>
      </c>
      <c r="C247" s="53" t="s">
        <v>4411</v>
      </c>
      <c r="D247" s="54">
        <v>1</v>
      </c>
      <c r="E247" s="61"/>
      <c r="F247" s="55">
        <v>10</v>
      </c>
      <c r="G247" s="53"/>
      <c r="H247" s="57"/>
      <c r="I247" s="56"/>
      <c r="J247" s="56"/>
      <c r="K247" s="36" t="s">
        <v>65</v>
      </c>
      <c r="L247" s="79">
        <v>247</v>
      </c>
      <c r="M247" s="79"/>
      <c r="N247" s="59"/>
      <c r="O247" s="91" t="s">
        <v>222</v>
      </c>
      <c r="P247" s="94">
        <v>42812.392268518517</v>
      </c>
      <c r="Q247" s="91" t="s">
        <v>2841</v>
      </c>
      <c r="R247" s="91"/>
      <c r="S247" s="91"/>
      <c r="T247" s="91"/>
      <c r="U247" s="91"/>
      <c r="V247" s="97" t="s">
        <v>682</v>
      </c>
      <c r="W247" s="94">
        <v>42812.392268518517</v>
      </c>
      <c r="X247" s="97" t="s">
        <v>2868</v>
      </c>
      <c r="Y247" s="91"/>
      <c r="Z247" s="91"/>
      <c r="AA247" s="100" t="s">
        <v>2885</v>
      </c>
      <c r="AB247" s="100" t="s">
        <v>2893</v>
      </c>
      <c r="AC247" s="91" t="b">
        <v>0</v>
      </c>
      <c r="AD247" s="91">
        <v>0</v>
      </c>
      <c r="AE247" s="100" t="s">
        <v>2896</v>
      </c>
      <c r="AF247" s="91" t="b">
        <v>0</v>
      </c>
      <c r="AG247" s="91" t="s">
        <v>246</v>
      </c>
      <c r="AH247" s="91"/>
      <c r="AI247" s="100" t="s">
        <v>243</v>
      </c>
      <c r="AJ247" s="91" t="b">
        <v>0</v>
      </c>
      <c r="AK247" s="91">
        <v>0</v>
      </c>
      <c r="AL247" s="100" t="s">
        <v>243</v>
      </c>
      <c r="AM247" s="91" t="s">
        <v>247</v>
      </c>
      <c r="AN247" s="91" t="b">
        <v>0</v>
      </c>
      <c r="AO247" s="100" t="s">
        <v>2893</v>
      </c>
      <c r="AP247" s="91" t="s">
        <v>178</v>
      </c>
      <c r="AQ247" s="91">
        <v>0</v>
      </c>
      <c r="AR247" s="91">
        <v>0</v>
      </c>
      <c r="AS247" s="91"/>
      <c r="AT247" s="91"/>
      <c r="AU247" s="91"/>
      <c r="AV247" s="91"/>
      <c r="AW247" s="91"/>
      <c r="AX247" s="91"/>
      <c r="AY247" s="91"/>
      <c r="AZ247" s="91"/>
      <c r="BA247" s="123" t="s">
        <v>2926</v>
      </c>
      <c r="BB247" s="123" t="s">
        <v>4396</v>
      </c>
      <c r="BC247" s="123">
        <v>-1</v>
      </c>
      <c r="BD247" s="90" t="str">
        <f>REPLACE(INDEX(GroupVertices[Group], MATCH(Edges[[#This Row],[Vertex 1]],GroupVertices[Vertex],0)),1,1,"")</f>
        <v>ast</v>
      </c>
      <c r="BE247" s="90" t="e">
        <f>REPLACE(INDEX(GroupVertices[Group], MATCH(Edges[[#This Row],[Vertex 2]],GroupVertices[Vertex],0)),1,1,"")</f>
        <v>#N/A</v>
      </c>
      <c r="BF247">
        <v>1</v>
      </c>
    </row>
    <row r="248" spans="1:58" x14ac:dyDescent="0.25">
      <c r="A248" s="88" t="s">
        <v>671</v>
      </c>
      <c r="B248" s="88" t="s">
        <v>221</v>
      </c>
      <c r="C248" s="53" t="s">
        <v>4411</v>
      </c>
      <c r="D248" s="54">
        <v>1.3333333333333333</v>
      </c>
      <c r="E248" s="61"/>
      <c r="F248" s="55">
        <v>25</v>
      </c>
      <c r="G248" s="53"/>
      <c r="H248" s="57"/>
      <c r="I248" s="56"/>
      <c r="J248" s="56"/>
      <c r="K248" s="36" t="s">
        <v>65</v>
      </c>
      <c r="L248" s="79">
        <v>248</v>
      </c>
      <c r="M248" s="79"/>
      <c r="N248" s="59"/>
      <c r="O248" s="91" t="s">
        <v>223</v>
      </c>
      <c r="P248" s="94">
        <v>42808.450844907406</v>
      </c>
      <c r="Q248" s="91" t="s">
        <v>2839</v>
      </c>
      <c r="R248" s="97" t="s">
        <v>2846</v>
      </c>
      <c r="S248" s="91" t="s">
        <v>342</v>
      </c>
      <c r="T248" s="91"/>
      <c r="U248" s="91"/>
      <c r="V248" s="97" t="s">
        <v>682</v>
      </c>
      <c r="W248" s="94">
        <v>42808.450844907406</v>
      </c>
      <c r="X248" s="97" t="s">
        <v>2865</v>
      </c>
      <c r="Y248" s="91"/>
      <c r="Z248" s="91"/>
      <c r="AA248" s="100" t="s">
        <v>2882</v>
      </c>
      <c r="AB248" s="100" t="s">
        <v>2891</v>
      </c>
      <c r="AC248" s="91" t="b">
        <v>0</v>
      </c>
      <c r="AD248" s="91">
        <v>1</v>
      </c>
      <c r="AE248" s="100" t="s">
        <v>2894</v>
      </c>
      <c r="AF248" s="91" t="b">
        <v>0</v>
      </c>
      <c r="AG248" s="91" t="s">
        <v>246</v>
      </c>
      <c r="AH248" s="91"/>
      <c r="AI248" s="100" t="s">
        <v>243</v>
      </c>
      <c r="AJ248" s="91" t="b">
        <v>0</v>
      </c>
      <c r="AK248" s="91">
        <v>2</v>
      </c>
      <c r="AL248" s="100" t="s">
        <v>243</v>
      </c>
      <c r="AM248" s="91" t="s">
        <v>247</v>
      </c>
      <c r="AN248" s="91" t="b">
        <v>1</v>
      </c>
      <c r="AO248" s="100" t="s">
        <v>2891</v>
      </c>
      <c r="AP248" s="91" t="s">
        <v>178</v>
      </c>
      <c r="AQ248" s="91">
        <v>0</v>
      </c>
      <c r="AR248" s="91">
        <v>0</v>
      </c>
      <c r="AS248" s="91"/>
      <c r="AT248" s="91"/>
      <c r="AU248" s="91"/>
      <c r="AV248" s="91"/>
      <c r="AW248" s="91"/>
      <c r="AX248" s="91"/>
      <c r="AY248" s="91"/>
      <c r="AZ248" s="91"/>
      <c r="BA248" s="123" t="s">
        <v>2926</v>
      </c>
      <c r="BB248" s="123" t="s">
        <v>4396</v>
      </c>
      <c r="BC248" s="123">
        <v>-1</v>
      </c>
      <c r="BD248" s="90" t="str">
        <f>REPLACE(INDEX(GroupVertices[Group], MATCH(Edges[[#This Row],[Vertex 1]],GroupVertices[Vertex],0)),1,1,"")</f>
        <v>ast</v>
      </c>
      <c r="BE248" s="90" t="e">
        <f>REPLACE(INDEX(GroupVertices[Group], MATCH(Edges[[#This Row],[Vertex 2]],GroupVertices[Vertex],0)),1,1,"")</f>
        <v>#N/A</v>
      </c>
      <c r="BF248">
        <v>3</v>
      </c>
    </row>
    <row r="249" spans="1:58" x14ac:dyDescent="0.25">
      <c r="A249" s="88" t="s">
        <v>671</v>
      </c>
      <c r="B249" s="88" t="s">
        <v>221</v>
      </c>
      <c r="C249" s="53" t="s">
        <v>4411</v>
      </c>
      <c r="D249" s="54">
        <v>1.3333333333333333</v>
      </c>
      <c r="E249" s="61"/>
      <c r="F249" s="55">
        <v>25</v>
      </c>
      <c r="G249" s="53"/>
      <c r="H249" s="57"/>
      <c r="I249" s="56"/>
      <c r="J249" s="56"/>
      <c r="K249" s="36" t="s">
        <v>65</v>
      </c>
      <c r="L249" s="79">
        <v>249</v>
      </c>
      <c r="M249" s="79"/>
      <c r="N249" s="59"/>
      <c r="O249" s="91" t="s">
        <v>223</v>
      </c>
      <c r="P249" s="94">
        <v>42809.417268518519</v>
      </c>
      <c r="Q249" s="91" t="s">
        <v>2842</v>
      </c>
      <c r="R249" s="97" t="s">
        <v>2847</v>
      </c>
      <c r="S249" s="91" t="s">
        <v>342</v>
      </c>
      <c r="T249" s="91"/>
      <c r="U249" s="91"/>
      <c r="V249" s="97" t="s">
        <v>682</v>
      </c>
      <c r="W249" s="94">
        <v>42809.417268518519</v>
      </c>
      <c r="X249" s="97" t="s">
        <v>2869</v>
      </c>
      <c r="Y249" s="91"/>
      <c r="Z249" s="91"/>
      <c r="AA249" s="100" t="s">
        <v>2886</v>
      </c>
      <c r="AB249" s="91"/>
      <c r="AC249" s="91" t="b">
        <v>0</v>
      </c>
      <c r="AD249" s="91">
        <v>1</v>
      </c>
      <c r="AE249" s="100" t="s">
        <v>243</v>
      </c>
      <c r="AF249" s="91" t="b">
        <v>0</v>
      </c>
      <c r="AG249" s="91" t="s">
        <v>246</v>
      </c>
      <c r="AH249" s="91"/>
      <c r="AI249" s="100" t="s">
        <v>243</v>
      </c>
      <c r="AJ249" s="91" t="b">
        <v>0</v>
      </c>
      <c r="AK249" s="91">
        <v>1</v>
      </c>
      <c r="AL249" s="100" t="s">
        <v>243</v>
      </c>
      <c r="AM249" s="91" t="s">
        <v>247</v>
      </c>
      <c r="AN249" s="91" t="b">
        <v>1</v>
      </c>
      <c r="AO249" s="100" t="s">
        <v>2886</v>
      </c>
      <c r="AP249" s="91" t="s">
        <v>178</v>
      </c>
      <c r="AQ249" s="91">
        <v>0</v>
      </c>
      <c r="AR249" s="91">
        <v>0</v>
      </c>
      <c r="AS249" s="91"/>
      <c r="AT249" s="91"/>
      <c r="AU249" s="91"/>
      <c r="AV249" s="91"/>
      <c r="AW249" s="91"/>
      <c r="AX249" s="91"/>
      <c r="AY249" s="91"/>
      <c r="AZ249" s="91"/>
      <c r="BA249" s="123" t="s">
        <v>2926</v>
      </c>
      <c r="BB249" s="123" t="s">
        <v>4396</v>
      </c>
      <c r="BC249" s="123">
        <v>-1</v>
      </c>
      <c r="BD249" s="90" t="str">
        <f>REPLACE(INDEX(GroupVertices[Group], MATCH(Edges[[#This Row],[Vertex 1]],GroupVertices[Vertex],0)),1,1,"")</f>
        <v>ast</v>
      </c>
      <c r="BE249" s="90" t="e">
        <f>REPLACE(INDEX(GroupVertices[Group], MATCH(Edges[[#This Row],[Vertex 2]],GroupVertices[Vertex],0)),1,1,"")</f>
        <v>#N/A</v>
      </c>
      <c r="BF249">
        <v>3</v>
      </c>
    </row>
    <row r="250" spans="1:58" x14ac:dyDescent="0.25">
      <c r="A250" s="88" t="s">
        <v>671</v>
      </c>
      <c r="B250" s="88" t="s">
        <v>221</v>
      </c>
      <c r="C250" s="53" t="s">
        <v>4411</v>
      </c>
      <c r="D250" s="54">
        <v>1.3333333333333333</v>
      </c>
      <c r="E250" s="61"/>
      <c r="F250" s="55">
        <v>25</v>
      </c>
      <c r="G250" s="53"/>
      <c r="H250" s="57"/>
      <c r="I250" s="56"/>
      <c r="J250" s="56"/>
      <c r="K250" s="36" t="s">
        <v>65</v>
      </c>
      <c r="L250" s="79">
        <v>250</v>
      </c>
      <c r="M250" s="79"/>
      <c r="N250" s="59"/>
      <c r="O250" s="91" t="s">
        <v>223</v>
      </c>
      <c r="P250" s="94">
        <v>42815.109467592592</v>
      </c>
      <c r="Q250" s="91" t="s">
        <v>2843</v>
      </c>
      <c r="R250" s="97" t="s">
        <v>2848</v>
      </c>
      <c r="S250" s="91" t="s">
        <v>342</v>
      </c>
      <c r="T250" s="91"/>
      <c r="U250" s="91"/>
      <c r="V250" s="97" t="s">
        <v>682</v>
      </c>
      <c r="W250" s="94">
        <v>42815.109467592592</v>
      </c>
      <c r="X250" s="97" t="s">
        <v>2870</v>
      </c>
      <c r="Y250" s="91"/>
      <c r="Z250" s="91"/>
      <c r="AA250" s="100" t="s">
        <v>2887</v>
      </c>
      <c r="AB250" s="91"/>
      <c r="AC250" s="91" t="b">
        <v>0</v>
      </c>
      <c r="AD250" s="91">
        <v>0</v>
      </c>
      <c r="AE250" s="100" t="s">
        <v>243</v>
      </c>
      <c r="AF250" s="91" t="b">
        <v>1</v>
      </c>
      <c r="AG250" s="91" t="s">
        <v>246</v>
      </c>
      <c r="AH250" s="91"/>
      <c r="AI250" s="100" t="s">
        <v>2889</v>
      </c>
      <c r="AJ250" s="91" t="b">
        <v>0</v>
      </c>
      <c r="AK250" s="91">
        <v>0</v>
      </c>
      <c r="AL250" s="100" t="s">
        <v>243</v>
      </c>
      <c r="AM250" s="91" t="s">
        <v>247</v>
      </c>
      <c r="AN250" s="91" t="b">
        <v>1</v>
      </c>
      <c r="AO250" s="100" t="s">
        <v>2887</v>
      </c>
      <c r="AP250" s="91" t="s">
        <v>178</v>
      </c>
      <c r="AQ250" s="91">
        <v>0</v>
      </c>
      <c r="AR250" s="91">
        <v>0</v>
      </c>
      <c r="AS250" s="91"/>
      <c r="AT250" s="91"/>
      <c r="AU250" s="91"/>
      <c r="AV250" s="91"/>
      <c r="AW250" s="91"/>
      <c r="AX250" s="91"/>
      <c r="AY250" s="91"/>
      <c r="AZ250" s="91"/>
      <c r="BA250" s="123" t="s">
        <v>2926</v>
      </c>
      <c r="BB250" s="123" t="s">
        <v>4396</v>
      </c>
      <c r="BC250" s="123">
        <v>-1</v>
      </c>
      <c r="BD250" s="90" t="str">
        <f>REPLACE(INDEX(GroupVertices[Group], MATCH(Edges[[#This Row],[Vertex 1]],GroupVertices[Vertex],0)),1,1,"")</f>
        <v>ast</v>
      </c>
      <c r="BE250" s="90" t="e">
        <f>REPLACE(INDEX(GroupVertices[Group], MATCH(Edges[[#This Row],[Vertex 2]],GroupVertices[Vertex],0)),1,1,"")</f>
        <v>#N/A</v>
      </c>
      <c r="BF250">
        <v>3</v>
      </c>
    </row>
    <row r="251" spans="1:58" x14ac:dyDescent="0.25">
      <c r="A251" s="88" t="s">
        <v>671</v>
      </c>
      <c r="B251" s="88" t="s">
        <v>218</v>
      </c>
      <c r="C251" s="53" t="s">
        <v>4411</v>
      </c>
      <c r="D251" s="54">
        <v>3</v>
      </c>
      <c r="E251" s="61"/>
      <c r="F251" s="55">
        <v>100</v>
      </c>
      <c r="G251" s="53"/>
      <c r="H251" s="57"/>
      <c r="I251" s="56"/>
      <c r="J251" s="56"/>
      <c r="K251" s="36" t="s">
        <v>65</v>
      </c>
      <c r="L251" s="79">
        <v>251</v>
      </c>
      <c r="M251" s="79"/>
      <c r="N251" s="59"/>
      <c r="O251" s="91" t="s">
        <v>223</v>
      </c>
      <c r="P251" s="94">
        <v>42808.450844907406</v>
      </c>
      <c r="Q251" s="91" t="s">
        <v>2839</v>
      </c>
      <c r="R251" s="97" t="s">
        <v>2846</v>
      </c>
      <c r="S251" s="91" t="s">
        <v>342</v>
      </c>
      <c r="T251" s="91"/>
      <c r="U251" s="91"/>
      <c r="V251" s="97" t="s">
        <v>682</v>
      </c>
      <c r="W251" s="94">
        <v>42808.450844907406</v>
      </c>
      <c r="X251" s="97" t="s">
        <v>2865</v>
      </c>
      <c r="Y251" s="91"/>
      <c r="Z251" s="91"/>
      <c r="AA251" s="100" t="s">
        <v>2882</v>
      </c>
      <c r="AB251" s="100" t="s">
        <v>2891</v>
      </c>
      <c r="AC251" s="91" t="b">
        <v>0</v>
      </c>
      <c r="AD251" s="91">
        <v>1</v>
      </c>
      <c r="AE251" s="100" t="s">
        <v>2894</v>
      </c>
      <c r="AF251" s="91" t="b">
        <v>0</v>
      </c>
      <c r="AG251" s="91" t="s">
        <v>246</v>
      </c>
      <c r="AH251" s="91"/>
      <c r="AI251" s="100" t="s">
        <v>243</v>
      </c>
      <c r="AJ251" s="91" t="b">
        <v>0</v>
      </c>
      <c r="AK251" s="91">
        <v>2</v>
      </c>
      <c r="AL251" s="100" t="s">
        <v>243</v>
      </c>
      <c r="AM251" s="91" t="s">
        <v>247</v>
      </c>
      <c r="AN251" s="91" t="b">
        <v>1</v>
      </c>
      <c r="AO251" s="100" t="s">
        <v>2891</v>
      </c>
      <c r="AP251" s="91" t="s">
        <v>178</v>
      </c>
      <c r="AQ251" s="91">
        <v>0</v>
      </c>
      <c r="AR251" s="91">
        <v>0</v>
      </c>
      <c r="AS251" s="91"/>
      <c r="AT251" s="91"/>
      <c r="AU251" s="91"/>
      <c r="AV251" s="91"/>
      <c r="AW251" s="91"/>
      <c r="AX251" s="91"/>
      <c r="AY251" s="91"/>
      <c r="AZ251" s="91"/>
      <c r="BA251" s="123" t="s">
        <v>2926</v>
      </c>
      <c r="BB251" s="123" t="s">
        <v>4396</v>
      </c>
      <c r="BC251" s="123">
        <v>-1</v>
      </c>
      <c r="BD251" s="90" t="str">
        <f>REPLACE(INDEX(GroupVertices[Group], MATCH(Edges[[#This Row],[Vertex 1]],GroupVertices[Vertex],0)),1,1,"")</f>
        <v>ast</v>
      </c>
      <c r="BE251" s="90" t="e">
        <f>REPLACE(INDEX(GroupVertices[Group], MATCH(Edges[[#This Row],[Vertex 2]],GroupVertices[Vertex],0)),1,1,"")</f>
        <v>#N/A</v>
      </c>
      <c r="BF251">
        <v>13</v>
      </c>
    </row>
    <row r="252" spans="1:58" x14ac:dyDescent="0.25">
      <c r="A252" s="88" t="s">
        <v>671</v>
      </c>
      <c r="B252" s="88" t="s">
        <v>218</v>
      </c>
      <c r="C252" s="53" t="s">
        <v>4411</v>
      </c>
      <c r="D252" s="54">
        <v>3</v>
      </c>
      <c r="E252" s="61"/>
      <c r="F252" s="55">
        <v>100</v>
      </c>
      <c r="G252" s="53"/>
      <c r="H252" s="57"/>
      <c r="I252" s="56"/>
      <c r="J252" s="56"/>
      <c r="K252" s="36" t="s">
        <v>65</v>
      </c>
      <c r="L252" s="79">
        <v>252</v>
      </c>
      <c r="M252" s="79"/>
      <c r="N252" s="59"/>
      <c r="O252" s="91" t="s">
        <v>223</v>
      </c>
      <c r="P252" s="94">
        <v>42808.476261574076</v>
      </c>
      <c r="Q252" s="91" t="s">
        <v>2840</v>
      </c>
      <c r="R252" s="91"/>
      <c r="S252" s="91"/>
      <c r="T252" s="91"/>
      <c r="U252" s="91"/>
      <c r="V252" s="97" t="s">
        <v>682</v>
      </c>
      <c r="W252" s="94">
        <v>42808.476261574076</v>
      </c>
      <c r="X252" s="97" t="s">
        <v>2866</v>
      </c>
      <c r="Y252" s="91"/>
      <c r="Z252" s="91"/>
      <c r="AA252" s="100" t="s">
        <v>2883</v>
      </c>
      <c r="AB252" s="100" t="s">
        <v>2892</v>
      </c>
      <c r="AC252" s="91" t="b">
        <v>0</v>
      </c>
      <c r="AD252" s="91">
        <v>2</v>
      </c>
      <c r="AE252" s="100" t="s">
        <v>2894</v>
      </c>
      <c r="AF252" s="91" t="b">
        <v>0</v>
      </c>
      <c r="AG252" s="91" t="s">
        <v>246</v>
      </c>
      <c r="AH252" s="91"/>
      <c r="AI252" s="100" t="s">
        <v>243</v>
      </c>
      <c r="AJ252" s="91" t="b">
        <v>0</v>
      </c>
      <c r="AK252" s="91">
        <v>1</v>
      </c>
      <c r="AL252" s="100" t="s">
        <v>243</v>
      </c>
      <c r="AM252" s="91" t="s">
        <v>247</v>
      </c>
      <c r="AN252" s="91" t="b">
        <v>0</v>
      </c>
      <c r="AO252" s="100" t="s">
        <v>2892</v>
      </c>
      <c r="AP252" s="91" t="s">
        <v>178</v>
      </c>
      <c r="AQ252" s="91">
        <v>0</v>
      </c>
      <c r="AR252" s="91">
        <v>0</v>
      </c>
      <c r="AS252" s="91"/>
      <c r="AT252" s="91"/>
      <c r="AU252" s="91"/>
      <c r="AV252" s="91"/>
      <c r="AW252" s="91"/>
      <c r="AX252" s="91"/>
      <c r="AY252" s="91"/>
      <c r="AZ252" s="91"/>
      <c r="BA252" s="123" t="s">
        <v>2926</v>
      </c>
      <c r="BB252" s="123" t="s">
        <v>4396</v>
      </c>
      <c r="BC252" s="123">
        <v>-1</v>
      </c>
      <c r="BD252" s="90" t="str">
        <f>REPLACE(INDEX(GroupVertices[Group], MATCH(Edges[[#This Row],[Vertex 1]],GroupVertices[Vertex],0)),1,1,"")</f>
        <v>ast</v>
      </c>
      <c r="BE252" s="90" t="e">
        <f>REPLACE(INDEX(GroupVertices[Group], MATCH(Edges[[#This Row],[Vertex 2]],GroupVertices[Vertex],0)),1,1,"")</f>
        <v>#N/A</v>
      </c>
      <c r="BF252">
        <v>13</v>
      </c>
    </row>
    <row r="253" spans="1:58" x14ac:dyDescent="0.25">
      <c r="A253" s="88" t="s">
        <v>671</v>
      </c>
      <c r="B253" s="88" t="s">
        <v>218</v>
      </c>
      <c r="C253" s="53" t="s">
        <v>4411</v>
      </c>
      <c r="D253" s="54">
        <v>3</v>
      </c>
      <c r="E253" s="61"/>
      <c r="F253" s="55">
        <v>100</v>
      </c>
      <c r="G253" s="53"/>
      <c r="H253" s="57"/>
      <c r="I253" s="56"/>
      <c r="J253" s="56"/>
      <c r="K253" s="36" t="s">
        <v>65</v>
      </c>
      <c r="L253" s="79">
        <v>253</v>
      </c>
      <c r="M253" s="79"/>
      <c r="N253" s="59"/>
      <c r="O253" s="91" t="s">
        <v>223</v>
      </c>
      <c r="P253" s="94">
        <v>42808.483159722222</v>
      </c>
      <c r="Q253" s="91" t="s">
        <v>2837</v>
      </c>
      <c r="R253" s="91"/>
      <c r="S253" s="91"/>
      <c r="T253" s="91"/>
      <c r="U253" s="91"/>
      <c r="V253" s="97" t="s">
        <v>682</v>
      </c>
      <c r="W253" s="94">
        <v>42808.483159722222</v>
      </c>
      <c r="X253" s="97" t="s">
        <v>2867</v>
      </c>
      <c r="Y253" s="91"/>
      <c r="Z253" s="91"/>
      <c r="AA253" s="100" t="s">
        <v>2884</v>
      </c>
      <c r="AB253" s="91"/>
      <c r="AC253" s="91" t="b">
        <v>0</v>
      </c>
      <c r="AD253" s="91">
        <v>0</v>
      </c>
      <c r="AE253" s="100" t="s">
        <v>243</v>
      </c>
      <c r="AF253" s="91" t="b">
        <v>0</v>
      </c>
      <c r="AG253" s="91" t="s">
        <v>246</v>
      </c>
      <c r="AH253" s="91"/>
      <c r="AI253" s="100" t="s">
        <v>243</v>
      </c>
      <c r="AJ253" s="91" t="b">
        <v>0</v>
      </c>
      <c r="AK253" s="91">
        <v>2</v>
      </c>
      <c r="AL253" s="100" t="s">
        <v>2878</v>
      </c>
      <c r="AM253" s="91" t="s">
        <v>247</v>
      </c>
      <c r="AN253" s="91" t="b">
        <v>0</v>
      </c>
      <c r="AO253" s="100" t="s">
        <v>2878</v>
      </c>
      <c r="AP253" s="91" t="s">
        <v>178</v>
      </c>
      <c r="AQ253" s="91">
        <v>0</v>
      </c>
      <c r="AR253" s="91">
        <v>0</v>
      </c>
      <c r="AS253" s="91"/>
      <c r="AT253" s="91"/>
      <c r="AU253" s="91"/>
      <c r="AV253" s="91"/>
      <c r="AW253" s="91"/>
      <c r="AX253" s="91"/>
      <c r="AY253" s="91"/>
      <c r="AZ253" s="91"/>
      <c r="BA253" s="123" t="s">
        <v>2926</v>
      </c>
      <c r="BB253" s="123" t="s">
        <v>4396</v>
      </c>
      <c r="BC253" s="123">
        <v>-1</v>
      </c>
      <c r="BD253" s="90" t="str">
        <f>REPLACE(INDEX(GroupVertices[Group], MATCH(Edges[[#This Row],[Vertex 1]],GroupVertices[Vertex],0)),1,1,"")</f>
        <v>ast</v>
      </c>
      <c r="BE253" s="90" t="e">
        <f>REPLACE(INDEX(GroupVertices[Group], MATCH(Edges[[#This Row],[Vertex 2]],GroupVertices[Vertex],0)),1,1,"")</f>
        <v>#N/A</v>
      </c>
      <c r="BF253">
        <v>13</v>
      </c>
    </row>
    <row r="254" spans="1:58" x14ac:dyDescent="0.25">
      <c r="A254" s="88" t="s">
        <v>671</v>
      </c>
      <c r="B254" s="88" t="s">
        <v>218</v>
      </c>
      <c r="C254" s="53" t="s">
        <v>4411</v>
      </c>
      <c r="D254" s="81">
        <v>3</v>
      </c>
      <c r="E254" s="82"/>
      <c r="F254" s="83">
        <v>100</v>
      </c>
      <c r="G254" s="80"/>
      <c r="H254" s="84"/>
      <c r="I254" s="85"/>
      <c r="J254" s="85"/>
      <c r="K254" s="36" t="s">
        <v>65</v>
      </c>
      <c r="L254" s="86">
        <v>254</v>
      </c>
      <c r="M254" s="86"/>
      <c r="N254" s="59"/>
      <c r="O254" s="91" t="s">
        <v>223</v>
      </c>
      <c r="P254" s="94">
        <v>42808.503935185188</v>
      </c>
      <c r="Q254" s="91" t="s">
        <v>2844</v>
      </c>
      <c r="R254" s="97" t="s">
        <v>2849</v>
      </c>
      <c r="S254" s="91" t="s">
        <v>342</v>
      </c>
      <c r="T254" s="91"/>
      <c r="U254" s="91"/>
      <c r="V254" s="97" t="s">
        <v>682</v>
      </c>
      <c r="W254" s="94">
        <v>42808.503935185188</v>
      </c>
      <c r="X254" s="97" t="s">
        <v>2871</v>
      </c>
      <c r="Y254" s="91"/>
      <c r="Z254" s="91"/>
      <c r="AA254" s="100" t="s">
        <v>2888</v>
      </c>
      <c r="AB254" s="91"/>
      <c r="AC254" s="91" t="b">
        <v>0</v>
      </c>
      <c r="AD254" s="91">
        <v>1</v>
      </c>
      <c r="AE254" s="100" t="s">
        <v>243</v>
      </c>
      <c r="AF254" s="91" t="b">
        <v>0</v>
      </c>
      <c r="AG254" s="91" t="s">
        <v>246</v>
      </c>
      <c r="AH254" s="91"/>
      <c r="AI254" s="100" t="s">
        <v>243</v>
      </c>
      <c r="AJ254" s="91" t="b">
        <v>0</v>
      </c>
      <c r="AK254" s="91">
        <v>0</v>
      </c>
      <c r="AL254" s="100" t="s">
        <v>243</v>
      </c>
      <c r="AM254" s="91" t="s">
        <v>247</v>
      </c>
      <c r="AN254" s="91" t="b">
        <v>1</v>
      </c>
      <c r="AO254" s="100" t="s">
        <v>2888</v>
      </c>
      <c r="AP254" s="91" t="s">
        <v>178</v>
      </c>
      <c r="AQ254" s="91">
        <v>0</v>
      </c>
      <c r="AR254" s="91">
        <v>0</v>
      </c>
      <c r="AS254" s="91"/>
      <c r="AT254" s="91"/>
      <c r="AU254" s="91"/>
      <c r="AV254" s="91"/>
      <c r="AW254" s="91"/>
      <c r="AX254" s="91"/>
      <c r="AY254" s="91"/>
      <c r="AZ254" s="91"/>
      <c r="BA254" s="123" t="s">
        <v>2926</v>
      </c>
      <c r="BB254" s="123" t="s">
        <v>4396</v>
      </c>
      <c r="BC254" s="123">
        <v>-1</v>
      </c>
      <c r="BD254" s="90" t="str">
        <f>REPLACE(INDEX(GroupVertices[Group], MATCH(Edges[[#This Row],[Vertex 1]],GroupVertices[Vertex],0)),1,1,"")</f>
        <v>ast</v>
      </c>
      <c r="BE254" s="90" t="e">
        <f>REPLACE(INDEX(GroupVertices[Group], MATCH(Edges[[#This Row],[Vertex 2]],GroupVertices[Vertex],0)),1,1,"")</f>
        <v>#N/A</v>
      </c>
      <c r="BF254">
        <v>13</v>
      </c>
    </row>
    <row r="255" spans="1:58" x14ac:dyDescent="0.25">
      <c r="A255" s="88" t="s">
        <v>671</v>
      </c>
      <c r="B255" s="88" t="s">
        <v>218</v>
      </c>
      <c r="C255" s="53" t="s">
        <v>4411</v>
      </c>
      <c r="D255" s="54">
        <v>3</v>
      </c>
      <c r="E255" s="61"/>
      <c r="F255" s="55">
        <v>100</v>
      </c>
      <c r="G255" s="53"/>
      <c r="H255" s="57"/>
      <c r="I255" s="56"/>
      <c r="J255" s="56"/>
      <c r="K255" s="36" t="s">
        <v>65</v>
      </c>
      <c r="L255" s="79">
        <v>255</v>
      </c>
      <c r="M255" s="79"/>
      <c r="N255" s="59"/>
      <c r="O255" s="91" t="s">
        <v>223</v>
      </c>
      <c r="P255" s="94">
        <v>42809.417268518519</v>
      </c>
      <c r="Q255" s="91" t="s">
        <v>2842</v>
      </c>
      <c r="R255" s="97" t="s">
        <v>2847</v>
      </c>
      <c r="S255" s="91" t="s">
        <v>342</v>
      </c>
      <c r="T255" s="91"/>
      <c r="U255" s="91"/>
      <c r="V255" s="97" t="s">
        <v>682</v>
      </c>
      <c r="W255" s="94">
        <v>42809.417268518519</v>
      </c>
      <c r="X255" s="97" t="s">
        <v>2869</v>
      </c>
      <c r="Y255" s="91"/>
      <c r="Z255" s="91"/>
      <c r="AA255" s="100" t="s">
        <v>2886</v>
      </c>
      <c r="AB255" s="91"/>
      <c r="AC255" s="91" t="b">
        <v>0</v>
      </c>
      <c r="AD255" s="91">
        <v>1</v>
      </c>
      <c r="AE255" s="100" t="s">
        <v>243</v>
      </c>
      <c r="AF255" s="91" t="b">
        <v>0</v>
      </c>
      <c r="AG255" s="91" t="s">
        <v>246</v>
      </c>
      <c r="AH255" s="91"/>
      <c r="AI255" s="100" t="s">
        <v>243</v>
      </c>
      <c r="AJ255" s="91" t="b">
        <v>0</v>
      </c>
      <c r="AK255" s="91">
        <v>1</v>
      </c>
      <c r="AL255" s="100" t="s">
        <v>243</v>
      </c>
      <c r="AM255" s="91" t="s">
        <v>247</v>
      </c>
      <c r="AN255" s="91" t="b">
        <v>1</v>
      </c>
      <c r="AO255" s="100" t="s">
        <v>2886</v>
      </c>
      <c r="AP255" s="91" t="s">
        <v>178</v>
      </c>
      <c r="AQ255" s="91">
        <v>0</v>
      </c>
      <c r="AR255" s="91">
        <v>0</v>
      </c>
      <c r="AS255" s="91"/>
      <c r="AT255" s="91"/>
      <c r="AU255" s="91"/>
      <c r="AV255" s="91"/>
      <c r="AW255" s="91"/>
      <c r="AX255" s="91"/>
      <c r="AY255" s="91"/>
      <c r="AZ255" s="91"/>
      <c r="BA255" s="123" t="s">
        <v>2926</v>
      </c>
      <c r="BB255" s="123" t="s">
        <v>4396</v>
      </c>
      <c r="BC255" s="123">
        <v>-1</v>
      </c>
      <c r="BD255" s="90" t="str">
        <f>REPLACE(INDEX(GroupVertices[Group], MATCH(Edges[[#This Row],[Vertex 1]],GroupVertices[Vertex],0)),1,1,"")</f>
        <v>ast</v>
      </c>
      <c r="BE255" s="90" t="e">
        <f>REPLACE(INDEX(GroupVertices[Group], MATCH(Edges[[#This Row],[Vertex 2]],GroupVertices[Vertex],0)),1,1,"")</f>
        <v>#N/A</v>
      </c>
      <c r="BF255">
        <v>13</v>
      </c>
    </row>
    <row r="256" spans="1:58" x14ac:dyDescent="0.25">
      <c r="A256" s="88" t="s">
        <v>671</v>
      </c>
      <c r="B256" s="88" t="s">
        <v>218</v>
      </c>
      <c r="C256" s="53" t="s">
        <v>4411</v>
      </c>
      <c r="D256" s="81">
        <v>3</v>
      </c>
      <c r="E256" s="82"/>
      <c r="F256" s="83">
        <v>100</v>
      </c>
      <c r="G256" s="80"/>
      <c r="H256" s="84"/>
      <c r="I256" s="85"/>
      <c r="J256" s="85"/>
      <c r="K256" s="36" t="s">
        <v>65</v>
      </c>
      <c r="L256" s="86">
        <v>256</v>
      </c>
      <c r="M256" s="86"/>
      <c r="N256" s="59"/>
      <c r="O256" s="91" t="s">
        <v>223</v>
      </c>
      <c r="P256" s="94">
        <v>42810.055497685185</v>
      </c>
      <c r="Q256" s="91" t="s">
        <v>676</v>
      </c>
      <c r="R256" s="97" t="s">
        <v>680</v>
      </c>
      <c r="S256" s="91" t="s">
        <v>342</v>
      </c>
      <c r="T256" s="91"/>
      <c r="U256" s="91"/>
      <c r="V256" s="97" t="s">
        <v>682</v>
      </c>
      <c r="W256" s="94">
        <v>42810.055497685185</v>
      </c>
      <c r="X256" s="97" t="s">
        <v>685</v>
      </c>
      <c r="Y256" s="91"/>
      <c r="Z256" s="91"/>
      <c r="AA256" s="100" t="s">
        <v>689</v>
      </c>
      <c r="AB256" s="91"/>
      <c r="AC256" s="91" t="b">
        <v>0</v>
      </c>
      <c r="AD256" s="91">
        <v>0</v>
      </c>
      <c r="AE256" s="100" t="s">
        <v>243</v>
      </c>
      <c r="AF256" s="91" t="b">
        <v>0</v>
      </c>
      <c r="AG256" s="91" t="s">
        <v>246</v>
      </c>
      <c r="AH256" s="91"/>
      <c r="AI256" s="100" t="s">
        <v>243</v>
      </c>
      <c r="AJ256" s="91" t="b">
        <v>0</v>
      </c>
      <c r="AK256" s="91">
        <v>0</v>
      </c>
      <c r="AL256" s="100" t="s">
        <v>243</v>
      </c>
      <c r="AM256" s="91" t="s">
        <v>247</v>
      </c>
      <c r="AN256" s="91" t="b">
        <v>1</v>
      </c>
      <c r="AO256" s="100" t="s">
        <v>689</v>
      </c>
      <c r="AP256" s="91" t="s">
        <v>178</v>
      </c>
      <c r="AQ256" s="91">
        <v>0</v>
      </c>
      <c r="AR256" s="91">
        <v>0</v>
      </c>
      <c r="AS256" s="91"/>
      <c r="AT256" s="91"/>
      <c r="AU256" s="91"/>
      <c r="AV256" s="91"/>
      <c r="AW256" s="91"/>
      <c r="AX256" s="91"/>
      <c r="AY256" s="91"/>
      <c r="AZ256" s="91"/>
      <c r="BA256" s="123" t="s">
        <v>2926</v>
      </c>
      <c r="BB256" s="123" t="s">
        <v>4396</v>
      </c>
      <c r="BC256" s="123">
        <v>-1</v>
      </c>
      <c r="BD256" s="90" t="str">
        <f>REPLACE(INDEX(GroupVertices[Group], MATCH(Edges[[#This Row],[Vertex 1]],GroupVertices[Vertex],0)),1,1,"")</f>
        <v>ast</v>
      </c>
      <c r="BE256" s="90" t="e">
        <f>REPLACE(INDEX(GroupVertices[Group], MATCH(Edges[[#This Row],[Vertex 2]],GroupVertices[Vertex],0)),1,1,"")</f>
        <v>#N/A</v>
      </c>
      <c r="BF256">
        <v>13</v>
      </c>
    </row>
    <row r="257" spans="1:58" x14ac:dyDescent="0.25">
      <c r="A257" s="88" t="s">
        <v>671</v>
      </c>
      <c r="B257" s="88" t="s">
        <v>218</v>
      </c>
      <c r="C257" s="53" t="s">
        <v>4411</v>
      </c>
      <c r="D257" s="54">
        <v>3</v>
      </c>
      <c r="E257" s="61"/>
      <c r="F257" s="55">
        <v>100</v>
      </c>
      <c r="G257" s="53"/>
      <c r="H257" s="57"/>
      <c r="I257" s="56"/>
      <c r="J257" s="56"/>
      <c r="K257" s="36" t="s">
        <v>65</v>
      </c>
      <c r="L257" s="79">
        <v>257</v>
      </c>
      <c r="M257" s="79"/>
      <c r="N257" s="59"/>
      <c r="O257" s="91" t="s">
        <v>223</v>
      </c>
      <c r="P257" s="94">
        <v>42810.672673611109</v>
      </c>
      <c r="Q257" s="91" t="s">
        <v>678</v>
      </c>
      <c r="R257" s="97" t="s">
        <v>681</v>
      </c>
      <c r="S257" s="91" t="s">
        <v>342</v>
      </c>
      <c r="T257" s="91"/>
      <c r="U257" s="91"/>
      <c r="V257" s="97" t="s">
        <v>682</v>
      </c>
      <c r="W257" s="94">
        <v>42810.672673611109</v>
      </c>
      <c r="X257" s="97" t="s">
        <v>687</v>
      </c>
      <c r="Y257" s="91"/>
      <c r="Z257" s="91"/>
      <c r="AA257" s="100" t="s">
        <v>691</v>
      </c>
      <c r="AB257" s="91"/>
      <c r="AC257" s="91" t="b">
        <v>0</v>
      </c>
      <c r="AD257" s="91">
        <v>0</v>
      </c>
      <c r="AE257" s="100" t="s">
        <v>243</v>
      </c>
      <c r="AF257" s="91" t="b">
        <v>0</v>
      </c>
      <c r="AG257" s="91" t="s">
        <v>246</v>
      </c>
      <c r="AH257" s="91"/>
      <c r="AI257" s="100" t="s">
        <v>243</v>
      </c>
      <c r="AJ257" s="91" t="b">
        <v>0</v>
      </c>
      <c r="AK257" s="91">
        <v>1</v>
      </c>
      <c r="AL257" s="100" t="s">
        <v>243</v>
      </c>
      <c r="AM257" s="91" t="s">
        <v>247</v>
      </c>
      <c r="AN257" s="91" t="b">
        <v>1</v>
      </c>
      <c r="AO257" s="100" t="s">
        <v>691</v>
      </c>
      <c r="AP257" s="91" t="s">
        <v>178</v>
      </c>
      <c r="AQ257" s="91">
        <v>0</v>
      </c>
      <c r="AR257" s="91">
        <v>0</v>
      </c>
      <c r="AS257" s="91"/>
      <c r="AT257" s="91"/>
      <c r="AU257" s="91"/>
      <c r="AV257" s="91"/>
      <c r="AW257" s="91"/>
      <c r="AX257" s="91"/>
      <c r="AY257" s="91"/>
      <c r="AZ257" s="91"/>
      <c r="BA257" s="123" t="s">
        <v>2926</v>
      </c>
      <c r="BB257" s="123" t="s">
        <v>4396</v>
      </c>
      <c r="BC257" s="123">
        <v>-1</v>
      </c>
      <c r="BD257" s="90" t="str">
        <f>REPLACE(INDEX(GroupVertices[Group], MATCH(Edges[[#This Row],[Vertex 1]],GroupVertices[Vertex],0)),1,1,"")</f>
        <v>ast</v>
      </c>
      <c r="BE257" s="90" t="e">
        <f>REPLACE(INDEX(GroupVertices[Group], MATCH(Edges[[#This Row],[Vertex 2]],GroupVertices[Vertex],0)),1,1,"")</f>
        <v>#N/A</v>
      </c>
      <c r="BF257">
        <v>13</v>
      </c>
    </row>
    <row r="258" spans="1:58" x14ac:dyDescent="0.25">
      <c r="A258" s="88" t="s">
        <v>671</v>
      </c>
      <c r="B258" s="88" t="s">
        <v>218</v>
      </c>
      <c r="C258" s="53" t="s">
        <v>4411</v>
      </c>
      <c r="D258" s="54">
        <v>3</v>
      </c>
      <c r="E258" s="61"/>
      <c r="F258" s="55">
        <v>100</v>
      </c>
      <c r="G258" s="53"/>
      <c r="H258" s="57"/>
      <c r="I258" s="56"/>
      <c r="J258" s="56"/>
      <c r="K258" s="36" t="s">
        <v>65</v>
      </c>
      <c r="L258" s="79">
        <v>258</v>
      </c>
      <c r="M258" s="79"/>
      <c r="N258" s="59"/>
      <c r="O258" s="91" t="s">
        <v>223</v>
      </c>
      <c r="P258" s="94">
        <v>42812.392268518517</v>
      </c>
      <c r="Q258" s="91" t="s">
        <v>2841</v>
      </c>
      <c r="R258" s="91"/>
      <c r="S258" s="91"/>
      <c r="T258" s="91"/>
      <c r="U258" s="91"/>
      <c r="V258" s="97" t="s">
        <v>682</v>
      </c>
      <c r="W258" s="94">
        <v>42812.392268518517</v>
      </c>
      <c r="X258" s="97" t="s">
        <v>2868</v>
      </c>
      <c r="Y258" s="91"/>
      <c r="Z258" s="91"/>
      <c r="AA258" s="100" t="s">
        <v>2885</v>
      </c>
      <c r="AB258" s="100" t="s">
        <v>2893</v>
      </c>
      <c r="AC258" s="91" t="b">
        <v>0</v>
      </c>
      <c r="AD258" s="91">
        <v>0</v>
      </c>
      <c r="AE258" s="100" t="s">
        <v>2896</v>
      </c>
      <c r="AF258" s="91" t="b">
        <v>0</v>
      </c>
      <c r="AG258" s="91" t="s">
        <v>246</v>
      </c>
      <c r="AH258" s="91"/>
      <c r="AI258" s="100" t="s">
        <v>243</v>
      </c>
      <c r="AJ258" s="91" t="b">
        <v>0</v>
      </c>
      <c r="AK258" s="91">
        <v>0</v>
      </c>
      <c r="AL258" s="100" t="s">
        <v>243</v>
      </c>
      <c r="AM258" s="91" t="s">
        <v>247</v>
      </c>
      <c r="AN258" s="91" t="b">
        <v>0</v>
      </c>
      <c r="AO258" s="100" t="s">
        <v>2893</v>
      </c>
      <c r="AP258" s="91" t="s">
        <v>178</v>
      </c>
      <c r="AQ258" s="91">
        <v>0</v>
      </c>
      <c r="AR258" s="91">
        <v>0</v>
      </c>
      <c r="AS258" s="91"/>
      <c r="AT258" s="91"/>
      <c r="AU258" s="91"/>
      <c r="AV258" s="91"/>
      <c r="AW258" s="91"/>
      <c r="AX258" s="91"/>
      <c r="AY258" s="91"/>
      <c r="AZ258" s="91"/>
      <c r="BA258" s="123" t="s">
        <v>2926</v>
      </c>
      <c r="BB258" s="123" t="s">
        <v>4396</v>
      </c>
      <c r="BC258" s="123">
        <v>-1</v>
      </c>
      <c r="BD258" s="90" t="str">
        <f>REPLACE(INDEX(GroupVertices[Group], MATCH(Edges[[#This Row],[Vertex 1]],GroupVertices[Vertex],0)),1,1,"")</f>
        <v>ast</v>
      </c>
      <c r="BE258" s="90" t="e">
        <f>REPLACE(INDEX(GroupVertices[Group], MATCH(Edges[[#This Row],[Vertex 2]],GroupVertices[Vertex],0)),1,1,"")</f>
        <v>#N/A</v>
      </c>
      <c r="BF258">
        <v>13</v>
      </c>
    </row>
    <row r="259" spans="1:58" x14ac:dyDescent="0.25">
      <c r="A259" s="88" t="s">
        <v>671</v>
      </c>
      <c r="B259" s="88" t="s">
        <v>218</v>
      </c>
      <c r="C259" s="53" t="s">
        <v>4411</v>
      </c>
      <c r="D259" s="81">
        <v>3</v>
      </c>
      <c r="E259" s="82"/>
      <c r="F259" s="83">
        <v>100</v>
      </c>
      <c r="G259" s="80"/>
      <c r="H259" s="84"/>
      <c r="I259" s="85"/>
      <c r="J259" s="85"/>
      <c r="K259" s="36" t="s">
        <v>65</v>
      </c>
      <c r="L259" s="86">
        <v>259</v>
      </c>
      <c r="M259" s="86"/>
      <c r="N259" s="59"/>
      <c r="O259" s="91" t="s">
        <v>223</v>
      </c>
      <c r="P259" s="94">
        <v>42814.616932870369</v>
      </c>
      <c r="Q259" s="91" t="s">
        <v>2845</v>
      </c>
      <c r="R259" s="97" t="s">
        <v>2850</v>
      </c>
      <c r="S259" s="91" t="s">
        <v>342</v>
      </c>
      <c r="T259" s="91"/>
      <c r="U259" s="91"/>
      <c r="V259" s="97" t="s">
        <v>682</v>
      </c>
      <c r="W259" s="94">
        <v>42814.616932870369</v>
      </c>
      <c r="X259" s="97" t="s">
        <v>2872</v>
      </c>
      <c r="Y259" s="91"/>
      <c r="Z259" s="91"/>
      <c r="AA259" s="100" t="s">
        <v>2889</v>
      </c>
      <c r="AB259" s="91"/>
      <c r="AC259" s="91" t="b">
        <v>0</v>
      </c>
      <c r="AD259" s="91">
        <v>0</v>
      </c>
      <c r="AE259" s="100" t="s">
        <v>243</v>
      </c>
      <c r="AF259" s="91" t="b">
        <v>0</v>
      </c>
      <c r="AG259" s="91" t="s">
        <v>246</v>
      </c>
      <c r="AH259" s="91"/>
      <c r="AI259" s="100" t="s">
        <v>243</v>
      </c>
      <c r="AJ259" s="91" t="b">
        <v>0</v>
      </c>
      <c r="AK259" s="91">
        <v>0</v>
      </c>
      <c r="AL259" s="100" t="s">
        <v>243</v>
      </c>
      <c r="AM259" s="91" t="s">
        <v>247</v>
      </c>
      <c r="AN259" s="91" t="b">
        <v>1</v>
      </c>
      <c r="AO259" s="100" t="s">
        <v>2889</v>
      </c>
      <c r="AP259" s="91" t="s">
        <v>178</v>
      </c>
      <c r="AQ259" s="91">
        <v>0</v>
      </c>
      <c r="AR259" s="91">
        <v>0</v>
      </c>
      <c r="AS259" s="91"/>
      <c r="AT259" s="91"/>
      <c r="AU259" s="91"/>
      <c r="AV259" s="91"/>
      <c r="AW259" s="91"/>
      <c r="AX259" s="91"/>
      <c r="AY259" s="91"/>
      <c r="AZ259" s="91"/>
      <c r="BA259" s="123" t="s">
        <v>2926</v>
      </c>
      <c r="BB259" s="123" t="s">
        <v>4396</v>
      </c>
      <c r="BC259" s="123">
        <v>-1</v>
      </c>
      <c r="BD259" s="90" t="str">
        <f>REPLACE(INDEX(GroupVertices[Group], MATCH(Edges[[#This Row],[Vertex 1]],GroupVertices[Vertex],0)),1,1,"")</f>
        <v>ast</v>
      </c>
      <c r="BE259" s="90" t="e">
        <f>REPLACE(INDEX(GroupVertices[Group], MATCH(Edges[[#This Row],[Vertex 2]],GroupVertices[Vertex],0)),1,1,"")</f>
        <v>#N/A</v>
      </c>
      <c r="BF259">
        <v>13</v>
      </c>
    </row>
    <row r="260" spans="1:58" x14ac:dyDescent="0.25">
      <c r="A260" s="89" t="s">
        <v>671</v>
      </c>
      <c r="B260" s="89" t="s">
        <v>218</v>
      </c>
      <c r="C260" s="53" t="s">
        <v>4411</v>
      </c>
      <c r="D260" s="150">
        <v>3</v>
      </c>
      <c r="E260" s="151"/>
      <c r="F260" s="152">
        <v>100</v>
      </c>
      <c r="G260" s="149"/>
      <c r="H260" s="153"/>
      <c r="I260" s="154"/>
      <c r="J260" s="154"/>
      <c r="K260" s="36" t="s">
        <v>65</v>
      </c>
      <c r="L260" s="155">
        <v>260</v>
      </c>
      <c r="M260" s="155"/>
      <c r="N260" s="87"/>
      <c r="O260" s="92" t="s">
        <v>223</v>
      </c>
      <c r="P260" s="95">
        <v>42815.109467592592</v>
      </c>
      <c r="Q260" s="92" t="s">
        <v>2843</v>
      </c>
      <c r="R260" s="98" t="s">
        <v>2848</v>
      </c>
      <c r="S260" s="92" t="s">
        <v>342</v>
      </c>
      <c r="T260" s="92"/>
      <c r="U260" s="92"/>
      <c r="V260" s="98" t="s">
        <v>682</v>
      </c>
      <c r="W260" s="95">
        <v>42815.109467592592</v>
      </c>
      <c r="X260" s="98" t="s">
        <v>2870</v>
      </c>
      <c r="Y260" s="92"/>
      <c r="Z260" s="92"/>
      <c r="AA260" s="101" t="s">
        <v>2887</v>
      </c>
      <c r="AB260" s="92"/>
      <c r="AC260" s="92" t="b">
        <v>0</v>
      </c>
      <c r="AD260" s="92">
        <v>0</v>
      </c>
      <c r="AE260" s="101" t="s">
        <v>243</v>
      </c>
      <c r="AF260" s="92" t="b">
        <v>1</v>
      </c>
      <c r="AG260" s="92" t="s">
        <v>246</v>
      </c>
      <c r="AH260" s="92"/>
      <c r="AI260" s="101" t="s">
        <v>2889</v>
      </c>
      <c r="AJ260" s="92" t="b">
        <v>0</v>
      </c>
      <c r="AK260" s="92">
        <v>0</v>
      </c>
      <c r="AL260" s="101" t="s">
        <v>243</v>
      </c>
      <c r="AM260" s="92" t="s">
        <v>247</v>
      </c>
      <c r="AN260" s="92" t="b">
        <v>1</v>
      </c>
      <c r="AO260" s="101" t="s">
        <v>2887</v>
      </c>
      <c r="AP260" s="92" t="s">
        <v>178</v>
      </c>
      <c r="AQ260" s="92">
        <v>0</v>
      </c>
      <c r="AR260" s="92">
        <v>0</v>
      </c>
      <c r="AS260" s="92"/>
      <c r="AT260" s="92"/>
      <c r="AU260" s="92"/>
      <c r="AV260" s="92"/>
      <c r="AW260" s="92"/>
      <c r="AX260" s="92"/>
      <c r="AY260" s="92"/>
      <c r="AZ260" s="92"/>
      <c r="BA260" s="123" t="s">
        <v>2926</v>
      </c>
      <c r="BB260" s="123" t="s">
        <v>4396</v>
      </c>
      <c r="BC260" s="123">
        <v>-1</v>
      </c>
      <c r="BD260" s="90" t="str">
        <f>REPLACE(INDEX(GroupVertices[Group], MATCH(Edges[[#This Row],[Vertex 1]],GroupVertices[Vertex],0)),1,1,"")</f>
        <v>ast</v>
      </c>
      <c r="BE260" s="90" t="e">
        <f>REPLACE(INDEX(GroupVertices[Group], MATCH(Edges[[#This Row],[Vertex 2]],GroupVertices[Vertex],0)),1,1,"")</f>
        <v>#N/A</v>
      </c>
      <c r="BF260">
        <v>13</v>
      </c>
    </row>
    <row r="261" spans="1:58" x14ac:dyDescent="0.25">
      <c r="A261" s="88" t="s">
        <v>2938</v>
      </c>
      <c r="B261" s="88" t="s">
        <v>218</v>
      </c>
      <c r="C261" s="53" t="s">
        <v>4411</v>
      </c>
      <c r="D261" s="81">
        <v>1</v>
      </c>
      <c r="E261" s="82"/>
      <c r="F261" s="83">
        <v>10</v>
      </c>
      <c r="G261" s="80"/>
      <c r="H261" s="84"/>
      <c r="I261" s="85"/>
      <c r="J261" s="85"/>
      <c r="K261" s="36" t="s">
        <v>65</v>
      </c>
      <c r="L261" s="86">
        <v>261</v>
      </c>
      <c r="M261" s="86"/>
      <c r="N261" s="59"/>
      <c r="O261" s="91" t="s">
        <v>222</v>
      </c>
      <c r="P261" s="94">
        <v>42808.486979166664</v>
      </c>
      <c r="Q261" s="91" t="s">
        <v>2948</v>
      </c>
      <c r="R261" s="91"/>
      <c r="S261" s="91"/>
      <c r="T261" s="91"/>
      <c r="U261" s="91"/>
      <c r="V261" s="97" t="s">
        <v>2958</v>
      </c>
      <c r="W261" s="94">
        <v>42808.486979166664</v>
      </c>
      <c r="X261" s="97" t="s">
        <v>2967</v>
      </c>
      <c r="Y261" s="91"/>
      <c r="Z261" s="91"/>
      <c r="AA261" s="100" t="s">
        <v>2977</v>
      </c>
      <c r="AB261" s="91"/>
      <c r="AC261" s="91" t="b">
        <v>0</v>
      </c>
      <c r="AD261" s="91">
        <v>0</v>
      </c>
      <c r="AE261" s="100" t="s">
        <v>242</v>
      </c>
      <c r="AF261" s="91" t="b">
        <v>0</v>
      </c>
      <c r="AG261" s="91" t="s">
        <v>246</v>
      </c>
      <c r="AH261" s="91"/>
      <c r="AI261" s="100" t="s">
        <v>243</v>
      </c>
      <c r="AJ261" s="91" t="b">
        <v>0</v>
      </c>
      <c r="AK261" s="91">
        <v>0</v>
      </c>
      <c r="AL261" s="100" t="s">
        <v>243</v>
      </c>
      <c r="AM261" s="91" t="s">
        <v>247</v>
      </c>
      <c r="AN261" s="91" t="b">
        <v>0</v>
      </c>
      <c r="AO261" s="100" t="s">
        <v>2977</v>
      </c>
      <c r="AP261" s="91" t="s">
        <v>178</v>
      </c>
      <c r="AQ261" s="91">
        <v>0</v>
      </c>
      <c r="AR261" s="91">
        <v>0</v>
      </c>
      <c r="AS261" s="91"/>
      <c r="AT261" s="91"/>
      <c r="AU261" s="91"/>
      <c r="AV261" s="91"/>
      <c r="AW261" s="91"/>
      <c r="AX261" s="91"/>
      <c r="AY261" s="91"/>
      <c r="AZ261" s="91"/>
      <c r="BA261" s="124" t="s">
        <v>2937</v>
      </c>
      <c r="BB261" s="123" t="s">
        <v>4396</v>
      </c>
      <c r="BC261" s="123">
        <v>-1</v>
      </c>
      <c r="BD261" s="90" t="str">
        <f>REPLACE(INDEX(GroupVertices[Group], MATCH(Edges[[#This Row],[Vertex 1]],GroupVertices[Vertex],0)),1,1,"")</f>
        <v>ast</v>
      </c>
      <c r="BE261" s="90" t="e">
        <f>REPLACE(INDEX(GroupVertices[Group], MATCH(Edges[[#This Row],[Vertex 2]],GroupVertices[Vertex],0)),1,1,"")</f>
        <v>#N/A</v>
      </c>
      <c r="BF261">
        <v>1</v>
      </c>
    </row>
    <row r="262" spans="1:58" x14ac:dyDescent="0.25">
      <c r="A262" s="88" t="s">
        <v>2940</v>
      </c>
      <c r="B262" s="88" t="s">
        <v>218</v>
      </c>
      <c r="C262" s="53" t="s">
        <v>4411</v>
      </c>
      <c r="D262" s="81">
        <v>1</v>
      </c>
      <c r="E262" s="82"/>
      <c r="F262" s="83">
        <v>10</v>
      </c>
      <c r="G262" s="80"/>
      <c r="H262" s="84"/>
      <c r="I262" s="85"/>
      <c r="J262" s="85"/>
      <c r="K262" s="36" t="s">
        <v>65</v>
      </c>
      <c r="L262" s="86">
        <v>262</v>
      </c>
      <c r="M262" s="86"/>
      <c r="N262" s="59"/>
      <c r="O262" s="91" t="s">
        <v>223</v>
      </c>
      <c r="P262" s="94">
        <v>42809.067824074074</v>
      </c>
      <c r="Q262" s="91" t="s">
        <v>2950</v>
      </c>
      <c r="R262" s="91"/>
      <c r="S262" s="91"/>
      <c r="T262" s="91" t="s">
        <v>2957</v>
      </c>
      <c r="U262" s="91"/>
      <c r="V262" s="97" t="s">
        <v>759</v>
      </c>
      <c r="W262" s="94">
        <v>42809.067824074074</v>
      </c>
      <c r="X262" s="97" t="s">
        <v>2969</v>
      </c>
      <c r="Y262" s="91"/>
      <c r="Z262" s="91"/>
      <c r="AA262" s="100" t="s">
        <v>2979</v>
      </c>
      <c r="AB262" s="91"/>
      <c r="AC262" s="91" t="b">
        <v>0</v>
      </c>
      <c r="AD262" s="91">
        <v>0</v>
      </c>
      <c r="AE262" s="100" t="s">
        <v>243</v>
      </c>
      <c r="AF262" s="91" t="b">
        <v>0</v>
      </c>
      <c r="AG262" s="91" t="s">
        <v>246</v>
      </c>
      <c r="AH262" s="91"/>
      <c r="AI262" s="100" t="s">
        <v>243</v>
      </c>
      <c r="AJ262" s="91" t="b">
        <v>0</v>
      </c>
      <c r="AK262" s="91">
        <v>0</v>
      </c>
      <c r="AL262" s="100" t="s">
        <v>243</v>
      </c>
      <c r="AM262" s="91" t="s">
        <v>552</v>
      </c>
      <c r="AN262" s="91" t="b">
        <v>0</v>
      </c>
      <c r="AO262" s="100" t="s">
        <v>2979</v>
      </c>
      <c r="AP262" s="91" t="s">
        <v>178</v>
      </c>
      <c r="AQ262" s="91">
        <v>0</v>
      </c>
      <c r="AR262" s="91">
        <v>0</v>
      </c>
      <c r="AS262" s="91"/>
      <c r="AT262" s="91"/>
      <c r="AU262" s="91"/>
      <c r="AV262" s="91"/>
      <c r="AW262" s="91"/>
      <c r="AX262" s="91"/>
      <c r="AY262" s="91"/>
      <c r="AZ262" s="91"/>
      <c r="BA262" s="124" t="s">
        <v>2937</v>
      </c>
      <c r="BB262" s="123" t="s">
        <v>4396</v>
      </c>
      <c r="BC262" s="123">
        <v>-1</v>
      </c>
      <c r="BD262" s="90" t="str">
        <f>REPLACE(INDEX(GroupVertices[Group], MATCH(Edges[[#This Row],[Vertex 1]],GroupVertices[Vertex],0)),1,1,"")</f>
        <v>ast</v>
      </c>
      <c r="BE262" s="90" t="e">
        <f>REPLACE(INDEX(GroupVertices[Group], MATCH(Edges[[#This Row],[Vertex 2]],GroupVertices[Vertex],0)),1,1,"")</f>
        <v>#N/A</v>
      </c>
      <c r="BF262">
        <v>1</v>
      </c>
    </row>
    <row r="263" spans="1:58" x14ac:dyDescent="0.25">
      <c r="A263" s="88" t="s">
        <v>2941</v>
      </c>
      <c r="B263" s="88" t="s">
        <v>674</v>
      </c>
      <c r="C263" s="53" t="s">
        <v>4411</v>
      </c>
      <c r="D263" s="81">
        <v>1</v>
      </c>
      <c r="E263" s="82"/>
      <c r="F263" s="83">
        <v>10</v>
      </c>
      <c r="G263" s="80"/>
      <c r="H263" s="84"/>
      <c r="I263" s="85"/>
      <c r="J263" s="85"/>
      <c r="K263" s="36" t="s">
        <v>65</v>
      </c>
      <c r="L263" s="86">
        <v>263</v>
      </c>
      <c r="M263" s="86"/>
      <c r="N263" s="59"/>
      <c r="O263" s="91" t="s">
        <v>222</v>
      </c>
      <c r="P263" s="94">
        <v>42810.06795138889</v>
      </c>
      <c r="Q263" s="91" t="s">
        <v>2951</v>
      </c>
      <c r="R263" s="91"/>
      <c r="S263" s="91"/>
      <c r="T263" s="91"/>
      <c r="U263" s="91"/>
      <c r="V263" s="97" t="s">
        <v>2960</v>
      </c>
      <c r="W263" s="94">
        <v>42810.06795138889</v>
      </c>
      <c r="X263" s="97" t="s">
        <v>2970</v>
      </c>
      <c r="Y263" s="91"/>
      <c r="Z263" s="91"/>
      <c r="AA263" s="100" t="s">
        <v>2980</v>
      </c>
      <c r="AB263" s="100" t="s">
        <v>2985</v>
      </c>
      <c r="AC263" s="91" t="b">
        <v>0</v>
      </c>
      <c r="AD263" s="91">
        <v>0</v>
      </c>
      <c r="AE263" s="100" t="s">
        <v>2986</v>
      </c>
      <c r="AF263" s="91" t="b">
        <v>0</v>
      </c>
      <c r="AG263" s="91" t="s">
        <v>246</v>
      </c>
      <c r="AH263" s="91"/>
      <c r="AI263" s="100" t="s">
        <v>243</v>
      </c>
      <c r="AJ263" s="91" t="b">
        <v>0</v>
      </c>
      <c r="AK263" s="91">
        <v>0</v>
      </c>
      <c r="AL263" s="100" t="s">
        <v>243</v>
      </c>
      <c r="AM263" s="91" t="s">
        <v>247</v>
      </c>
      <c r="AN263" s="91" t="b">
        <v>0</v>
      </c>
      <c r="AO263" s="100" t="s">
        <v>2985</v>
      </c>
      <c r="AP263" s="91" t="s">
        <v>178</v>
      </c>
      <c r="AQ263" s="91">
        <v>0</v>
      </c>
      <c r="AR263" s="91">
        <v>0</v>
      </c>
      <c r="AS263" s="91"/>
      <c r="AT263" s="91"/>
      <c r="AU263" s="91"/>
      <c r="AV263" s="91"/>
      <c r="AW263" s="91"/>
      <c r="AX263" s="91"/>
      <c r="AY263" s="91"/>
      <c r="AZ263" s="91"/>
      <c r="BA263" s="124" t="s">
        <v>2937</v>
      </c>
      <c r="BB263" s="123" t="s">
        <v>4396</v>
      </c>
      <c r="BC263" s="123">
        <v>-1</v>
      </c>
      <c r="BD263" s="90" t="str">
        <f>REPLACE(INDEX(GroupVertices[Group], MATCH(Edges[[#This Row],[Vertex 1]],GroupVertices[Vertex],0)),1,1,"")</f>
        <v>ast</v>
      </c>
      <c r="BE263" s="90" t="e">
        <f>REPLACE(INDEX(GroupVertices[Group], MATCH(Edges[[#This Row],[Vertex 2]],GroupVertices[Vertex],0)),1,1,"")</f>
        <v>#N/A</v>
      </c>
      <c r="BF263">
        <v>1</v>
      </c>
    </row>
    <row r="264" spans="1:58" x14ac:dyDescent="0.25">
      <c r="A264" s="88" t="s">
        <v>2941</v>
      </c>
      <c r="B264" s="88" t="s">
        <v>218</v>
      </c>
      <c r="C264" s="53" t="s">
        <v>4411</v>
      </c>
      <c r="D264" s="54">
        <v>1</v>
      </c>
      <c r="E264" s="61"/>
      <c r="F264" s="55">
        <v>10</v>
      </c>
      <c r="G264" s="53"/>
      <c r="H264" s="57"/>
      <c r="I264" s="56"/>
      <c r="J264" s="56"/>
      <c r="K264" s="36" t="s">
        <v>65</v>
      </c>
      <c r="L264" s="79">
        <v>264</v>
      </c>
      <c r="M264" s="79"/>
      <c r="N264" s="59"/>
      <c r="O264" s="91" t="s">
        <v>223</v>
      </c>
      <c r="P264" s="94">
        <v>42810.06795138889</v>
      </c>
      <c r="Q264" s="91" t="s">
        <v>2951</v>
      </c>
      <c r="R264" s="91"/>
      <c r="S264" s="91"/>
      <c r="T264" s="91"/>
      <c r="U264" s="91"/>
      <c r="V264" s="97" t="s">
        <v>2960</v>
      </c>
      <c r="W264" s="94">
        <v>42810.06795138889</v>
      </c>
      <c r="X264" s="97" t="s">
        <v>2970</v>
      </c>
      <c r="Y264" s="91"/>
      <c r="Z264" s="91"/>
      <c r="AA264" s="100" t="s">
        <v>2980</v>
      </c>
      <c r="AB264" s="100" t="s">
        <v>2985</v>
      </c>
      <c r="AC264" s="91" t="b">
        <v>0</v>
      </c>
      <c r="AD264" s="91">
        <v>0</v>
      </c>
      <c r="AE264" s="100" t="s">
        <v>2986</v>
      </c>
      <c r="AF264" s="91" t="b">
        <v>0</v>
      </c>
      <c r="AG264" s="91" t="s">
        <v>246</v>
      </c>
      <c r="AH264" s="91"/>
      <c r="AI264" s="100" t="s">
        <v>243</v>
      </c>
      <c r="AJ264" s="91" t="b">
        <v>0</v>
      </c>
      <c r="AK264" s="91">
        <v>0</v>
      </c>
      <c r="AL264" s="100" t="s">
        <v>243</v>
      </c>
      <c r="AM264" s="91" t="s">
        <v>247</v>
      </c>
      <c r="AN264" s="91" t="b">
        <v>0</v>
      </c>
      <c r="AO264" s="100" t="s">
        <v>2985</v>
      </c>
      <c r="AP264" s="91" t="s">
        <v>178</v>
      </c>
      <c r="AQ264" s="91">
        <v>0</v>
      </c>
      <c r="AR264" s="91">
        <v>0</v>
      </c>
      <c r="AS264" s="91"/>
      <c r="AT264" s="91"/>
      <c r="AU264" s="91"/>
      <c r="AV264" s="91"/>
      <c r="AW264" s="91"/>
      <c r="AX264" s="91"/>
      <c r="AY264" s="91"/>
      <c r="AZ264" s="91"/>
      <c r="BA264" s="124" t="s">
        <v>2937</v>
      </c>
      <c r="BB264" s="123" t="s">
        <v>4396</v>
      </c>
      <c r="BC264" s="123">
        <v>-1</v>
      </c>
      <c r="BD264" s="90" t="str">
        <f>REPLACE(INDEX(GroupVertices[Group], MATCH(Edges[[#This Row],[Vertex 1]],GroupVertices[Vertex],0)),1,1,"")</f>
        <v>ast</v>
      </c>
      <c r="BE264" s="90" t="e">
        <f>REPLACE(INDEX(GroupVertices[Group], MATCH(Edges[[#This Row],[Vertex 2]],GroupVertices[Vertex],0)),1,1,"")</f>
        <v>#N/A</v>
      </c>
      <c r="BF264">
        <v>1</v>
      </c>
    </row>
    <row r="265" spans="1:58" x14ac:dyDescent="0.25">
      <c r="A265" s="88" t="s">
        <v>2943</v>
      </c>
      <c r="B265" s="88" t="s">
        <v>218</v>
      </c>
      <c r="C265" s="53" t="s">
        <v>4411</v>
      </c>
      <c r="D265" s="54">
        <v>1</v>
      </c>
      <c r="E265" s="61"/>
      <c r="F265" s="55">
        <v>10</v>
      </c>
      <c r="G265" s="53"/>
      <c r="H265" s="57"/>
      <c r="I265" s="56"/>
      <c r="J265" s="56"/>
      <c r="K265" s="36" t="s">
        <v>65</v>
      </c>
      <c r="L265" s="79">
        <v>265</v>
      </c>
      <c r="M265" s="79"/>
      <c r="N265" s="59"/>
      <c r="O265" s="91" t="s">
        <v>223</v>
      </c>
      <c r="P265" s="94">
        <v>42812.475868055553</v>
      </c>
      <c r="Q265" s="91" t="s">
        <v>2953</v>
      </c>
      <c r="R265" s="97" t="s">
        <v>2956</v>
      </c>
      <c r="S265" s="91" t="s">
        <v>755</v>
      </c>
      <c r="T265" s="91"/>
      <c r="U265" s="91"/>
      <c r="V265" s="97" t="s">
        <v>2962</v>
      </c>
      <c r="W265" s="94">
        <v>42812.475868055553</v>
      </c>
      <c r="X265" s="97" t="s">
        <v>2972</v>
      </c>
      <c r="Y265" s="91"/>
      <c r="Z265" s="91"/>
      <c r="AA265" s="100" t="s">
        <v>2982</v>
      </c>
      <c r="AB265" s="91"/>
      <c r="AC265" s="91" t="b">
        <v>0</v>
      </c>
      <c r="AD265" s="91">
        <v>0</v>
      </c>
      <c r="AE265" s="100" t="s">
        <v>243</v>
      </c>
      <c r="AF265" s="91" t="b">
        <v>0</v>
      </c>
      <c r="AG265" s="91" t="s">
        <v>246</v>
      </c>
      <c r="AH265" s="91"/>
      <c r="AI265" s="100" t="s">
        <v>243</v>
      </c>
      <c r="AJ265" s="91" t="b">
        <v>0</v>
      </c>
      <c r="AK265" s="91">
        <v>0</v>
      </c>
      <c r="AL265" s="100" t="s">
        <v>243</v>
      </c>
      <c r="AM265" s="91" t="s">
        <v>247</v>
      </c>
      <c r="AN265" s="91" t="b">
        <v>0</v>
      </c>
      <c r="AO265" s="100" t="s">
        <v>2982</v>
      </c>
      <c r="AP265" s="91" t="s">
        <v>178</v>
      </c>
      <c r="AQ265" s="91">
        <v>0</v>
      </c>
      <c r="AR265" s="91">
        <v>0</v>
      </c>
      <c r="AS265" s="91"/>
      <c r="AT265" s="91"/>
      <c r="AU265" s="91"/>
      <c r="AV265" s="91"/>
      <c r="AW265" s="91"/>
      <c r="AX265" s="91"/>
      <c r="AY265" s="91"/>
      <c r="AZ265" s="91"/>
      <c r="BA265" s="124" t="s">
        <v>2937</v>
      </c>
      <c r="BB265" s="123" t="s">
        <v>4396</v>
      </c>
      <c r="BC265" s="123">
        <v>-1</v>
      </c>
      <c r="BD265" s="90" t="str">
        <f>REPLACE(INDEX(GroupVertices[Group], MATCH(Edges[[#This Row],[Vertex 1]],GroupVertices[Vertex],0)),1,1,"")</f>
        <v>ast</v>
      </c>
      <c r="BE265" s="90" t="e">
        <f>REPLACE(INDEX(GroupVertices[Group], MATCH(Edges[[#This Row],[Vertex 2]],GroupVertices[Vertex],0)),1,1,"")</f>
        <v>#N/A</v>
      </c>
      <c r="BF265">
        <v>1</v>
      </c>
    </row>
    <row r="266" spans="1:58" x14ac:dyDescent="0.25">
      <c r="A266" s="88" t="s">
        <v>2944</v>
      </c>
      <c r="B266" s="88" t="s">
        <v>218</v>
      </c>
      <c r="C266" s="53" t="s">
        <v>4411</v>
      </c>
      <c r="D266" s="54">
        <v>1.1666666666666667</v>
      </c>
      <c r="E266" s="61"/>
      <c r="F266" s="55">
        <v>17.5</v>
      </c>
      <c r="G266" s="53"/>
      <c r="H266" s="57"/>
      <c r="I266" s="56"/>
      <c r="J266" s="56"/>
      <c r="K266" s="36" t="s">
        <v>65</v>
      </c>
      <c r="L266" s="79">
        <v>266</v>
      </c>
      <c r="M266" s="79"/>
      <c r="N266" s="59"/>
      <c r="O266" s="91" t="s">
        <v>222</v>
      </c>
      <c r="P266" s="94">
        <v>42813.742361111108</v>
      </c>
      <c r="Q266" s="91" t="s">
        <v>2954</v>
      </c>
      <c r="R266" s="91"/>
      <c r="S266" s="91"/>
      <c r="T266" s="91"/>
      <c r="U266" s="91"/>
      <c r="V266" s="97" t="s">
        <v>2963</v>
      </c>
      <c r="W266" s="94">
        <v>42813.742361111108</v>
      </c>
      <c r="X266" s="97" t="s">
        <v>2973</v>
      </c>
      <c r="Y266" s="91"/>
      <c r="Z266" s="91"/>
      <c r="AA266" s="100" t="s">
        <v>2983</v>
      </c>
      <c r="AB266" s="91"/>
      <c r="AC266" s="91" t="b">
        <v>0</v>
      </c>
      <c r="AD266" s="91">
        <v>0</v>
      </c>
      <c r="AE266" s="100" t="s">
        <v>242</v>
      </c>
      <c r="AF266" s="91" t="b">
        <v>0</v>
      </c>
      <c r="AG266" s="91" t="s">
        <v>246</v>
      </c>
      <c r="AH266" s="91"/>
      <c r="AI266" s="100" t="s">
        <v>243</v>
      </c>
      <c r="AJ266" s="91" t="b">
        <v>0</v>
      </c>
      <c r="AK266" s="91">
        <v>0</v>
      </c>
      <c r="AL266" s="100" t="s">
        <v>243</v>
      </c>
      <c r="AM266" s="91" t="s">
        <v>453</v>
      </c>
      <c r="AN266" s="91" t="b">
        <v>0</v>
      </c>
      <c r="AO266" s="100" t="s">
        <v>2983</v>
      </c>
      <c r="AP266" s="91" t="s">
        <v>178</v>
      </c>
      <c r="AQ266" s="91">
        <v>0</v>
      </c>
      <c r="AR266" s="91">
        <v>0</v>
      </c>
      <c r="AS266" s="91"/>
      <c r="AT266" s="91"/>
      <c r="AU266" s="91"/>
      <c r="AV266" s="91"/>
      <c r="AW266" s="91"/>
      <c r="AX266" s="91"/>
      <c r="AY266" s="91"/>
      <c r="AZ266" s="91"/>
      <c r="BA266" s="124" t="s">
        <v>2937</v>
      </c>
      <c r="BB266" s="123" t="s">
        <v>4396</v>
      </c>
      <c r="BC266" s="123">
        <v>-1</v>
      </c>
      <c r="BD266" s="90" t="str">
        <f>REPLACE(INDEX(GroupVertices[Group], MATCH(Edges[[#This Row],[Vertex 1]],GroupVertices[Vertex],0)),1,1,"")</f>
        <v>ast</v>
      </c>
      <c r="BE266" s="90" t="e">
        <f>REPLACE(INDEX(GroupVertices[Group], MATCH(Edges[[#This Row],[Vertex 2]],GroupVertices[Vertex],0)),1,1,"")</f>
        <v>#N/A</v>
      </c>
      <c r="BF266">
        <v>2</v>
      </c>
    </row>
    <row r="267" spans="1:58" x14ac:dyDescent="0.25">
      <c r="A267" s="88" t="s">
        <v>2945</v>
      </c>
      <c r="B267" s="88" t="s">
        <v>510</v>
      </c>
      <c r="C267" s="53" t="s">
        <v>4411</v>
      </c>
      <c r="D267" s="54">
        <v>1</v>
      </c>
      <c r="E267" s="61"/>
      <c r="F267" s="55">
        <v>10</v>
      </c>
      <c r="G267" s="53"/>
      <c r="H267" s="57"/>
      <c r="I267" s="56"/>
      <c r="J267" s="56"/>
      <c r="K267" s="36" t="s">
        <v>65</v>
      </c>
      <c r="L267" s="79">
        <v>267</v>
      </c>
      <c r="M267" s="79"/>
      <c r="N267" s="59"/>
      <c r="O267" s="91" t="s">
        <v>223</v>
      </c>
      <c r="P267" s="94">
        <v>42814.682175925926</v>
      </c>
      <c r="Q267" s="91" t="s">
        <v>2955</v>
      </c>
      <c r="R267" s="91"/>
      <c r="S267" s="91"/>
      <c r="T267" s="91"/>
      <c r="U267" s="91"/>
      <c r="V267" s="97" t="s">
        <v>2964</v>
      </c>
      <c r="W267" s="94">
        <v>42814.682175925926</v>
      </c>
      <c r="X267" s="97" t="s">
        <v>2974</v>
      </c>
      <c r="Y267" s="91"/>
      <c r="Z267" s="91"/>
      <c r="AA267" s="100" t="s">
        <v>2984</v>
      </c>
      <c r="AB267" s="91"/>
      <c r="AC267" s="91" t="b">
        <v>0</v>
      </c>
      <c r="AD267" s="91">
        <v>0</v>
      </c>
      <c r="AE267" s="100" t="s">
        <v>242</v>
      </c>
      <c r="AF267" s="91" t="b">
        <v>0</v>
      </c>
      <c r="AG267" s="91" t="s">
        <v>246</v>
      </c>
      <c r="AH267" s="91"/>
      <c r="AI267" s="100" t="s">
        <v>243</v>
      </c>
      <c r="AJ267" s="91" t="b">
        <v>0</v>
      </c>
      <c r="AK267" s="91">
        <v>0</v>
      </c>
      <c r="AL267" s="100" t="s">
        <v>243</v>
      </c>
      <c r="AM267" s="91" t="s">
        <v>247</v>
      </c>
      <c r="AN267" s="91" t="b">
        <v>0</v>
      </c>
      <c r="AO267" s="100" t="s">
        <v>2984</v>
      </c>
      <c r="AP267" s="91" t="s">
        <v>178</v>
      </c>
      <c r="AQ267" s="91">
        <v>0</v>
      </c>
      <c r="AR267" s="91">
        <v>0</v>
      </c>
      <c r="AS267" s="91"/>
      <c r="AT267" s="91"/>
      <c r="AU267" s="91"/>
      <c r="AV267" s="91"/>
      <c r="AW267" s="91"/>
      <c r="AX267" s="91"/>
      <c r="AY267" s="91"/>
      <c r="AZ267" s="91"/>
      <c r="BA267" s="124" t="s">
        <v>2937</v>
      </c>
      <c r="BB267" s="123" t="s">
        <v>4396</v>
      </c>
      <c r="BC267" s="123">
        <v>-1</v>
      </c>
      <c r="BD267" s="90" t="str">
        <f>REPLACE(INDEX(GroupVertices[Group], MATCH(Edges[[#This Row],[Vertex 1]],GroupVertices[Vertex],0)),1,1,"")</f>
        <v>ast</v>
      </c>
      <c r="BE267" s="90" t="e">
        <f>REPLACE(INDEX(GroupVertices[Group], MATCH(Edges[[#This Row],[Vertex 2]],GroupVertices[Vertex],0)),1,1,"")</f>
        <v>#N/A</v>
      </c>
      <c r="BF267">
        <v>1</v>
      </c>
    </row>
    <row r="268" spans="1:58" x14ac:dyDescent="0.25">
      <c r="A268" s="89" t="s">
        <v>2945</v>
      </c>
      <c r="B268" s="89" t="s">
        <v>218</v>
      </c>
      <c r="C268" s="53" t="s">
        <v>4411</v>
      </c>
      <c r="D268" s="150">
        <v>1</v>
      </c>
      <c r="E268" s="151"/>
      <c r="F268" s="152">
        <v>10</v>
      </c>
      <c r="G268" s="149"/>
      <c r="H268" s="153"/>
      <c r="I268" s="154"/>
      <c r="J268" s="154"/>
      <c r="K268" s="36" t="s">
        <v>65</v>
      </c>
      <c r="L268" s="155">
        <v>268</v>
      </c>
      <c r="M268" s="155"/>
      <c r="N268" s="87"/>
      <c r="O268" s="92" t="s">
        <v>222</v>
      </c>
      <c r="P268" s="95">
        <v>42814.682175925926</v>
      </c>
      <c r="Q268" s="92" t="s">
        <v>2955</v>
      </c>
      <c r="R268" s="92"/>
      <c r="S268" s="92"/>
      <c r="T268" s="92"/>
      <c r="U268" s="92"/>
      <c r="V268" s="98" t="s">
        <v>2964</v>
      </c>
      <c r="W268" s="95">
        <v>42814.682175925926</v>
      </c>
      <c r="X268" s="98" t="s">
        <v>2974</v>
      </c>
      <c r="Y268" s="92"/>
      <c r="Z268" s="92"/>
      <c r="AA268" s="101" t="s">
        <v>2984</v>
      </c>
      <c r="AB268" s="92"/>
      <c r="AC268" s="92" t="b">
        <v>0</v>
      </c>
      <c r="AD268" s="92">
        <v>0</v>
      </c>
      <c r="AE268" s="101" t="s">
        <v>242</v>
      </c>
      <c r="AF268" s="92" t="b">
        <v>0</v>
      </c>
      <c r="AG268" s="92" t="s">
        <v>246</v>
      </c>
      <c r="AH268" s="92"/>
      <c r="AI268" s="101" t="s">
        <v>243</v>
      </c>
      <c r="AJ268" s="92" t="b">
        <v>0</v>
      </c>
      <c r="AK268" s="92">
        <v>0</v>
      </c>
      <c r="AL268" s="101" t="s">
        <v>243</v>
      </c>
      <c r="AM268" s="92" t="s">
        <v>247</v>
      </c>
      <c r="AN268" s="92" t="b">
        <v>0</v>
      </c>
      <c r="AO268" s="101" t="s">
        <v>2984</v>
      </c>
      <c r="AP268" s="92" t="s">
        <v>178</v>
      </c>
      <c r="AQ268" s="92">
        <v>0</v>
      </c>
      <c r="AR268" s="92">
        <v>0</v>
      </c>
      <c r="AS268" s="92"/>
      <c r="AT268" s="92"/>
      <c r="AU268" s="92"/>
      <c r="AV268" s="92"/>
      <c r="AW268" s="92"/>
      <c r="AX268" s="92"/>
      <c r="AY268" s="92"/>
      <c r="AZ268" s="92"/>
      <c r="BA268" s="124" t="s">
        <v>2937</v>
      </c>
      <c r="BB268" s="123" t="s">
        <v>4396</v>
      </c>
      <c r="BC268" s="123">
        <v>-1</v>
      </c>
      <c r="BD268" s="90" t="str">
        <f>REPLACE(INDEX(GroupVertices[Group], MATCH(Edges[[#This Row],[Vertex 1]],GroupVertices[Vertex],0)),1,1,"")</f>
        <v>ast</v>
      </c>
      <c r="BE268" s="90" t="e">
        <f>REPLACE(INDEX(GroupVertices[Group], MATCH(Edges[[#This Row],[Vertex 2]],GroupVertices[Vertex],0)),1,1,"")</f>
        <v>#N/A</v>
      </c>
      <c r="BF268">
        <v>1</v>
      </c>
    </row>
    <row r="269" spans="1:58" x14ac:dyDescent="0.25">
      <c r="A269" s="88" t="s">
        <v>2944</v>
      </c>
      <c r="B269" s="88" t="s">
        <v>218</v>
      </c>
      <c r="C269" s="53" t="s">
        <v>4411</v>
      </c>
      <c r="D269" s="54">
        <v>1.1666666666666667</v>
      </c>
      <c r="E269" s="61"/>
      <c r="F269" s="55">
        <v>17.5</v>
      </c>
      <c r="G269" s="53"/>
      <c r="H269" s="57"/>
      <c r="I269" s="56"/>
      <c r="J269" s="56"/>
      <c r="K269" s="36" t="s">
        <v>65</v>
      </c>
      <c r="L269" s="79">
        <v>269</v>
      </c>
      <c r="M269" s="79"/>
      <c r="N269" s="59"/>
      <c r="O269" s="91" t="s">
        <v>222</v>
      </c>
      <c r="P269" s="94">
        <v>42813.742361111108</v>
      </c>
      <c r="Q269" s="91" t="s">
        <v>2954</v>
      </c>
      <c r="R269" s="91"/>
      <c r="S269" s="91"/>
      <c r="T269" s="91"/>
      <c r="U269" s="91"/>
      <c r="V269" s="97" t="s">
        <v>2963</v>
      </c>
      <c r="W269" s="94">
        <v>42813.742361111108</v>
      </c>
      <c r="X269" s="97" t="s">
        <v>2973</v>
      </c>
      <c r="Y269" s="91"/>
      <c r="Z269" s="91"/>
      <c r="AA269" s="100" t="s">
        <v>2983</v>
      </c>
      <c r="AB269" s="91"/>
      <c r="AC269" s="91" t="b">
        <v>0</v>
      </c>
      <c r="AD269" s="91">
        <v>0</v>
      </c>
      <c r="AE269" s="100" t="s">
        <v>242</v>
      </c>
      <c r="AF269" s="91" t="b">
        <v>0</v>
      </c>
      <c r="AG269" s="91" t="s">
        <v>246</v>
      </c>
      <c r="AH269" s="91"/>
      <c r="AI269" s="100" t="s">
        <v>243</v>
      </c>
      <c r="AJ269" s="91" t="b">
        <v>0</v>
      </c>
      <c r="AK269" s="91">
        <v>0</v>
      </c>
      <c r="AL269" s="100" t="s">
        <v>243</v>
      </c>
      <c r="AM269" s="91" t="s">
        <v>453</v>
      </c>
      <c r="AN269" s="91" t="b">
        <v>0</v>
      </c>
      <c r="AO269" s="100" t="s">
        <v>2983</v>
      </c>
      <c r="AP269" s="91" t="s">
        <v>178</v>
      </c>
      <c r="AQ269" s="91">
        <v>0</v>
      </c>
      <c r="AR269" s="91">
        <v>0</v>
      </c>
      <c r="AS269" s="91"/>
      <c r="AT269" s="91"/>
      <c r="AU269" s="91"/>
      <c r="AV269" s="91"/>
      <c r="AW269" s="91"/>
      <c r="AX269" s="91"/>
      <c r="AY269" s="91"/>
      <c r="AZ269" s="91"/>
      <c r="BA269" s="124" t="s">
        <v>2937</v>
      </c>
      <c r="BB269" s="123" t="s">
        <v>4396</v>
      </c>
      <c r="BC269" s="123">
        <v>-1</v>
      </c>
      <c r="BD269" s="90" t="str">
        <f>REPLACE(INDEX(GroupVertices[Group], MATCH(Edges[[#This Row],[Vertex 1]],GroupVertices[Vertex],0)),1,1,"")</f>
        <v>ast</v>
      </c>
      <c r="BE269" s="90" t="e">
        <f>REPLACE(INDEX(GroupVertices[Group], MATCH(Edges[[#This Row],[Vertex 2]],GroupVertices[Vertex],0)),1,1,"")</f>
        <v>#N/A</v>
      </c>
      <c r="BF269">
        <v>2</v>
      </c>
    </row>
    <row r="270" spans="1:58" x14ac:dyDescent="0.25">
      <c r="A270" s="88" t="s">
        <v>3028</v>
      </c>
      <c r="B270" s="88" t="s">
        <v>510</v>
      </c>
      <c r="C270" s="53" t="s">
        <v>4411</v>
      </c>
      <c r="D270" s="54">
        <v>1</v>
      </c>
      <c r="E270" s="61"/>
      <c r="F270" s="55">
        <v>10</v>
      </c>
      <c r="G270" s="53"/>
      <c r="H270" s="57"/>
      <c r="I270" s="56"/>
      <c r="J270" s="56"/>
      <c r="K270" s="36" t="s">
        <v>65</v>
      </c>
      <c r="L270" s="79">
        <v>270</v>
      </c>
      <c r="M270" s="79"/>
      <c r="N270" s="59"/>
      <c r="O270" s="91" t="s">
        <v>223</v>
      </c>
      <c r="P270" s="94">
        <v>42815.205659722225</v>
      </c>
      <c r="Q270" s="91" t="s">
        <v>3030</v>
      </c>
      <c r="R270" s="91"/>
      <c r="S270" s="91"/>
      <c r="T270" s="91"/>
      <c r="U270" s="91"/>
      <c r="V270" s="97" t="s">
        <v>3031</v>
      </c>
      <c r="W270" s="94">
        <v>42815.205659722225</v>
      </c>
      <c r="X270" s="97" t="s">
        <v>3032</v>
      </c>
      <c r="Y270" s="91"/>
      <c r="Z270" s="91"/>
      <c r="AA270" s="100" t="s">
        <v>3033</v>
      </c>
      <c r="AB270" s="100" t="s">
        <v>3034</v>
      </c>
      <c r="AC270" s="91" t="b">
        <v>0</v>
      </c>
      <c r="AD270" s="91">
        <v>0</v>
      </c>
      <c r="AE270" s="100" t="s">
        <v>3035</v>
      </c>
      <c r="AF270" s="91" t="b">
        <v>0</v>
      </c>
      <c r="AG270" s="91" t="s">
        <v>246</v>
      </c>
      <c r="AH270" s="91"/>
      <c r="AI270" s="100" t="s">
        <v>243</v>
      </c>
      <c r="AJ270" s="91" t="b">
        <v>0</v>
      </c>
      <c r="AK270" s="91">
        <v>0</v>
      </c>
      <c r="AL270" s="100" t="s">
        <v>243</v>
      </c>
      <c r="AM270" s="91" t="s">
        <v>552</v>
      </c>
      <c r="AN270" s="91" t="b">
        <v>0</v>
      </c>
      <c r="AO270" s="100" t="s">
        <v>3034</v>
      </c>
      <c r="AP270" s="91" t="s">
        <v>178</v>
      </c>
      <c r="AQ270" s="91">
        <v>0</v>
      </c>
      <c r="AR270" s="91">
        <v>0</v>
      </c>
      <c r="AS270" s="91"/>
      <c r="AT270" s="91"/>
      <c r="AU270" s="91"/>
      <c r="AV270" s="91"/>
      <c r="AW270" s="91"/>
      <c r="AX270" s="91"/>
      <c r="AY270" s="91"/>
      <c r="AZ270" s="91"/>
      <c r="BA270" s="124" t="s">
        <v>2937</v>
      </c>
      <c r="BB270" s="123" t="s">
        <v>4396</v>
      </c>
      <c r="BC270" s="123">
        <v>-1</v>
      </c>
      <c r="BD270" s="90" t="str">
        <f>REPLACE(INDEX(GroupVertices[Group], MATCH(Edges[[#This Row],[Vertex 1]],GroupVertices[Vertex],0)),1,1,"")</f>
        <v>ast</v>
      </c>
      <c r="BE270" s="90" t="e">
        <f>REPLACE(INDEX(GroupVertices[Group], MATCH(Edges[[#This Row],[Vertex 2]],GroupVertices[Vertex],0)),1,1,"")</f>
        <v>#N/A</v>
      </c>
      <c r="BF270">
        <v>1</v>
      </c>
    </row>
    <row r="271" spans="1:58" x14ac:dyDescent="0.25">
      <c r="A271" s="88" t="s">
        <v>3028</v>
      </c>
      <c r="B271" s="88" t="s">
        <v>221</v>
      </c>
      <c r="C271" s="53" t="s">
        <v>4411</v>
      </c>
      <c r="D271" s="54">
        <v>1</v>
      </c>
      <c r="E271" s="61"/>
      <c r="F271" s="55">
        <v>10</v>
      </c>
      <c r="G271" s="53"/>
      <c r="H271" s="57"/>
      <c r="I271" s="56"/>
      <c r="J271" s="56"/>
      <c r="K271" s="36" t="s">
        <v>65</v>
      </c>
      <c r="L271" s="79">
        <v>271</v>
      </c>
      <c r="M271" s="79"/>
      <c r="N271" s="59"/>
      <c r="O271" s="91" t="s">
        <v>223</v>
      </c>
      <c r="P271" s="94">
        <v>42815.205659722225</v>
      </c>
      <c r="Q271" s="91" t="s">
        <v>3030</v>
      </c>
      <c r="R271" s="91"/>
      <c r="S271" s="91"/>
      <c r="T271" s="91"/>
      <c r="U271" s="91"/>
      <c r="V271" s="97" t="s">
        <v>3031</v>
      </c>
      <c r="W271" s="94">
        <v>42815.205659722225</v>
      </c>
      <c r="X271" s="97" t="s">
        <v>3032</v>
      </c>
      <c r="Y271" s="91"/>
      <c r="Z271" s="91"/>
      <c r="AA271" s="100" t="s">
        <v>3033</v>
      </c>
      <c r="AB271" s="100" t="s">
        <v>3034</v>
      </c>
      <c r="AC271" s="91" t="b">
        <v>0</v>
      </c>
      <c r="AD271" s="91">
        <v>0</v>
      </c>
      <c r="AE271" s="100" t="s">
        <v>3035</v>
      </c>
      <c r="AF271" s="91" t="b">
        <v>0</v>
      </c>
      <c r="AG271" s="91" t="s">
        <v>246</v>
      </c>
      <c r="AH271" s="91"/>
      <c r="AI271" s="100" t="s">
        <v>243</v>
      </c>
      <c r="AJ271" s="91" t="b">
        <v>0</v>
      </c>
      <c r="AK271" s="91">
        <v>0</v>
      </c>
      <c r="AL271" s="100" t="s">
        <v>243</v>
      </c>
      <c r="AM271" s="91" t="s">
        <v>552</v>
      </c>
      <c r="AN271" s="91" t="b">
        <v>0</v>
      </c>
      <c r="AO271" s="100" t="s">
        <v>3034</v>
      </c>
      <c r="AP271" s="91" t="s">
        <v>178</v>
      </c>
      <c r="AQ271" s="91">
        <v>0</v>
      </c>
      <c r="AR271" s="91">
        <v>0</v>
      </c>
      <c r="AS271" s="91"/>
      <c r="AT271" s="91"/>
      <c r="AU271" s="91"/>
      <c r="AV271" s="91"/>
      <c r="AW271" s="91"/>
      <c r="AX271" s="91"/>
      <c r="AY271" s="91"/>
      <c r="AZ271" s="91"/>
      <c r="BA271" s="124" t="s">
        <v>2937</v>
      </c>
      <c r="BB271" s="123" t="s">
        <v>4396</v>
      </c>
      <c r="BC271" s="123">
        <v>-1</v>
      </c>
      <c r="BD271" s="90" t="str">
        <f>REPLACE(INDEX(GroupVertices[Group], MATCH(Edges[[#This Row],[Vertex 1]],GroupVertices[Vertex],0)),1,1,"")</f>
        <v>ast</v>
      </c>
      <c r="BE271" s="90" t="e">
        <f>REPLACE(INDEX(GroupVertices[Group], MATCH(Edges[[#This Row],[Vertex 2]],GroupVertices[Vertex],0)),1,1,"")</f>
        <v>#N/A</v>
      </c>
      <c r="BF271">
        <v>1</v>
      </c>
    </row>
    <row r="272" spans="1:58" x14ac:dyDescent="0.25">
      <c r="A272" s="88" t="s">
        <v>3028</v>
      </c>
      <c r="B272" s="88" t="s">
        <v>218</v>
      </c>
      <c r="C272" s="53" t="s">
        <v>4411</v>
      </c>
      <c r="D272" s="54">
        <v>1</v>
      </c>
      <c r="E272" s="61"/>
      <c r="F272" s="55">
        <v>10</v>
      </c>
      <c r="G272" s="53"/>
      <c r="H272" s="57"/>
      <c r="I272" s="56"/>
      <c r="J272" s="56"/>
      <c r="K272" s="36" t="s">
        <v>65</v>
      </c>
      <c r="L272" s="79">
        <v>272</v>
      </c>
      <c r="M272" s="79"/>
      <c r="N272" s="59"/>
      <c r="O272" s="91" t="s">
        <v>223</v>
      </c>
      <c r="P272" s="94">
        <v>42815.205659722225</v>
      </c>
      <c r="Q272" s="91" t="s">
        <v>3030</v>
      </c>
      <c r="R272" s="91"/>
      <c r="S272" s="91"/>
      <c r="T272" s="91"/>
      <c r="U272" s="91"/>
      <c r="V272" s="97" t="s">
        <v>3031</v>
      </c>
      <c r="W272" s="94">
        <v>42815.205659722225</v>
      </c>
      <c r="X272" s="97" t="s">
        <v>3032</v>
      </c>
      <c r="Y272" s="91"/>
      <c r="Z272" s="91"/>
      <c r="AA272" s="100" t="s">
        <v>3033</v>
      </c>
      <c r="AB272" s="100" t="s">
        <v>3034</v>
      </c>
      <c r="AC272" s="91" t="b">
        <v>0</v>
      </c>
      <c r="AD272" s="91">
        <v>0</v>
      </c>
      <c r="AE272" s="100" t="s">
        <v>3035</v>
      </c>
      <c r="AF272" s="91" t="b">
        <v>0</v>
      </c>
      <c r="AG272" s="91" t="s">
        <v>246</v>
      </c>
      <c r="AH272" s="91"/>
      <c r="AI272" s="100" t="s">
        <v>243</v>
      </c>
      <c r="AJ272" s="91" t="b">
        <v>0</v>
      </c>
      <c r="AK272" s="91">
        <v>0</v>
      </c>
      <c r="AL272" s="100" t="s">
        <v>243</v>
      </c>
      <c r="AM272" s="91" t="s">
        <v>552</v>
      </c>
      <c r="AN272" s="91" t="b">
        <v>0</v>
      </c>
      <c r="AO272" s="100" t="s">
        <v>3034</v>
      </c>
      <c r="AP272" s="91" t="s">
        <v>178</v>
      </c>
      <c r="AQ272" s="91">
        <v>0</v>
      </c>
      <c r="AR272" s="91">
        <v>0</v>
      </c>
      <c r="AS272" s="91"/>
      <c r="AT272" s="91"/>
      <c r="AU272" s="91"/>
      <c r="AV272" s="91"/>
      <c r="AW272" s="91"/>
      <c r="AX272" s="91"/>
      <c r="AY272" s="91"/>
      <c r="AZ272" s="91"/>
      <c r="BA272" s="124" t="s">
        <v>2937</v>
      </c>
      <c r="BB272" s="123" t="s">
        <v>4396</v>
      </c>
      <c r="BC272" s="123">
        <v>-1</v>
      </c>
      <c r="BD272" s="90" t="str">
        <f>REPLACE(INDEX(GroupVertices[Group], MATCH(Edges[[#This Row],[Vertex 1]],GroupVertices[Vertex],0)),1,1,"")</f>
        <v>ast</v>
      </c>
      <c r="BE272" s="90" t="e">
        <f>REPLACE(INDEX(GroupVertices[Group], MATCH(Edges[[#This Row],[Vertex 2]],GroupVertices[Vertex],0)),1,1,"")</f>
        <v>#N/A</v>
      </c>
      <c r="BF272">
        <v>1</v>
      </c>
    </row>
    <row r="273" spans="1:58" x14ac:dyDescent="0.25">
      <c r="A273" s="89" t="s">
        <v>3028</v>
      </c>
      <c r="B273" s="89" t="s">
        <v>3029</v>
      </c>
      <c r="C273" s="53" t="s">
        <v>4411</v>
      </c>
      <c r="D273" s="150">
        <v>1</v>
      </c>
      <c r="E273" s="151"/>
      <c r="F273" s="152">
        <v>10</v>
      </c>
      <c r="G273" s="149"/>
      <c r="H273" s="153"/>
      <c r="I273" s="154"/>
      <c r="J273" s="154"/>
      <c r="K273" s="36" t="s">
        <v>65</v>
      </c>
      <c r="L273" s="155">
        <v>273</v>
      </c>
      <c r="M273" s="155"/>
      <c r="N273" s="87"/>
      <c r="O273" s="92" t="s">
        <v>222</v>
      </c>
      <c r="P273" s="95">
        <v>42815.205659722225</v>
      </c>
      <c r="Q273" s="92" t="s">
        <v>3030</v>
      </c>
      <c r="R273" s="92"/>
      <c r="S273" s="92"/>
      <c r="T273" s="92"/>
      <c r="U273" s="92"/>
      <c r="V273" s="98" t="s">
        <v>3031</v>
      </c>
      <c r="W273" s="95">
        <v>42815.205659722225</v>
      </c>
      <c r="X273" s="98" t="s">
        <v>3032</v>
      </c>
      <c r="Y273" s="92"/>
      <c r="Z273" s="92"/>
      <c r="AA273" s="101" t="s">
        <v>3033</v>
      </c>
      <c r="AB273" s="101" t="s">
        <v>3034</v>
      </c>
      <c r="AC273" s="92" t="b">
        <v>0</v>
      </c>
      <c r="AD273" s="92">
        <v>0</v>
      </c>
      <c r="AE273" s="101" t="s">
        <v>3035</v>
      </c>
      <c r="AF273" s="92" t="b">
        <v>0</v>
      </c>
      <c r="AG273" s="92" t="s">
        <v>246</v>
      </c>
      <c r="AH273" s="92"/>
      <c r="AI273" s="101" t="s">
        <v>243</v>
      </c>
      <c r="AJ273" s="92" t="b">
        <v>0</v>
      </c>
      <c r="AK273" s="92">
        <v>0</v>
      </c>
      <c r="AL273" s="101" t="s">
        <v>243</v>
      </c>
      <c r="AM273" s="92" t="s">
        <v>552</v>
      </c>
      <c r="AN273" s="92" t="b">
        <v>0</v>
      </c>
      <c r="AO273" s="101" t="s">
        <v>3034</v>
      </c>
      <c r="AP273" s="92" t="s">
        <v>178</v>
      </c>
      <c r="AQ273" s="92">
        <v>0</v>
      </c>
      <c r="AR273" s="92">
        <v>0</v>
      </c>
      <c r="AS273" s="92"/>
      <c r="AT273" s="92"/>
      <c r="AU273" s="92"/>
      <c r="AV273" s="92"/>
      <c r="AW273" s="92"/>
      <c r="AX273" s="92"/>
      <c r="AY273" s="92"/>
      <c r="AZ273" s="92"/>
      <c r="BA273" s="124" t="s">
        <v>2937</v>
      </c>
      <c r="BB273" s="123" t="s">
        <v>4396</v>
      </c>
      <c r="BC273" s="123">
        <v>-1</v>
      </c>
      <c r="BD273" s="90" t="str">
        <f>REPLACE(INDEX(GroupVertices[Group], MATCH(Edges[[#This Row],[Vertex 1]],GroupVertices[Vertex],0)),1,1,"")</f>
        <v>ast</v>
      </c>
      <c r="BE273" s="90" t="str">
        <f>REPLACE(INDEX(GroupVertices[Group], MATCH(Edges[[#This Row],[Vertex 2]],GroupVertices[Vertex],0)),1,1,"")</f>
        <v>ast</v>
      </c>
      <c r="BF273">
        <v>1</v>
      </c>
    </row>
    <row r="274" spans="1:58" x14ac:dyDescent="0.25">
      <c r="A274" s="88" t="s">
        <v>3048</v>
      </c>
      <c r="B274" s="88" t="s">
        <v>218</v>
      </c>
      <c r="C274" s="53" t="s">
        <v>4411</v>
      </c>
      <c r="D274" s="54">
        <v>1.1666666666666667</v>
      </c>
      <c r="E274" s="61"/>
      <c r="F274" s="55">
        <v>17.5</v>
      </c>
      <c r="G274" s="53"/>
      <c r="H274" s="57"/>
      <c r="I274" s="56"/>
      <c r="J274" s="56"/>
      <c r="K274" s="36" t="s">
        <v>65</v>
      </c>
      <c r="L274" s="79">
        <v>274</v>
      </c>
      <c r="M274" s="79"/>
      <c r="N274" s="59"/>
      <c r="O274" s="91" t="s">
        <v>222</v>
      </c>
      <c r="P274" s="94">
        <v>42809.678333333337</v>
      </c>
      <c r="Q274" s="91" t="s">
        <v>3052</v>
      </c>
      <c r="R274" s="91"/>
      <c r="S274" s="91"/>
      <c r="T274" s="91"/>
      <c r="U274" s="91"/>
      <c r="V274" s="97" t="s">
        <v>3054</v>
      </c>
      <c r="W274" s="94">
        <v>42809.678333333337</v>
      </c>
      <c r="X274" s="97" t="s">
        <v>3057</v>
      </c>
      <c r="Y274" s="91"/>
      <c r="Z274" s="91"/>
      <c r="AA274" s="100" t="s">
        <v>3060</v>
      </c>
      <c r="AB274" s="91"/>
      <c r="AC274" s="91" t="b">
        <v>0</v>
      </c>
      <c r="AD274" s="91">
        <v>0</v>
      </c>
      <c r="AE274" s="100" t="s">
        <v>242</v>
      </c>
      <c r="AF274" s="91" t="b">
        <v>0</v>
      </c>
      <c r="AG274" s="91" t="s">
        <v>246</v>
      </c>
      <c r="AH274" s="91"/>
      <c r="AI274" s="100" t="s">
        <v>243</v>
      </c>
      <c r="AJ274" s="91" t="b">
        <v>0</v>
      </c>
      <c r="AK274" s="91">
        <v>0</v>
      </c>
      <c r="AL274" s="100" t="s">
        <v>243</v>
      </c>
      <c r="AM274" s="91" t="s">
        <v>453</v>
      </c>
      <c r="AN274" s="91" t="b">
        <v>0</v>
      </c>
      <c r="AO274" s="100" t="s">
        <v>3060</v>
      </c>
      <c r="AP274" s="91" t="s">
        <v>178</v>
      </c>
      <c r="AQ274" s="91">
        <v>0</v>
      </c>
      <c r="AR274" s="91">
        <v>0</v>
      </c>
      <c r="AS274" s="91"/>
      <c r="AT274" s="91"/>
      <c r="AU274" s="91"/>
      <c r="AV274" s="91"/>
      <c r="AW274" s="91"/>
      <c r="AX274" s="91"/>
      <c r="AY274" s="91"/>
      <c r="AZ274" s="91"/>
      <c r="BA274" s="123" t="s">
        <v>3087</v>
      </c>
      <c r="BB274" s="123" t="s">
        <v>4396</v>
      </c>
      <c r="BC274" s="123">
        <v>-1</v>
      </c>
      <c r="BD274" s="90" t="str">
        <f>REPLACE(INDEX(GroupVertices[Group], MATCH(Edges[[#This Row],[Vertex 1]],GroupVertices[Vertex],0)),1,1,"")</f>
        <v>orth</v>
      </c>
      <c r="BE274" s="90" t="e">
        <f>REPLACE(INDEX(GroupVertices[Group], MATCH(Edges[[#This Row],[Vertex 2]],GroupVertices[Vertex],0)),1,1,"")</f>
        <v>#N/A</v>
      </c>
      <c r="BF274">
        <v>2</v>
      </c>
    </row>
    <row r="275" spans="1:58" x14ac:dyDescent="0.25">
      <c r="A275" s="88" t="s">
        <v>3049</v>
      </c>
      <c r="B275" s="88" t="s">
        <v>221</v>
      </c>
      <c r="C275" s="53" t="s">
        <v>4411</v>
      </c>
      <c r="D275" s="54">
        <v>1</v>
      </c>
      <c r="E275" s="61"/>
      <c r="F275" s="55">
        <v>10</v>
      </c>
      <c r="G275" s="53"/>
      <c r="H275" s="57"/>
      <c r="I275" s="56"/>
      <c r="J275" s="56"/>
      <c r="K275" s="36" t="s">
        <v>65</v>
      </c>
      <c r="L275" s="79">
        <v>275</v>
      </c>
      <c r="M275" s="79"/>
      <c r="N275" s="59"/>
      <c r="O275" s="91" t="s">
        <v>223</v>
      </c>
      <c r="P275" s="94">
        <v>42811.501666666663</v>
      </c>
      <c r="Q275" s="91" t="s">
        <v>3053</v>
      </c>
      <c r="R275" s="91"/>
      <c r="S275" s="91"/>
      <c r="T275" s="91"/>
      <c r="U275" s="91"/>
      <c r="V275" s="97" t="s">
        <v>3055</v>
      </c>
      <c r="W275" s="94">
        <v>42811.501666666663</v>
      </c>
      <c r="X275" s="97" t="s">
        <v>3058</v>
      </c>
      <c r="Y275" s="91"/>
      <c r="Z275" s="91"/>
      <c r="AA275" s="100" t="s">
        <v>3061</v>
      </c>
      <c r="AB275" s="100" t="s">
        <v>3062</v>
      </c>
      <c r="AC275" s="91" t="b">
        <v>0</v>
      </c>
      <c r="AD275" s="91">
        <v>0</v>
      </c>
      <c r="AE275" s="100" t="s">
        <v>3063</v>
      </c>
      <c r="AF275" s="91" t="b">
        <v>0</v>
      </c>
      <c r="AG275" s="91" t="s">
        <v>246</v>
      </c>
      <c r="AH275" s="91"/>
      <c r="AI275" s="100" t="s">
        <v>243</v>
      </c>
      <c r="AJ275" s="91" t="b">
        <v>0</v>
      </c>
      <c r="AK275" s="91">
        <v>0</v>
      </c>
      <c r="AL275" s="100" t="s">
        <v>243</v>
      </c>
      <c r="AM275" s="91" t="s">
        <v>247</v>
      </c>
      <c r="AN275" s="91" t="b">
        <v>0</v>
      </c>
      <c r="AO275" s="100" t="s">
        <v>3062</v>
      </c>
      <c r="AP275" s="91" t="s">
        <v>178</v>
      </c>
      <c r="AQ275" s="91">
        <v>0</v>
      </c>
      <c r="AR275" s="91">
        <v>0</v>
      </c>
      <c r="AS275" s="91"/>
      <c r="AT275" s="91"/>
      <c r="AU275" s="91"/>
      <c r="AV275" s="91"/>
      <c r="AW275" s="91"/>
      <c r="AX275" s="91"/>
      <c r="AY275" s="91"/>
      <c r="AZ275" s="91"/>
      <c r="BA275" s="123" t="s">
        <v>3087</v>
      </c>
      <c r="BB275" s="123" t="s">
        <v>4396</v>
      </c>
      <c r="BC275" s="123">
        <v>-1</v>
      </c>
      <c r="BD275" s="90" t="str">
        <f>REPLACE(INDEX(GroupVertices[Group], MATCH(Edges[[#This Row],[Vertex 1]],GroupVertices[Vertex],0)),1,1,"")</f>
        <v>orth</v>
      </c>
      <c r="BE275" s="90" t="e">
        <f>REPLACE(INDEX(GroupVertices[Group], MATCH(Edges[[#This Row],[Vertex 2]],GroupVertices[Vertex],0)),1,1,"")</f>
        <v>#N/A</v>
      </c>
      <c r="BF275">
        <v>1</v>
      </c>
    </row>
    <row r="276" spans="1:58" x14ac:dyDescent="0.25">
      <c r="A276" s="88" t="s">
        <v>3049</v>
      </c>
      <c r="B276" s="88" t="s">
        <v>218</v>
      </c>
      <c r="C276" s="53" t="s">
        <v>4411</v>
      </c>
      <c r="D276" s="81">
        <v>1</v>
      </c>
      <c r="E276" s="82"/>
      <c r="F276" s="83">
        <v>10</v>
      </c>
      <c r="G276" s="80"/>
      <c r="H276" s="84"/>
      <c r="I276" s="85"/>
      <c r="J276" s="85"/>
      <c r="K276" s="36" t="s">
        <v>65</v>
      </c>
      <c r="L276" s="86">
        <v>276</v>
      </c>
      <c r="M276" s="86"/>
      <c r="N276" s="59"/>
      <c r="O276" s="91" t="s">
        <v>223</v>
      </c>
      <c r="P276" s="94">
        <v>42811.501666666663</v>
      </c>
      <c r="Q276" s="91" t="s">
        <v>3053</v>
      </c>
      <c r="R276" s="91"/>
      <c r="S276" s="91"/>
      <c r="T276" s="91"/>
      <c r="U276" s="91"/>
      <c r="V276" s="97" t="s">
        <v>3055</v>
      </c>
      <c r="W276" s="94">
        <v>42811.501666666663</v>
      </c>
      <c r="X276" s="97" t="s">
        <v>3058</v>
      </c>
      <c r="Y276" s="91"/>
      <c r="Z276" s="91"/>
      <c r="AA276" s="100" t="s">
        <v>3061</v>
      </c>
      <c r="AB276" s="100" t="s">
        <v>3062</v>
      </c>
      <c r="AC276" s="91" t="b">
        <v>0</v>
      </c>
      <c r="AD276" s="91">
        <v>0</v>
      </c>
      <c r="AE276" s="100" t="s">
        <v>3063</v>
      </c>
      <c r="AF276" s="91" t="b">
        <v>0</v>
      </c>
      <c r="AG276" s="91" t="s">
        <v>246</v>
      </c>
      <c r="AH276" s="91"/>
      <c r="AI276" s="100" t="s">
        <v>243</v>
      </c>
      <c r="AJ276" s="91" t="b">
        <v>0</v>
      </c>
      <c r="AK276" s="91">
        <v>0</v>
      </c>
      <c r="AL276" s="100" t="s">
        <v>243</v>
      </c>
      <c r="AM276" s="91" t="s">
        <v>247</v>
      </c>
      <c r="AN276" s="91" t="b">
        <v>0</v>
      </c>
      <c r="AO276" s="100" t="s">
        <v>3062</v>
      </c>
      <c r="AP276" s="91" t="s">
        <v>178</v>
      </c>
      <c r="AQ276" s="91">
        <v>0</v>
      </c>
      <c r="AR276" s="91">
        <v>0</v>
      </c>
      <c r="AS276" s="91"/>
      <c r="AT276" s="91"/>
      <c r="AU276" s="91"/>
      <c r="AV276" s="91"/>
      <c r="AW276" s="91"/>
      <c r="AX276" s="91"/>
      <c r="AY276" s="91"/>
      <c r="AZ276" s="91"/>
      <c r="BA276" s="123" t="s">
        <v>3087</v>
      </c>
      <c r="BB276" s="123" t="s">
        <v>4396</v>
      </c>
      <c r="BC276" s="123">
        <v>-1</v>
      </c>
      <c r="BD276" s="90" t="str">
        <f>REPLACE(INDEX(GroupVertices[Group], MATCH(Edges[[#This Row],[Vertex 1]],GroupVertices[Vertex],0)),1,1,"")</f>
        <v>orth</v>
      </c>
      <c r="BE276" s="90" t="e">
        <f>REPLACE(INDEX(GroupVertices[Group], MATCH(Edges[[#This Row],[Vertex 2]],GroupVertices[Vertex],0)),1,1,"")</f>
        <v>#N/A</v>
      </c>
      <c r="BF276">
        <v>1</v>
      </c>
    </row>
    <row r="277" spans="1:58" x14ac:dyDescent="0.25">
      <c r="A277" s="89" t="s">
        <v>3049</v>
      </c>
      <c r="B277" s="89" t="s">
        <v>3050</v>
      </c>
      <c r="C277" s="53" t="s">
        <v>4411</v>
      </c>
      <c r="D277" s="150">
        <v>1</v>
      </c>
      <c r="E277" s="151"/>
      <c r="F277" s="152">
        <v>10</v>
      </c>
      <c r="G277" s="149"/>
      <c r="H277" s="153"/>
      <c r="I277" s="154"/>
      <c r="J277" s="154"/>
      <c r="K277" s="36" t="s">
        <v>65</v>
      </c>
      <c r="L277" s="155">
        <v>277</v>
      </c>
      <c r="M277" s="155"/>
      <c r="N277" s="87"/>
      <c r="O277" s="92" t="s">
        <v>222</v>
      </c>
      <c r="P277" s="95">
        <v>42811.501666666663</v>
      </c>
      <c r="Q277" s="92" t="s">
        <v>3053</v>
      </c>
      <c r="R277" s="92"/>
      <c r="S277" s="92"/>
      <c r="T277" s="92"/>
      <c r="U277" s="92"/>
      <c r="V277" s="98" t="s">
        <v>3055</v>
      </c>
      <c r="W277" s="95">
        <v>42811.501666666663</v>
      </c>
      <c r="X277" s="98" t="s">
        <v>3058</v>
      </c>
      <c r="Y277" s="92"/>
      <c r="Z277" s="92"/>
      <c r="AA277" s="101" t="s">
        <v>3061</v>
      </c>
      <c r="AB277" s="101" t="s">
        <v>3062</v>
      </c>
      <c r="AC277" s="92" t="b">
        <v>0</v>
      </c>
      <c r="AD277" s="92">
        <v>0</v>
      </c>
      <c r="AE277" s="101" t="s">
        <v>3063</v>
      </c>
      <c r="AF277" s="92" t="b">
        <v>0</v>
      </c>
      <c r="AG277" s="92" t="s">
        <v>246</v>
      </c>
      <c r="AH277" s="92"/>
      <c r="AI277" s="101" t="s">
        <v>243</v>
      </c>
      <c r="AJ277" s="92" t="b">
        <v>0</v>
      </c>
      <c r="AK277" s="92">
        <v>0</v>
      </c>
      <c r="AL277" s="101" t="s">
        <v>243</v>
      </c>
      <c r="AM277" s="92" t="s">
        <v>247</v>
      </c>
      <c r="AN277" s="92" t="b">
        <v>0</v>
      </c>
      <c r="AO277" s="101" t="s">
        <v>3062</v>
      </c>
      <c r="AP277" s="92" t="s">
        <v>178</v>
      </c>
      <c r="AQ277" s="92">
        <v>0</v>
      </c>
      <c r="AR277" s="92">
        <v>0</v>
      </c>
      <c r="AS277" s="92"/>
      <c r="AT277" s="92"/>
      <c r="AU277" s="92"/>
      <c r="AV277" s="92"/>
      <c r="AW277" s="92"/>
      <c r="AX277" s="92"/>
      <c r="AY277" s="92"/>
      <c r="AZ277" s="92"/>
      <c r="BA277" s="123" t="s">
        <v>3087</v>
      </c>
      <c r="BB277" s="123" t="s">
        <v>4396</v>
      </c>
      <c r="BC277" s="123">
        <v>-1</v>
      </c>
      <c r="BD277" s="90" t="str">
        <f>REPLACE(INDEX(GroupVertices[Group], MATCH(Edges[[#This Row],[Vertex 1]],GroupVertices[Vertex],0)),1,1,"")</f>
        <v>orth</v>
      </c>
      <c r="BE277" s="90" t="str">
        <f>REPLACE(INDEX(GroupVertices[Group], MATCH(Edges[[#This Row],[Vertex 2]],GroupVertices[Vertex],0)),1,1,"")</f>
        <v>orth</v>
      </c>
      <c r="BF277">
        <v>1</v>
      </c>
    </row>
    <row r="278" spans="1:58" x14ac:dyDescent="0.25">
      <c r="A278" s="88" t="s">
        <v>3090</v>
      </c>
      <c r="B278" s="88" t="s">
        <v>3094</v>
      </c>
      <c r="C278" s="53" t="s">
        <v>4411</v>
      </c>
      <c r="D278" s="81">
        <v>1.1666666666666667</v>
      </c>
      <c r="E278" s="82"/>
      <c r="F278" s="83">
        <v>17.5</v>
      </c>
      <c r="G278" s="80"/>
      <c r="H278" s="84"/>
      <c r="I278" s="85"/>
      <c r="J278" s="85"/>
      <c r="K278" s="36" t="s">
        <v>65</v>
      </c>
      <c r="L278" s="86">
        <v>278</v>
      </c>
      <c r="M278" s="86"/>
      <c r="N278" s="59"/>
      <c r="O278" s="91" t="s">
        <v>223</v>
      </c>
      <c r="P278" s="94">
        <v>42810.378460648149</v>
      </c>
      <c r="Q278" s="91" t="s">
        <v>3097</v>
      </c>
      <c r="R278" s="97" t="s">
        <v>3101</v>
      </c>
      <c r="S278" s="91" t="s">
        <v>342</v>
      </c>
      <c r="T278" s="91"/>
      <c r="U278" s="91"/>
      <c r="V278" s="97" t="s">
        <v>3107</v>
      </c>
      <c r="W278" s="94">
        <v>42810.378460648149</v>
      </c>
      <c r="X278" s="97" t="s">
        <v>3110</v>
      </c>
      <c r="Y278" s="91"/>
      <c r="Z278" s="91"/>
      <c r="AA278" s="100" t="s">
        <v>3114</v>
      </c>
      <c r="AB278" s="100" t="s">
        <v>3116</v>
      </c>
      <c r="AC278" s="91" t="b">
        <v>0</v>
      </c>
      <c r="AD278" s="91">
        <v>0</v>
      </c>
      <c r="AE278" s="100" t="s">
        <v>244</v>
      </c>
      <c r="AF278" s="91" t="b">
        <v>0</v>
      </c>
      <c r="AG278" s="91" t="s">
        <v>246</v>
      </c>
      <c r="AH278" s="91"/>
      <c r="AI278" s="100" t="s">
        <v>243</v>
      </c>
      <c r="AJ278" s="91" t="b">
        <v>0</v>
      </c>
      <c r="AK278" s="91">
        <v>0</v>
      </c>
      <c r="AL278" s="100" t="s">
        <v>243</v>
      </c>
      <c r="AM278" s="91" t="s">
        <v>247</v>
      </c>
      <c r="AN278" s="91" t="b">
        <v>1</v>
      </c>
      <c r="AO278" s="100" t="s">
        <v>3116</v>
      </c>
      <c r="AP278" s="91" t="s">
        <v>178</v>
      </c>
      <c r="AQ278" s="91">
        <v>0</v>
      </c>
      <c r="AR278" s="91">
        <v>0</v>
      </c>
      <c r="AS278" s="91"/>
      <c r="AT278" s="91"/>
      <c r="AU278" s="91"/>
      <c r="AV278" s="91"/>
      <c r="AW278" s="91"/>
      <c r="AX278" s="91"/>
      <c r="AY278" s="91"/>
      <c r="AZ278" s="91"/>
      <c r="BA278" s="123" t="s">
        <v>3087</v>
      </c>
      <c r="BB278" s="123" t="s">
        <v>4396</v>
      </c>
      <c r="BC278" s="123">
        <v>-1</v>
      </c>
      <c r="BD278" s="90" t="str">
        <f>REPLACE(INDEX(GroupVertices[Group], MATCH(Edges[[#This Row],[Vertex 1]],GroupVertices[Vertex],0)),1,1,"")</f>
        <v>orth</v>
      </c>
      <c r="BE278" s="90" t="str">
        <f>REPLACE(INDEX(GroupVertices[Group], MATCH(Edges[[#This Row],[Vertex 2]],GroupVertices[Vertex],0)),1,1,"")</f>
        <v>orth</v>
      </c>
      <c r="BF278">
        <v>2</v>
      </c>
    </row>
    <row r="279" spans="1:58" x14ac:dyDescent="0.25">
      <c r="A279" s="88" t="s">
        <v>3090</v>
      </c>
      <c r="B279" s="88" t="s">
        <v>218</v>
      </c>
      <c r="C279" s="53" t="s">
        <v>4411</v>
      </c>
      <c r="D279" s="54">
        <v>1.5</v>
      </c>
      <c r="E279" s="61"/>
      <c r="F279" s="55">
        <v>32.5</v>
      </c>
      <c r="G279" s="53"/>
      <c r="H279" s="57"/>
      <c r="I279" s="56"/>
      <c r="J279" s="56"/>
      <c r="K279" s="36" t="s">
        <v>65</v>
      </c>
      <c r="L279" s="79">
        <v>279</v>
      </c>
      <c r="M279" s="79"/>
      <c r="N279" s="59"/>
      <c r="O279" s="91" t="s">
        <v>223</v>
      </c>
      <c r="P279" s="94">
        <v>42810.378460648149</v>
      </c>
      <c r="Q279" s="91" t="s">
        <v>3097</v>
      </c>
      <c r="R279" s="97" t="s">
        <v>3101</v>
      </c>
      <c r="S279" s="91" t="s">
        <v>342</v>
      </c>
      <c r="T279" s="91"/>
      <c r="U279" s="91"/>
      <c r="V279" s="97" t="s">
        <v>3107</v>
      </c>
      <c r="W279" s="94">
        <v>42810.378460648149</v>
      </c>
      <c r="X279" s="97" t="s">
        <v>3110</v>
      </c>
      <c r="Y279" s="91"/>
      <c r="Z279" s="91"/>
      <c r="AA279" s="100" t="s">
        <v>3114</v>
      </c>
      <c r="AB279" s="100" t="s">
        <v>3116</v>
      </c>
      <c r="AC279" s="91" t="b">
        <v>0</v>
      </c>
      <c r="AD279" s="91">
        <v>0</v>
      </c>
      <c r="AE279" s="100" t="s">
        <v>244</v>
      </c>
      <c r="AF279" s="91" t="b">
        <v>0</v>
      </c>
      <c r="AG279" s="91" t="s">
        <v>246</v>
      </c>
      <c r="AH279" s="91"/>
      <c r="AI279" s="100" t="s">
        <v>243</v>
      </c>
      <c r="AJ279" s="91" t="b">
        <v>0</v>
      </c>
      <c r="AK279" s="91">
        <v>0</v>
      </c>
      <c r="AL279" s="100" t="s">
        <v>243</v>
      </c>
      <c r="AM279" s="91" t="s">
        <v>247</v>
      </c>
      <c r="AN279" s="91" t="b">
        <v>1</v>
      </c>
      <c r="AO279" s="100" t="s">
        <v>3116</v>
      </c>
      <c r="AP279" s="91" t="s">
        <v>178</v>
      </c>
      <c r="AQ279" s="91">
        <v>0</v>
      </c>
      <c r="AR279" s="91">
        <v>0</v>
      </c>
      <c r="AS279" s="91"/>
      <c r="AT279" s="91"/>
      <c r="AU279" s="91"/>
      <c r="AV279" s="91"/>
      <c r="AW279" s="91"/>
      <c r="AX279" s="91"/>
      <c r="AY279" s="91"/>
      <c r="AZ279" s="91"/>
      <c r="BA279" s="123" t="s">
        <v>3087</v>
      </c>
      <c r="BB279" s="123" t="s">
        <v>4396</v>
      </c>
      <c r="BC279" s="123">
        <v>-1</v>
      </c>
      <c r="BD279" s="90" t="str">
        <f>REPLACE(INDEX(GroupVertices[Group], MATCH(Edges[[#This Row],[Vertex 1]],GroupVertices[Vertex],0)),1,1,"")</f>
        <v>orth</v>
      </c>
      <c r="BE279" s="90" t="e">
        <f>REPLACE(INDEX(GroupVertices[Group], MATCH(Edges[[#This Row],[Vertex 2]],GroupVertices[Vertex],0)),1,1,"")</f>
        <v>#N/A</v>
      </c>
      <c r="BF279">
        <v>4</v>
      </c>
    </row>
    <row r="280" spans="1:58" x14ac:dyDescent="0.25">
      <c r="A280" s="88" t="s">
        <v>3090</v>
      </c>
      <c r="B280" s="88" t="s">
        <v>218</v>
      </c>
      <c r="C280" s="53" t="s">
        <v>4411</v>
      </c>
      <c r="D280" s="54">
        <v>1.5</v>
      </c>
      <c r="E280" s="61"/>
      <c r="F280" s="55">
        <v>32.5</v>
      </c>
      <c r="G280" s="53"/>
      <c r="H280" s="57"/>
      <c r="I280" s="56"/>
      <c r="J280" s="56"/>
      <c r="K280" s="36" t="s">
        <v>65</v>
      </c>
      <c r="L280" s="79">
        <v>280</v>
      </c>
      <c r="M280" s="79"/>
      <c r="N280" s="59"/>
      <c r="O280" s="91" t="s">
        <v>223</v>
      </c>
      <c r="P280" s="94">
        <v>42813.214884259258</v>
      </c>
      <c r="Q280" s="91" t="s">
        <v>3098</v>
      </c>
      <c r="R280" s="97" t="s">
        <v>3102</v>
      </c>
      <c r="S280" s="91" t="s">
        <v>342</v>
      </c>
      <c r="T280" s="91"/>
      <c r="U280" s="91"/>
      <c r="V280" s="97" t="s">
        <v>3107</v>
      </c>
      <c r="W280" s="94">
        <v>42813.214884259258</v>
      </c>
      <c r="X280" s="97" t="s">
        <v>3111</v>
      </c>
      <c r="Y280" s="91"/>
      <c r="Z280" s="91"/>
      <c r="AA280" s="100" t="s">
        <v>3115</v>
      </c>
      <c r="AB280" s="91"/>
      <c r="AC280" s="91" t="b">
        <v>0</v>
      </c>
      <c r="AD280" s="91">
        <v>0</v>
      </c>
      <c r="AE280" s="100" t="s">
        <v>244</v>
      </c>
      <c r="AF280" s="91" t="b">
        <v>0</v>
      </c>
      <c r="AG280" s="91" t="s">
        <v>246</v>
      </c>
      <c r="AH280" s="91"/>
      <c r="AI280" s="100" t="s">
        <v>243</v>
      </c>
      <c r="AJ280" s="91" t="b">
        <v>0</v>
      </c>
      <c r="AK280" s="91">
        <v>0</v>
      </c>
      <c r="AL280" s="100" t="s">
        <v>243</v>
      </c>
      <c r="AM280" s="91" t="s">
        <v>247</v>
      </c>
      <c r="AN280" s="91" t="b">
        <v>1</v>
      </c>
      <c r="AO280" s="100" t="s">
        <v>3115</v>
      </c>
      <c r="AP280" s="91" t="s">
        <v>178</v>
      </c>
      <c r="AQ280" s="91">
        <v>0</v>
      </c>
      <c r="AR280" s="91">
        <v>0</v>
      </c>
      <c r="AS280" s="91"/>
      <c r="AT280" s="91"/>
      <c r="AU280" s="91"/>
      <c r="AV280" s="91"/>
      <c r="AW280" s="91"/>
      <c r="AX280" s="91"/>
      <c r="AY280" s="91"/>
      <c r="AZ280" s="91"/>
      <c r="BA280" s="123" t="s">
        <v>3087</v>
      </c>
      <c r="BB280" s="123" t="s">
        <v>4396</v>
      </c>
      <c r="BC280" s="123">
        <v>-1</v>
      </c>
      <c r="BD280" s="90" t="str">
        <f>REPLACE(INDEX(GroupVertices[Group], MATCH(Edges[[#This Row],[Vertex 1]],GroupVertices[Vertex],0)),1,1,"")</f>
        <v>orth</v>
      </c>
      <c r="BE280" s="90" t="e">
        <f>REPLACE(INDEX(GroupVertices[Group], MATCH(Edges[[#This Row],[Vertex 2]],GroupVertices[Vertex],0)),1,1,"")</f>
        <v>#N/A</v>
      </c>
      <c r="BF280">
        <v>4</v>
      </c>
    </row>
    <row r="281" spans="1:58" x14ac:dyDescent="0.25">
      <c r="A281" s="88" t="s">
        <v>3090</v>
      </c>
      <c r="B281" s="88" t="s">
        <v>508</v>
      </c>
      <c r="C281" s="53" t="s">
        <v>4411</v>
      </c>
      <c r="D281" s="54">
        <v>1.1666666666666667</v>
      </c>
      <c r="E281" s="61"/>
      <c r="F281" s="55">
        <v>17.5</v>
      </c>
      <c r="G281" s="53"/>
      <c r="H281" s="57"/>
      <c r="I281" s="56"/>
      <c r="J281" s="56"/>
      <c r="K281" s="36" t="s">
        <v>65</v>
      </c>
      <c r="L281" s="79">
        <v>281</v>
      </c>
      <c r="M281" s="79"/>
      <c r="N281" s="59"/>
      <c r="O281" s="91" t="s">
        <v>223</v>
      </c>
      <c r="P281" s="94">
        <v>42813.214884259258</v>
      </c>
      <c r="Q281" s="91" t="s">
        <v>3098</v>
      </c>
      <c r="R281" s="97" t="s">
        <v>3102</v>
      </c>
      <c r="S281" s="91" t="s">
        <v>342</v>
      </c>
      <c r="T281" s="91"/>
      <c r="U281" s="91"/>
      <c r="V281" s="97" t="s">
        <v>3107</v>
      </c>
      <c r="W281" s="94">
        <v>42813.214884259258</v>
      </c>
      <c r="X281" s="97" t="s">
        <v>3111</v>
      </c>
      <c r="Y281" s="91"/>
      <c r="Z281" s="91"/>
      <c r="AA281" s="100" t="s">
        <v>3115</v>
      </c>
      <c r="AB281" s="91"/>
      <c r="AC281" s="91" t="b">
        <v>0</v>
      </c>
      <c r="AD281" s="91">
        <v>0</v>
      </c>
      <c r="AE281" s="100" t="s">
        <v>244</v>
      </c>
      <c r="AF281" s="91" t="b">
        <v>0</v>
      </c>
      <c r="AG281" s="91" t="s">
        <v>246</v>
      </c>
      <c r="AH281" s="91"/>
      <c r="AI281" s="100" t="s">
        <v>243</v>
      </c>
      <c r="AJ281" s="91" t="b">
        <v>0</v>
      </c>
      <c r="AK281" s="91">
        <v>0</v>
      </c>
      <c r="AL281" s="100" t="s">
        <v>243</v>
      </c>
      <c r="AM281" s="91" t="s">
        <v>247</v>
      </c>
      <c r="AN281" s="91" t="b">
        <v>1</v>
      </c>
      <c r="AO281" s="100" t="s">
        <v>3115</v>
      </c>
      <c r="AP281" s="91" t="s">
        <v>178</v>
      </c>
      <c r="AQ281" s="91">
        <v>0</v>
      </c>
      <c r="AR281" s="91">
        <v>0</v>
      </c>
      <c r="AS281" s="91"/>
      <c r="AT281" s="91"/>
      <c r="AU281" s="91"/>
      <c r="AV281" s="91"/>
      <c r="AW281" s="91"/>
      <c r="AX281" s="91"/>
      <c r="AY281" s="91"/>
      <c r="AZ281" s="91"/>
      <c r="BA281" s="123" t="s">
        <v>3087</v>
      </c>
      <c r="BB281" s="123" t="s">
        <v>4396</v>
      </c>
      <c r="BC281" s="123">
        <v>-1</v>
      </c>
      <c r="BD281" s="90" t="str">
        <f>REPLACE(INDEX(GroupVertices[Group], MATCH(Edges[[#This Row],[Vertex 1]],GroupVertices[Vertex],0)),1,1,"")</f>
        <v>orth</v>
      </c>
      <c r="BE281" s="90" t="e">
        <f>REPLACE(INDEX(GroupVertices[Group], MATCH(Edges[[#This Row],[Vertex 2]],GroupVertices[Vertex],0)),1,1,"")</f>
        <v>#N/A</v>
      </c>
      <c r="BF281">
        <v>2</v>
      </c>
    </row>
    <row r="282" spans="1:58" x14ac:dyDescent="0.25">
      <c r="A282" s="88" t="s">
        <v>3090</v>
      </c>
      <c r="B282" s="88" t="s">
        <v>221</v>
      </c>
      <c r="C282" s="53" t="s">
        <v>4411</v>
      </c>
      <c r="D282" s="54">
        <v>1.5</v>
      </c>
      <c r="E282" s="61"/>
      <c r="F282" s="55">
        <v>32.5</v>
      </c>
      <c r="G282" s="53"/>
      <c r="H282" s="57"/>
      <c r="I282" s="56"/>
      <c r="J282" s="56"/>
      <c r="K282" s="36" t="s">
        <v>65</v>
      </c>
      <c r="L282" s="79">
        <v>282</v>
      </c>
      <c r="M282" s="79"/>
      <c r="N282" s="59"/>
      <c r="O282" s="91" t="s">
        <v>222</v>
      </c>
      <c r="P282" s="94">
        <v>42810.378460648149</v>
      </c>
      <c r="Q282" s="91" t="s">
        <v>3097</v>
      </c>
      <c r="R282" s="97" t="s">
        <v>3101</v>
      </c>
      <c r="S282" s="91" t="s">
        <v>342</v>
      </c>
      <c r="T282" s="91"/>
      <c r="U282" s="91"/>
      <c r="V282" s="97" t="s">
        <v>3107</v>
      </c>
      <c r="W282" s="94">
        <v>42810.378460648149</v>
      </c>
      <c r="X282" s="97" t="s">
        <v>3110</v>
      </c>
      <c r="Y282" s="91"/>
      <c r="Z282" s="91"/>
      <c r="AA282" s="100" t="s">
        <v>3114</v>
      </c>
      <c r="AB282" s="100" t="s">
        <v>3116</v>
      </c>
      <c r="AC282" s="91" t="b">
        <v>0</v>
      </c>
      <c r="AD282" s="91">
        <v>0</v>
      </c>
      <c r="AE282" s="100" t="s">
        <v>244</v>
      </c>
      <c r="AF282" s="91" t="b">
        <v>0</v>
      </c>
      <c r="AG282" s="91" t="s">
        <v>246</v>
      </c>
      <c r="AH282" s="91"/>
      <c r="AI282" s="100" t="s">
        <v>243</v>
      </c>
      <c r="AJ282" s="91" t="b">
        <v>0</v>
      </c>
      <c r="AK282" s="91">
        <v>0</v>
      </c>
      <c r="AL282" s="100" t="s">
        <v>243</v>
      </c>
      <c r="AM282" s="91" t="s">
        <v>247</v>
      </c>
      <c r="AN282" s="91" t="b">
        <v>1</v>
      </c>
      <c r="AO282" s="100" t="s">
        <v>3116</v>
      </c>
      <c r="AP282" s="91" t="s">
        <v>178</v>
      </c>
      <c r="AQ282" s="91">
        <v>0</v>
      </c>
      <c r="AR282" s="91">
        <v>0</v>
      </c>
      <c r="AS282" s="91"/>
      <c r="AT282" s="91"/>
      <c r="AU282" s="91"/>
      <c r="AV282" s="91"/>
      <c r="AW282" s="91"/>
      <c r="AX282" s="91"/>
      <c r="AY282" s="91"/>
      <c r="AZ282" s="91"/>
      <c r="BA282" s="123" t="s">
        <v>3087</v>
      </c>
      <c r="BB282" s="123" t="s">
        <v>4396</v>
      </c>
      <c r="BC282" s="123">
        <v>-1</v>
      </c>
      <c r="BD282" s="90" t="str">
        <f>REPLACE(INDEX(GroupVertices[Group], MATCH(Edges[[#This Row],[Vertex 1]],GroupVertices[Vertex],0)),1,1,"")</f>
        <v>orth</v>
      </c>
      <c r="BE282" s="90" t="e">
        <f>REPLACE(INDEX(GroupVertices[Group], MATCH(Edges[[#This Row],[Vertex 2]],GroupVertices[Vertex],0)),1,1,"")</f>
        <v>#N/A</v>
      </c>
      <c r="BF282">
        <v>4</v>
      </c>
    </row>
    <row r="283" spans="1:58" x14ac:dyDescent="0.25">
      <c r="A283" s="89" t="s">
        <v>3090</v>
      </c>
      <c r="B283" s="89" t="s">
        <v>221</v>
      </c>
      <c r="C283" s="53" t="s">
        <v>4411</v>
      </c>
      <c r="D283" s="81">
        <v>1.5</v>
      </c>
      <c r="E283" s="82"/>
      <c r="F283" s="83">
        <v>32.5</v>
      </c>
      <c r="G283" s="80"/>
      <c r="H283" s="84"/>
      <c r="I283" s="85"/>
      <c r="J283" s="85"/>
      <c r="K283" s="36" t="s">
        <v>65</v>
      </c>
      <c r="L283" s="86">
        <v>283</v>
      </c>
      <c r="M283" s="86"/>
      <c r="N283" s="87"/>
      <c r="O283" s="92" t="s">
        <v>222</v>
      </c>
      <c r="P283" s="95">
        <v>42813.214884259258</v>
      </c>
      <c r="Q283" s="92" t="s">
        <v>3098</v>
      </c>
      <c r="R283" s="98" t="s">
        <v>3102</v>
      </c>
      <c r="S283" s="92" t="s">
        <v>342</v>
      </c>
      <c r="T283" s="92"/>
      <c r="U283" s="92"/>
      <c r="V283" s="98" t="s">
        <v>3107</v>
      </c>
      <c r="W283" s="95">
        <v>42813.214884259258</v>
      </c>
      <c r="X283" s="98" t="s">
        <v>3111</v>
      </c>
      <c r="Y283" s="92"/>
      <c r="Z283" s="92"/>
      <c r="AA283" s="101" t="s">
        <v>3115</v>
      </c>
      <c r="AB283" s="92"/>
      <c r="AC283" s="92" t="b">
        <v>0</v>
      </c>
      <c r="AD283" s="92">
        <v>0</v>
      </c>
      <c r="AE283" s="101" t="s">
        <v>244</v>
      </c>
      <c r="AF283" s="92" t="b">
        <v>0</v>
      </c>
      <c r="AG283" s="92" t="s">
        <v>246</v>
      </c>
      <c r="AH283" s="92"/>
      <c r="AI283" s="101" t="s">
        <v>243</v>
      </c>
      <c r="AJ283" s="92" t="b">
        <v>0</v>
      </c>
      <c r="AK283" s="92">
        <v>0</v>
      </c>
      <c r="AL283" s="101" t="s">
        <v>243</v>
      </c>
      <c r="AM283" s="92" t="s">
        <v>247</v>
      </c>
      <c r="AN283" s="92" t="b">
        <v>1</v>
      </c>
      <c r="AO283" s="101" t="s">
        <v>3115</v>
      </c>
      <c r="AP283" s="92" t="s">
        <v>178</v>
      </c>
      <c r="AQ283" s="92">
        <v>0</v>
      </c>
      <c r="AR283" s="92">
        <v>0</v>
      </c>
      <c r="AS283" s="92"/>
      <c r="AT283" s="92"/>
      <c r="AU283" s="92"/>
      <c r="AV283" s="92"/>
      <c r="AW283" s="92"/>
      <c r="AX283" s="92"/>
      <c r="AY283" s="92"/>
      <c r="AZ283" s="92"/>
      <c r="BA283" s="123" t="s">
        <v>3087</v>
      </c>
      <c r="BB283" s="123" t="s">
        <v>4396</v>
      </c>
      <c r="BC283" s="123">
        <v>-1</v>
      </c>
      <c r="BD283" s="90" t="str">
        <f>REPLACE(INDEX(GroupVertices[Group], MATCH(Edges[[#This Row],[Vertex 1]],GroupVertices[Vertex],0)),1,1,"")</f>
        <v>orth</v>
      </c>
      <c r="BE283" s="90" t="e">
        <f>REPLACE(INDEX(GroupVertices[Group], MATCH(Edges[[#This Row],[Vertex 2]],GroupVertices[Vertex],0)),1,1,"")</f>
        <v>#N/A</v>
      </c>
      <c r="BF283">
        <v>4</v>
      </c>
    </row>
    <row r="284" spans="1:58" x14ac:dyDescent="0.25">
      <c r="A284" s="89" t="s">
        <v>3048</v>
      </c>
      <c r="B284" s="89" t="s">
        <v>218</v>
      </c>
      <c r="C284" s="53" t="s">
        <v>4411</v>
      </c>
      <c r="D284" s="150">
        <v>1.1666666666666667</v>
      </c>
      <c r="E284" s="151"/>
      <c r="F284" s="152">
        <v>17.5</v>
      </c>
      <c r="G284" s="149"/>
      <c r="H284" s="153"/>
      <c r="I284" s="154"/>
      <c r="J284" s="154"/>
      <c r="K284" s="36" t="s">
        <v>65</v>
      </c>
      <c r="L284" s="155">
        <v>284</v>
      </c>
      <c r="M284" s="155"/>
      <c r="N284" s="87"/>
      <c r="O284" s="92" t="s">
        <v>222</v>
      </c>
      <c r="P284" s="95">
        <v>42809.678333333337</v>
      </c>
      <c r="Q284" s="92" t="s">
        <v>3052</v>
      </c>
      <c r="R284" s="92"/>
      <c r="S284" s="92"/>
      <c r="T284" s="92"/>
      <c r="U284" s="92"/>
      <c r="V284" s="98" t="s">
        <v>3054</v>
      </c>
      <c r="W284" s="95">
        <v>42809.678333333337</v>
      </c>
      <c r="X284" s="98" t="s">
        <v>3057</v>
      </c>
      <c r="Y284" s="92"/>
      <c r="Z284" s="92"/>
      <c r="AA284" s="101" t="s">
        <v>3060</v>
      </c>
      <c r="AB284" s="92"/>
      <c r="AC284" s="92" t="b">
        <v>0</v>
      </c>
      <c r="AD284" s="92">
        <v>0</v>
      </c>
      <c r="AE284" s="101" t="s">
        <v>242</v>
      </c>
      <c r="AF284" s="92" t="b">
        <v>0</v>
      </c>
      <c r="AG284" s="92" t="s">
        <v>246</v>
      </c>
      <c r="AH284" s="92"/>
      <c r="AI284" s="101" t="s">
        <v>243</v>
      </c>
      <c r="AJ284" s="92" t="b">
        <v>0</v>
      </c>
      <c r="AK284" s="92">
        <v>0</v>
      </c>
      <c r="AL284" s="101" t="s">
        <v>243</v>
      </c>
      <c r="AM284" s="92" t="s">
        <v>453</v>
      </c>
      <c r="AN284" s="92" t="b">
        <v>0</v>
      </c>
      <c r="AO284" s="101" t="s">
        <v>3060</v>
      </c>
      <c r="AP284" s="92" t="s">
        <v>178</v>
      </c>
      <c r="AQ284" s="92">
        <v>0</v>
      </c>
      <c r="AR284" s="92">
        <v>0</v>
      </c>
      <c r="AS284" s="92"/>
      <c r="AT284" s="92"/>
      <c r="AU284" s="92"/>
      <c r="AV284" s="92"/>
      <c r="AW284" s="92"/>
      <c r="AX284" s="92"/>
      <c r="AY284" s="92"/>
      <c r="AZ284" s="92"/>
      <c r="BA284" s="123" t="s">
        <v>3087</v>
      </c>
      <c r="BB284" s="123" t="s">
        <v>4396</v>
      </c>
      <c r="BC284" s="123">
        <v>-1</v>
      </c>
      <c r="BD284" s="90" t="str">
        <f>REPLACE(INDEX(GroupVertices[Group], MATCH(Edges[[#This Row],[Vertex 1]],GroupVertices[Vertex],0)),1,1,"")</f>
        <v>orth</v>
      </c>
      <c r="BE284" s="90" t="e">
        <f>REPLACE(INDEX(GroupVertices[Group], MATCH(Edges[[#This Row],[Vertex 2]],GroupVertices[Vertex],0)),1,1,"")</f>
        <v>#N/A</v>
      </c>
      <c r="BF284">
        <v>2</v>
      </c>
    </row>
    <row r="285" spans="1:58" x14ac:dyDescent="0.25">
      <c r="A285" s="88" t="s">
        <v>3170</v>
      </c>
      <c r="B285" s="88" t="s">
        <v>218</v>
      </c>
      <c r="C285" s="53" t="s">
        <v>4411</v>
      </c>
      <c r="D285" s="54">
        <v>1</v>
      </c>
      <c r="E285" s="61"/>
      <c r="F285" s="55">
        <v>10</v>
      </c>
      <c r="G285" s="53"/>
      <c r="H285" s="57"/>
      <c r="I285" s="56"/>
      <c r="J285" s="56"/>
      <c r="K285" s="36" t="s">
        <v>65</v>
      </c>
      <c r="L285" s="79">
        <v>285</v>
      </c>
      <c r="M285" s="79"/>
      <c r="N285" s="59"/>
      <c r="O285" s="91" t="s">
        <v>222</v>
      </c>
      <c r="P285" s="94">
        <v>42808.29105324074</v>
      </c>
      <c r="Q285" s="91" t="s">
        <v>3177</v>
      </c>
      <c r="R285" s="91"/>
      <c r="S285" s="91"/>
      <c r="T285" s="91"/>
      <c r="U285" s="91"/>
      <c r="V285" s="97" t="s">
        <v>3184</v>
      </c>
      <c r="W285" s="94">
        <v>42808.29105324074</v>
      </c>
      <c r="X285" s="97" t="s">
        <v>3192</v>
      </c>
      <c r="Y285" s="91"/>
      <c r="Z285" s="91"/>
      <c r="AA285" s="100" t="s">
        <v>3200</v>
      </c>
      <c r="AB285" s="91"/>
      <c r="AC285" s="91" t="b">
        <v>0</v>
      </c>
      <c r="AD285" s="91">
        <v>0</v>
      </c>
      <c r="AE285" s="100" t="s">
        <v>242</v>
      </c>
      <c r="AF285" s="91" t="b">
        <v>0</v>
      </c>
      <c r="AG285" s="91" t="s">
        <v>246</v>
      </c>
      <c r="AH285" s="91"/>
      <c r="AI285" s="100" t="s">
        <v>243</v>
      </c>
      <c r="AJ285" s="91" t="b">
        <v>0</v>
      </c>
      <c r="AK285" s="91">
        <v>0</v>
      </c>
      <c r="AL285" s="100" t="s">
        <v>243</v>
      </c>
      <c r="AM285" s="91" t="s">
        <v>247</v>
      </c>
      <c r="AN285" s="91" t="b">
        <v>0</v>
      </c>
      <c r="AO285" s="100" t="s">
        <v>3200</v>
      </c>
      <c r="AP285" s="91" t="s">
        <v>178</v>
      </c>
      <c r="AQ285" s="91">
        <v>0</v>
      </c>
      <c r="AR285" s="91">
        <v>0</v>
      </c>
      <c r="AS285" s="91"/>
      <c r="AT285" s="91"/>
      <c r="AU285" s="91"/>
      <c r="AV285" s="91"/>
      <c r="AW285" s="91"/>
      <c r="AX285" s="91"/>
      <c r="AY285" s="91"/>
      <c r="AZ285" s="91"/>
      <c r="BA285" s="123" t="s">
        <v>3246</v>
      </c>
      <c r="BB285" s="123" t="s">
        <v>4396</v>
      </c>
      <c r="BC285" s="123">
        <v>-1</v>
      </c>
      <c r="BD285" s="90" t="str">
        <f>REPLACE(INDEX(GroupVertices[Group], MATCH(Edges[[#This Row],[Vertex 1]],GroupVertices[Vertex],0)),1,1,"")</f>
        <v>est</v>
      </c>
      <c r="BE285" s="90" t="e">
        <f>REPLACE(INDEX(GroupVertices[Group], MATCH(Edges[[#This Row],[Vertex 2]],GroupVertices[Vertex],0)),1,1,"")</f>
        <v>#N/A</v>
      </c>
      <c r="BF285">
        <v>1</v>
      </c>
    </row>
    <row r="286" spans="1:58" x14ac:dyDescent="0.25">
      <c r="A286" s="88" t="s">
        <v>3247</v>
      </c>
      <c r="B286" s="88" t="s">
        <v>218</v>
      </c>
      <c r="C286" s="53" t="s">
        <v>4411</v>
      </c>
      <c r="D286" s="54">
        <v>1</v>
      </c>
      <c r="E286" s="61"/>
      <c r="F286" s="55">
        <v>10</v>
      </c>
      <c r="G286" s="53"/>
      <c r="H286" s="57"/>
      <c r="I286" s="56"/>
      <c r="J286" s="56"/>
      <c r="K286" s="36" t="s">
        <v>65</v>
      </c>
      <c r="L286" s="79">
        <v>286</v>
      </c>
      <c r="M286" s="79"/>
      <c r="N286" s="59"/>
      <c r="O286" s="91" t="s">
        <v>222</v>
      </c>
      <c r="P286" s="94">
        <v>42808.442870370367</v>
      </c>
      <c r="Q286" s="91" t="s">
        <v>3252</v>
      </c>
      <c r="R286" s="91"/>
      <c r="S286" s="91"/>
      <c r="T286" s="91"/>
      <c r="U286" s="91"/>
      <c r="V286" s="97" t="s">
        <v>3260</v>
      </c>
      <c r="W286" s="94">
        <v>42808.442870370367</v>
      </c>
      <c r="X286" s="97" t="s">
        <v>3263</v>
      </c>
      <c r="Y286" s="91"/>
      <c r="Z286" s="91"/>
      <c r="AA286" s="100" t="s">
        <v>3269</v>
      </c>
      <c r="AB286" s="91"/>
      <c r="AC286" s="91" t="b">
        <v>0</v>
      </c>
      <c r="AD286" s="91">
        <v>0</v>
      </c>
      <c r="AE286" s="100" t="s">
        <v>242</v>
      </c>
      <c r="AF286" s="91" t="b">
        <v>0</v>
      </c>
      <c r="AG286" s="91" t="s">
        <v>246</v>
      </c>
      <c r="AH286" s="91"/>
      <c r="AI286" s="100" t="s">
        <v>243</v>
      </c>
      <c r="AJ286" s="91" t="b">
        <v>0</v>
      </c>
      <c r="AK286" s="91">
        <v>0</v>
      </c>
      <c r="AL286" s="100" t="s">
        <v>243</v>
      </c>
      <c r="AM286" s="91" t="s">
        <v>989</v>
      </c>
      <c r="AN286" s="91" t="b">
        <v>0</v>
      </c>
      <c r="AO286" s="100" t="s">
        <v>3269</v>
      </c>
      <c r="AP286" s="91" t="s">
        <v>178</v>
      </c>
      <c r="AQ286" s="91">
        <v>0</v>
      </c>
      <c r="AR286" s="91">
        <v>0</v>
      </c>
      <c r="AS286" s="91"/>
      <c r="AT286" s="91"/>
      <c r="AU286" s="91"/>
      <c r="AV286" s="91"/>
      <c r="AW286" s="91"/>
      <c r="AX286" s="91"/>
      <c r="AY286" s="91"/>
      <c r="AZ286" s="91"/>
      <c r="BA286" s="123" t="s">
        <v>3246</v>
      </c>
      <c r="BB286" s="123" t="s">
        <v>4396</v>
      </c>
      <c r="BC286" s="123">
        <v>-1</v>
      </c>
      <c r="BD286" s="90" t="str">
        <f>REPLACE(INDEX(GroupVertices[Group], MATCH(Edges[[#This Row],[Vertex 1]],GroupVertices[Vertex],0)),1,1,"")</f>
        <v>est</v>
      </c>
      <c r="BE286" s="90" t="e">
        <f>REPLACE(INDEX(GroupVertices[Group], MATCH(Edges[[#This Row],[Vertex 2]],GroupVertices[Vertex],0)),1,1,"")</f>
        <v>#N/A</v>
      </c>
      <c r="BF286">
        <v>1</v>
      </c>
    </row>
    <row r="287" spans="1:58" x14ac:dyDescent="0.25">
      <c r="A287" s="88" t="s">
        <v>3248</v>
      </c>
      <c r="B287" s="88" t="s">
        <v>473</v>
      </c>
      <c r="C287" s="53" t="s">
        <v>4411</v>
      </c>
      <c r="D287" s="54">
        <v>1</v>
      </c>
      <c r="E287" s="61"/>
      <c r="F287" s="55">
        <v>10</v>
      </c>
      <c r="G287" s="53"/>
      <c r="H287" s="57"/>
      <c r="I287" s="56"/>
      <c r="J287" s="56"/>
      <c r="K287" s="36" t="s">
        <v>65</v>
      </c>
      <c r="L287" s="79">
        <v>287</v>
      </c>
      <c r="M287" s="79"/>
      <c r="N287" s="59"/>
      <c r="O287" s="91" t="s">
        <v>223</v>
      </c>
      <c r="P287" s="94">
        <v>42812.620740740742</v>
      </c>
      <c r="Q287" s="91" t="s">
        <v>3254</v>
      </c>
      <c r="R287" s="91"/>
      <c r="S287" s="91"/>
      <c r="T287" s="91"/>
      <c r="U287" s="91"/>
      <c r="V287" s="97" t="s">
        <v>3261</v>
      </c>
      <c r="W287" s="94">
        <v>42812.620740740742</v>
      </c>
      <c r="X287" s="97" t="s">
        <v>3265</v>
      </c>
      <c r="Y287" s="91"/>
      <c r="Z287" s="91"/>
      <c r="AA287" s="100" t="s">
        <v>3271</v>
      </c>
      <c r="AB287" s="100" t="s">
        <v>3275</v>
      </c>
      <c r="AC287" s="91" t="b">
        <v>0</v>
      </c>
      <c r="AD287" s="91">
        <v>1</v>
      </c>
      <c r="AE287" s="100" t="s">
        <v>242</v>
      </c>
      <c r="AF287" s="91" t="b">
        <v>0</v>
      </c>
      <c r="AG287" s="91" t="s">
        <v>246</v>
      </c>
      <c r="AH287" s="91"/>
      <c r="AI287" s="100" t="s">
        <v>243</v>
      </c>
      <c r="AJ287" s="91" t="b">
        <v>0</v>
      </c>
      <c r="AK287" s="91">
        <v>0</v>
      </c>
      <c r="AL287" s="100" t="s">
        <v>243</v>
      </c>
      <c r="AM287" s="91" t="s">
        <v>453</v>
      </c>
      <c r="AN287" s="91" t="b">
        <v>0</v>
      </c>
      <c r="AO287" s="100" t="s">
        <v>3275</v>
      </c>
      <c r="AP287" s="91" t="s">
        <v>178</v>
      </c>
      <c r="AQ287" s="91">
        <v>0</v>
      </c>
      <c r="AR287" s="91">
        <v>0</v>
      </c>
      <c r="AS287" s="91"/>
      <c r="AT287" s="91"/>
      <c r="AU287" s="91"/>
      <c r="AV287" s="91"/>
      <c r="AW287" s="91"/>
      <c r="AX287" s="91"/>
      <c r="AY287" s="91"/>
      <c r="AZ287" s="91"/>
      <c r="BA287" s="123" t="s">
        <v>3246</v>
      </c>
      <c r="BB287" s="123" t="s">
        <v>4396</v>
      </c>
      <c r="BC287" s="123">
        <v>-1</v>
      </c>
      <c r="BD287" s="90" t="str">
        <f>REPLACE(INDEX(GroupVertices[Group], MATCH(Edges[[#This Row],[Vertex 1]],GroupVertices[Vertex],0)),1,1,"")</f>
        <v>est</v>
      </c>
      <c r="BE287" s="90" t="str">
        <f>REPLACE(INDEX(GroupVertices[Group], MATCH(Edges[[#This Row],[Vertex 2]],GroupVertices[Vertex],0)),1,1,"")</f>
        <v>ast</v>
      </c>
      <c r="BF287">
        <v>1</v>
      </c>
    </row>
    <row r="288" spans="1:58" x14ac:dyDescent="0.25">
      <c r="A288" s="88" t="s">
        <v>3248</v>
      </c>
      <c r="B288" s="88" t="s">
        <v>218</v>
      </c>
      <c r="C288" s="53" t="s">
        <v>4411</v>
      </c>
      <c r="D288" s="54">
        <v>1</v>
      </c>
      <c r="E288" s="61"/>
      <c r="F288" s="55">
        <v>10</v>
      </c>
      <c r="G288" s="53"/>
      <c r="H288" s="57"/>
      <c r="I288" s="56"/>
      <c r="J288" s="56"/>
      <c r="K288" s="36" t="s">
        <v>65</v>
      </c>
      <c r="L288" s="79">
        <v>288</v>
      </c>
      <c r="M288" s="79"/>
      <c r="N288" s="59"/>
      <c r="O288" s="91" t="s">
        <v>223</v>
      </c>
      <c r="P288" s="94">
        <v>42812.620740740742</v>
      </c>
      <c r="Q288" s="91" t="s">
        <v>3254</v>
      </c>
      <c r="R288" s="91"/>
      <c r="S288" s="91"/>
      <c r="T288" s="91"/>
      <c r="U288" s="91"/>
      <c r="V288" s="97" t="s">
        <v>3261</v>
      </c>
      <c r="W288" s="94">
        <v>42812.620740740742</v>
      </c>
      <c r="X288" s="97" t="s">
        <v>3265</v>
      </c>
      <c r="Y288" s="91"/>
      <c r="Z288" s="91"/>
      <c r="AA288" s="100" t="s">
        <v>3271</v>
      </c>
      <c r="AB288" s="100" t="s">
        <v>3275</v>
      </c>
      <c r="AC288" s="91" t="b">
        <v>0</v>
      </c>
      <c r="AD288" s="91">
        <v>1</v>
      </c>
      <c r="AE288" s="100" t="s">
        <v>242</v>
      </c>
      <c r="AF288" s="91" t="b">
        <v>0</v>
      </c>
      <c r="AG288" s="91" t="s">
        <v>246</v>
      </c>
      <c r="AH288" s="91"/>
      <c r="AI288" s="100" t="s">
        <v>243</v>
      </c>
      <c r="AJ288" s="91" t="b">
        <v>0</v>
      </c>
      <c r="AK288" s="91">
        <v>0</v>
      </c>
      <c r="AL288" s="100" t="s">
        <v>243</v>
      </c>
      <c r="AM288" s="91" t="s">
        <v>453</v>
      </c>
      <c r="AN288" s="91" t="b">
        <v>0</v>
      </c>
      <c r="AO288" s="100" t="s">
        <v>3275</v>
      </c>
      <c r="AP288" s="91" t="s">
        <v>178</v>
      </c>
      <c r="AQ288" s="91">
        <v>0</v>
      </c>
      <c r="AR288" s="91">
        <v>0</v>
      </c>
      <c r="AS288" s="91"/>
      <c r="AT288" s="91"/>
      <c r="AU288" s="91"/>
      <c r="AV288" s="91"/>
      <c r="AW288" s="91"/>
      <c r="AX288" s="91"/>
      <c r="AY288" s="91"/>
      <c r="AZ288" s="91"/>
      <c r="BA288" s="123" t="s">
        <v>3246</v>
      </c>
      <c r="BB288" s="123" t="s">
        <v>4396</v>
      </c>
      <c r="BC288" s="123">
        <v>-1</v>
      </c>
      <c r="BD288" s="90" t="str">
        <f>REPLACE(INDEX(GroupVertices[Group], MATCH(Edges[[#This Row],[Vertex 1]],GroupVertices[Vertex],0)),1,1,"")</f>
        <v>est</v>
      </c>
      <c r="BE288" s="90" t="e">
        <f>REPLACE(INDEX(GroupVertices[Group], MATCH(Edges[[#This Row],[Vertex 2]],GroupVertices[Vertex],0)),1,1,"")</f>
        <v>#N/A</v>
      </c>
      <c r="BF288">
        <v>1</v>
      </c>
    </row>
    <row r="289" spans="1:58" x14ac:dyDescent="0.25">
      <c r="A289" s="88" t="s">
        <v>3249</v>
      </c>
      <c r="B289" s="88" t="s">
        <v>510</v>
      </c>
      <c r="C289" s="53" t="s">
        <v>4411</v>
      </c>
      <c r="D289" s="54">
        <v>1</v>
      </c>
      <c r="E289" s="61"/>
      <c r="F289" s="55">
        <v>10</v>
      </c>
      <c r="G289" s="53"/>
      <c r="H289" s="57"/>
      <c r="I289" s="56"/>
      <c r="J289" s="56"/>
      <c r="K289" s="36" t="s">
        <v>65</v>
      </c>
      <c r="L289" s="79">
        <v>289</v>
      </c>
      <c r="M289" s="79"/>
      <c r="N289" s="59"/>
      <c r="O289" s="91" t="s">
        <v>223</v>
      </c>
      <c r="P289" s="94">
        <v>42812.720231481479</v>
      </c>
      <c r="Q289" s="91" t="s">
        <v>3255</v>
      </c>
      <c r="R289" s="91"/>
      <c r="S289" s="91"/>
      <c r="T289" s="91" t="s">
        <v>3258</v>
      </c>
      <c r="U289" s="91"/>
      <c r="V289" s="97" t="s">
        <v>3262</v>
      </c>
      <c r="W289" s="94">
        <v>42812.720231481479</v>
      </c>
      <c r="X289" s="97" t="s">
        <v>3266</v>
      </c>
      <c r="Y289" s="91"/>
      <c r="Z289" s="91"/>
      <c r="AA289" s="100" t="s">
        <v>3272</v>
      </c>
      <c r="AB289" s="91"/>
      <c r="AC289" s="91" t="b">
        <v>0</v>
      </c>
      <c r="AD289" s="91">
        <v>0</v>
      </c>
      <c r="AE289" s="100" t="s">
        <v>1606</v>
      </c>
      <c r="AF289" s="91" t="b">
        <v>0</v>
      </c>
      <c r="AG289" s="91" t="s">
        <v>246</v>
      </c>
      <c r="AH289" s="91"/>
      <c r="AI289" s="100" t="s">
        <v>243</v>
      </c>
      <c r="AJ289" s="91" t="b">
        <v>0</v>
      </c>
      <c r="AK289" s="91">
        <v>0</v>
      </c>
      <c r="AL289" s="100" t="s">
        <v>243</v>
      </c>
      <c r="AM289" s="91" t="s">
        <v>247</v>
      </c>
      <c r="AN289" s="91" t="b">
        <v>0</v>
      </c>
      <c r="AO289" s="100" t="s">
        <v>3272</v>
      </c>
      <c r="AP289" s="91" t="s">
        <v>178</v>
      </c>
      <c r="AQ289" s="91">
        <v>0</v>
      </c>
      <c r="AR289" s="91">
        <v>0</v>
      </c>
      <c r="AS289" s="91"/>
      <c r="AT289" s="91"/>
      <c r="AU289" s="91"/>
      <c r="AV289" s="91"/>
      <c r="AW289" s="91"/>
      <c r="AX289" s="91"/>
      <c r="AY289" s="91"/>
      <c r="AZ289" s="91"/>
      <c r="BA289" s="123" t="s">
        <v>3246</v>
      </c>
      <c r="BB289" s="123" t="s">
        <v>4396</v>
      </c>
      <c r="BC289" s="123">
        <v>-1</v>
      </c>
      <c r="BD289" s="90" t="str">
        <f>REPLACE(INDEX(GroupVertices[Group], MATCH(Edges[[#This Row],[Vertex 1]],GroupVertices[Vertex],0)),1,1,"")</f>
        <v>est</v>
      </c>
      <c r="BE289" s="90" t="e">
        <f>REPLACE(INDEX(GroupVertices[Group], MATCH(Edges[[#This Row],[Vertex 2]],GroupVertices[Vertex],0)),1,1,"")</f>
        <v>#N/A</v>
      </c>
      <c r="BF289">
        <v>1</v>
      </c>
    </row>
    <row r="290" spans="1:58" x14ac:dyDescent="0.25">
      <c r="A290" s="88" t="s">
        <v>3249</v>
      </c>
      <c r="B290" s="88" t="s">
        <v>674</v>
      </c>
      <c r="C290" s="53" t="s">
        <v>4411</v>
      </c>
      <c r="D290" s="54">
        <v>1</v>
      </c>
      <c r="E290" s="61"/>
      <c r="F290" s="55">
        <v>10</v>
      </c>
      <c r="G290" s="53"/>
      <c r="H290" s="57"/>
      <c r="I290" s="56"/>
      <c r="J290" s="56"/>
      <c r="K290" s="36" t="s">
        <v>65</v>
      </c>
      <c r="L290" s="79">
        <v>290</v>
      </c>
      <c r="M290" s="79"/>
      <c r="N290" s="59"/>
      <c r="O290" s="91" t="s">
        <v>222</v>
      </c>
      <c r="P290" s="94">
        <v>42812.720231481479</v>
      </c>
      <c r="Q290" s="91" t="s">
        <v>3255</v>
      </c>
      <c r="R290" s="91"/>
      <c r="S290" s="91"/>
      <c r="T290" s="91" t="s">
        <v>3258</v>
      </c>
      <c r="U290" s="91"/>
      <c r="V290" s="97" t="s">
        <v>3262</v>
      </c>
      <c r="W290" s="94">
        <v>42812.720231481479</v>
      </c>
      <c r="X290" s="97" t="s">
        <v>3266</v>
      </c>
      <c r="Y290" s="91"/>
      <c r="Z290" s="91"/>
      <c r="AA290" s="100" t="s">
        <v>3272</v>
      </c>
      <c r="AB290" s="91"/>
      <c r="AC290" s="91" t="b">
        <v>0</v>
      </c>
      <c r="AD290" s="91">
        <v>0</v>
      </c>
      <c r="AE290" s="100" t="s">
        <v>1606</v>
      </c>
      <c r="AF290" s="91" t="b">
        <v>0</v>
      </c>
      <c r="AG290" s="91" t="s">
        <v>246</v>
      </c>
      <c r="AH290" s="91"/>
      <c r="AI290" s="100" t="s">
        <v>243</v>
      </c>
      <c r="AJ290" s="91" t="b">
        <v>0</v>
      </c>
      <c r="AK290" s="91">
        <v>0</v>
      </c>
      <c r="AL290" s="100" t="s">
        <v>243</v>
      </c>
      <c r="AM290" s="91" t="s">
        <v>247</v>
      </c>
      <c r="AN290" s="91" t="b">
        <v>0</v>
      </c>
      <c r="AO290" s="100" t="s">
        <v>3272</v>
      </c>
      <c r="AP290" s="91" t="s">
        <v>178</v>
      </c>
      <c r="AQ290" s="91">
        <v>0</v>
      </c>
      <c r="AR290" s="91">
        <v>0</v>
      </c>
      <c r="AS290" s="91"/>
      <c r="AT290" s="91"/>
      <c r="AU290" s="91"/>
      <c r="AV290" s="91"/>
      <c r="AW290" s="91"/>
      <c r="AX290" s="91"/>
      <c r="AY290" s="91"/>
      <c r="AZ290" s="91"/>
      <c r="BA290" s="123" t="s">
        <v>3246</v>
      </c>
      <c r="BB290" s="123" t="s">
        <v>4396</v>
      </c>
      <c r="BC290" s="123">
        <v>-1</v>
      </c>
      <c r="BD290" s="90" t="str">
        <f>REPLACE(INDEX(GroupVertices[Group], MATCH(Edges[[#This Row],[Vertex 1]],GroupVertices[Vertex],0)),1,1,"")</f>
        <v>est</v>
      </c>
      <c r="BE290" s="90" t="e">
        <f>REPLACE(INDEX(GroupVertices[Group], MATCH(Edges[[#This Row],[Vertex 2]],GroupVertices[Vertex],0)),1,1,"")</f>
        <v>#N/A</v>
      </c>
      <c r="BF290">
        <v>1</v>
      </c>
    </row>
    <row r="291" spans="1:58" x14ac:dyDescent="0.25">
      <c r="A291" s="88" t="s">
        <v>3249</v>
      </c>
      <c r="B291" s="88" t="s">
        <v>218</v>
      </c>
      <c r="C291" s="53" t="s">
        <v>4411</v>
      </c>
      <c r="D291" s="54">
        <v>1</v>
      </c>
      <c r="E291" s="61"/>
      <c r="F291" s="55">
        <v>10</v>
      </c>
      <c r="G291" s="53"/>
      <c r="H291" s="57"/>
      <c r="I291" s="56"/>
      <c r="J291" s="56"/>
      <c r="K291" s="36" t="s">
        <v>65</v>
      </c>
      <c r="L291" s="79">
        <v>291</v>
      </c>
      <c r="M291" s="79"/>
      <c r="N291" s="59"/>
      <c r="O291" s="91" t="s">
        <v>223</v>
      </c>
      <c r="P291" s="94">
        <v>42812.720231481479</v>
      </c>
      <c r="Q291" s="91" t="s">
        <v>3255</v>
      </c>
      <c r="R291" s="91"/>
      <c r="S291" s="91"/>
      <c r="T291" s="91" t="s">
        <v>3258</v>
      </c>
      <c r="U291" s="91"/>
      <c r="V291" s="97" t="s">
        <v>3262</v>
      </c>
      <c r="W291" s="94">
        <v>42812.720231481479</v>
      </c>
      <c r="X291" s="97" t="s">
        <v>3266</v>
      </c>
      <c r="Y291" s="91"/>
      <c r="Z291" s="91"/>
      <c r="AA291" s="100" t="s">
        <v>3272</v>
      </c>
      <c r="AB291" s="91"/>
      <c r="AC291" s="91" t="b">
        <v>0</v>
      </c>
      <c r="AD291" s="91">
        <v>0</v>
      </c>
      <c r="AE291" s="100" t="s">
        <v>1606</v>
      </c>
      <c r="AF291" s="91" t="b">
        <v>0</v>
      </c>
      <c r="AG291" s="91" t="s">
        <v>246</v>
      </c>
      <c r="AH291" s="91"/>
      <c r="AI291" s="100" t="s">
        <v>243</v>
      </c>
      <c r="AJ291" s="91" t="b">
        <v>0</v>
      </c>
      <c r="AK291" s="91">
        <v>0</v>
      </c>
      <c r="AL291" s="100" t="s">
        <v>243</v>
      </c>
      <c r="AM291" s="91" t="s">
        <v>247</v>
      </c>
      <c r="AN291" s="91" t="b">
        <v>0</v>
      </c>
      <c r="AO291" s="100" t="s">
        <v>3272</v>
      </c>
      <c r="AP291" s="91" t="s">
        <v>178</v>
      </c>
      <c r="AQ291" s="91">
        <v>0</v>
      </c>
      <c r="AR291" s="91">
        <v>0</v>
      </c>
      <c r="AS291" s="91"/>
      <c r="AT291" s="91"/>
      <c r="AU291" s="91"/>
      <c r="AV291" s="91"/>
      <c r="AW291" s="91"/>
      <c r="AX291" s="91"/>
      <c r="AY291" s="91"/>
      <c r="AZ291" s="91"/>
      <c r="BA291" s="123" t="s">
        <v>3246</v>
      </c>
      <c r="BB291" s="123" t="s">
        <v>4396</v>
      </c>
      <c r="BC291" s="123">
        <v>-1</v>
      </c>
      <c r="BD291" s="90" t="str">
        <f>REPLACE(INDEX(GroupVertices[Group], MATCH(Edges[[#This Row],[Vertex 1]],GroupVertices[Vertex],0)),1,1,"")</f>
        <v>est</v>
      </c>
      <c r="BE291" s="90" t="e">
        <f>REPLACE(INDEX(GroupVertices[Group], MATCH(Edges[[#This Row],[Vertex 2]],GroupVertices[Vertex],0)),1,1,"")</f>
        <v>#N/A</v>
      </c>
      <c r="BF291">
        <v>1</v>
      </c>
    </row>
    <row r="292" spans="1:58" x14ac:dyDescent="0.25">
      <c r="A292" s="88" t="s">
        <v>3250</v>
      </c>
      <c r="B292" s="88" t="s">
        <v>218</v>
      </c>
      <c r="C292" s="53" t="s">
        <v>4411</v>
      </c>
      <c r="D292" s="54">
        <v>1</v>
      </c>
      <c r="E292" s="61"/>
      <c r="F292" s="55">
        <v>10</v>
      </c>
      <c r="G292" s="53"/>
      <c r="H292" s="57"/>
      <c r="I292" s="56"/>
      <c r="J292" s="56"/>
      <c r="K292" s="36" t="s">
        <v>65</v>
      </c>
      <c r="L292" s="79">
        <v>292</v>
      </c>
      <c r="M292" s="79"/>
      <c r="N292" s="59"/>
      <c r="O292" s="91" t="s">
        <v>222</v>
      </c>
      <c r="P292" s="94">
        <v>42813.722812499997</v>
      </c>
      <c r="Q292" s="91" t="s">
        <v>3256</v>
      </c>
      <c r="R292" s="91"/>
      <c r="S292" s="91"/>
      <c r="T292" s="91"/>
      <c r="U292" s="97" t="s">
        <v>3259</v>
      </c>
      <c r="V292" s="97" t="s">
        <v>3259</v>
      </c>
      <c r="W292" s="94">
        <v>42813.722812499997</v>
      </c>
      <c r="X292" s="97" t="s">
        <v>3267</v>
      </c>
      <c r="Y292" s="91"/>
      <c r="Z292" s="91"/>
      <c r="AA292" s="100" t="s">
        <v>3273</v>
      </c>
      <c r="AB292" s="91"/>
      <c r="AC292" s="91" t="b">
        <v>0</v>
      </c>
      <c r="AD292" s="91">
        <v>0</v>
      </c>
      <c r="AE292" s="100" t="s">
        <v>242</v>
      </c>
      <c r="AF292" s="91" t="b">
        <v>0</v>
      </c>
      <c r="AG292" s="91" t="s">
        <v>246</v>
      </c>
      <c r="AH292" s="91"/>
      <c r="AI292" s="100" t="s">
        <v>243</v>
      </c>
      <c r="AJ292" s="91" t="b">
        <v>0</v>
      </c>
      <c r="AK292" s="91">
        <v>0</v>
      </c>
      <c r="AL292" s="100" t="s">
        <v>243</v>
      </c>
      <c r="AM292" s="91" t="s">
        <v>989</v>
      </c>
      <c r="AN292" s="91" t="b">
        <v>0</v>
      </c>
      <c r="AO292" s="100" t="s">
        <v>3273</v>
      </c>
      <c r="AP292" s="91" t="s">
        <v>178</v>
      </c>
      <c r="AQ292" s="91">
        <v>0</v>
      </c>
      <c r="AR292" s="91">
        <v>0</v>
      </c>
      <c r="AS292" s="91"/>
      <c r="AT292" s="91"/>
      <c r="AU292" s="91"/>
      <c r="AV292" s="91"/>
      <c r="AW292" s="91"/>
      <c r="AX292" s="91"/>
      <c r="AY292" s="91"/>
      <c r="AZ292" s="91"/>
      <c r="BA292" s="123" t="s">
        <v>3246</v>
      </c>
      <c r="BB292" s="123" t="s">
        <v>4396</v>
      </c>
      <c r="BC292" s="123">
        <v>-1</v>
      </c>
      <c r="BD292" s="90" t="str">
        <f>REPLACE(INDEX(GroupVertices[Group], MATCH(Edges[[#This Row],[Vertex 1]],GroupVertices[Vertex],0)),1,1,"")</f>
        <v>est</v>
      </c>
      <c r="BE292" s="90" t="e">
        <f>REPLACE(INDEX(GroupVertices[Group], MATCH(Edges[[#This Row],[Vertex 2]],GroupVertices[Vertex],0)),1,1,"")</f>
        <v>#N/A</v>
      </c>
      <c r="BF292">
        <v>1</v>
      </c>
    </row>
    <row r="293" spans="1:58" x14ac:dyDescent="0.25">
      <c r="A293" s="89" t="s">
        <v>3251</v>
      </c>
      <c r="B293" s="89" t="s">
        <v>218</v>
      </c>
      <c r="C293" s="53" t="s">
        <v>4411</v>
      </c>
      <c r="D293" s="150">
        <v>1</v>
      </c>
      <c r="E293" s="151"/>
      <c r="F293" s="152">
        <v>10</v>
      </c>
      <c r="G293" s="149"/>
      <c r="H293" s="153"/>
      <c r="I293" s="154"/>
      <c r="J293" s="154"/>
      <c r="K293" s="36" t="s">
        <v>65</v>
      </c>
      <c r="L293" s="155">
        <v>293</v>
      </c>
      <c r="M293" s="155"/>
      <c r="N293" s="87"/>
      <c r="O293" s="92" t="s">
        <v>222</v>
      </c>
      <c r="P293" s="95">
        <v>42814.606909722221</v>
      </c>
      <c r="Q293" s="92" t="s">
        <v>3257</v>
      </c>
      <c r="R293" s="92"/>
      <c r="S293" s="92"/>
      <c r="T293" s="92"/>
      <c r="U293" s="92"/>
      <c r="V293" s="98" t="s">
        <v>759</v>
      </c>
      <c r="W293" s="95">
        <v>42814.606909722221</v>
      </c>
      <c r="X293" s="98" t="s">
        <v>3268</v>
      </c>
      <c r="Y293" s="92"/>
      <c r="Z293" s="92"/>
      <c r="AA293" s="101" t="s">
        <v>3274</v>
      </c>
      <c r="AB293" s="92"/>
      <c r="AC293" s="92" t="b">
        <v>0</v>
      </c>
      <c r="AD293" s="92">
        <v>0</v>
      </c>
      <c r="AE293" s="101" t="s">
        <v>242</v>
      </c>
      <c r="AF293" s="92" t="b">
        <v>0</v>
      </c>
      <c r="AG293" s="92" t="s">
        <v>246</v>
      </c>
      <c r="AH293" s="92"/>
      <c r="AI293" s="101" t="s">
        <v>243</v>
      </c>
      <c r="AJ293" s="92" t="b">
        <v>0</v>
      </c>
      <c r="AK293" s="92">
        <v>0</v>
      </c>
      <c r="AL293" s="101" t="s">
        <v>243</v>
      </c>
      <c r="AM293" s="92" t="s">
        <v>247</v>
      </c>
      <c r="AN293" s="92" t="b">
        <v>0</v>
      </c>
      <c r="AO293" s="101" t="s">
        <v>3274</v>
      </c>
      <c r="AP293" s="92" t="s">
        <v>178</v>
      </c>
      <c r="AQ293" s="92">
        <v>0</v>
      </c>
      <c r="AR293" s="92">
        <v>0</v>
      </c>
      <c r="AS293" s="92"/>
      <c r="AT293" s="92"/>
      <c r="AU293" s="92"/>
      <c r="AV293" s="92"/>
      <c r="AW293" s="92"/>
      <c r="AX293" s="92"/>
      <c r="AY293" s="92"/>
      <c r="AZ293" s="92"/>
      <c r="BA293" s="123" t="s">
        <v>3246</v>
      </c>
      <c r="BB293" s="123" t="s">
        <v>4396</v>
      </c>
      <c r="BC293" s="123">
        <v>-1</v>
      </c>
      <c r="BD293" s="90" t="str">
        <f>REPLACE(INDEX(GroupVertices[Group], MATCH(Edges[[#This Row],[Vertex 1]],GroupVertices[Vertex],0)),1,1,"")</f>
        <v>est</v>
      </c>
      <c r="BE293" s="90" t="e">
        <f>REPLACE(INDEX(GroupVertices[Group], MATCH(Edges[[#This Row],[Vertex 2]],GroupVertices[Vertex],0)),1,1,"")</f>
        <v>#N/A</v>
      </c>
      <c r="BF293">
        <v>1</v>
      </c>
    </row>
    <row r="294" spans="1:58" x14ac:dyDescent="0.25">
      <c r="A294" s="88" t="s">
        <v>2060</v>
      </c>
      <c r="B294" s="88" t="s">
        <v>218</v>
      </c>
      <c r="C294" s="53" t="s">
        <v>4411</v>
      </c>
      <c r="D294" s="54">
        <v>1.1666666666666667</v>
      </c>
      <c r="E294" s="61"/>
      <c r="F294" s="55">
        <v>17.5</v>
      </c>
      <c r="G294" s="53"/>
      <c r="H294" s="57"/>
      <c r="I294" s="56"/>
      <c r="J294" s="56"/>
      <c r="K294" s="36" t="s">
        <v>65</v>
      </c>
      <c r="L294" s="79">
        <v>294</v>
      </c>
      <c r="M294" s="79"/>
      <c r="N294" s="59"/>
      <c r="O294" s="91" t="s">
        <v>222</v>
      </c>
      <c r="P294" s="94">
        <v>42809.13077546296</v>
      </c>
      <c r="Q294" s="91" t="s">
        <v>2105</v>
      </c>
      <c r="R294" s="91"/>
      <c r="S294" s="91"/>
      <c r="T294" s="91"/>
      <c r="U294" s="91"/>
      <c r="V294" s="97" t="s">
        <v>2162</v>
      </c>
      <c r="W294" s="94">
        <v>42809.13077546296</v>
      </c>
      <c r="X294" s="97" t="s">
        <v>2200</v>
      </c>
      <c r="Y294" s="91"/>
      <c r="Z294" s="91"/>
      <c r="AA294" s="100" t="s">
        <v>2240</v>
      </c>
      <c r="AB294" s="91"/>
      <c r="AC294" s="91" t="b">
        <v>0</v>
      </c>
      <c r="AD294" s="91">
        <v>1</v>
      </c>
      <c r="AE294" s="100" t="s">
        <v>242</v>
      </c>
      <c r="AF294" s="91" t="b">
        <v>0</v>
      </c>
      <c r="AG294" s="91" t="s">
        <v>2268</v>
      </c>
      <c r="AH294" s="91"/>
      <c r="AI294" s="100" t="s">
        <v>243</v>
      </c>
      <c r="AJ294" s="91" t="b">
        <v>0</v>
      </c>
      <c r="AK294" s="91">
        <v>0</v>
      </c>
      <c r="AL294" s="100" t="s">
        <v>243</v>
      </c>
      <c r="AM294" s="91" t="s">
        <v>247</v>
      </c>
      <c r="AN294" s="91" t="b">
        <v>0</v>
      </c>
      <c r="AO294" s="100" t="s">
        <v>2240</v>
      </c>
      <c r="AP294" s="91" t="s">
        <v>178</v>
      </c>
      <c r="AQ294" s="91">
        <v>0</v>
      </c>
      <c r="AR294" s="91">
        <v>0</v>
      </c>
      <c r="AS294" s="91"/>
      <c r="AT294" s="91"/>
      <c r="AU294" s="91"/>
      <c r="AV294" s="91"/>
      <c r="AW294" s="91"/>
      <c r="AX294" s="91"/>
      <c r="AY294" s="91"/>
      <c r="AZ294" s="91"/>
      <c r="BA294" s="123" t="s">
        <v>3246</v>
      </c>
      <c r="BB294" s="123" t="s">
        <v>4396</v>
      </c>
      <c r="BC294" s="123">
        <v>-1</v>
      </c>
      <c r="BD294" s="90" t="str">
        <f>REPLACE(INDEX(GroupVertices[Group], MATCH(Edges[[#This Row],[Vertex 1]],GroupVertices[Vertex],0)),1,1,"")</f>
        <v>est</v>
      </c>
      <c r="BE294" s="90" t="e">
        <f>REPLACE(INDEX(GroupVertices[Group], MATCH(Edges[[#This Row],[Vertex 2]],GroupVertices[Vertex],0)),1,1,"")</f>
        <v>#N/A</v>
      </c>
      <c r="BF294">
        <v>2</v>
      </c>
    </row>
    <row r="295" spans="1:58" x14ac:dyDescent="0.25">
      <c r="A295" s="88" t="s">
        <v>3171</v>
      </c>
      <c r="B295" s="88" t="s">
        <v>221</v>
      </c>
      <c r="C295" s="53" t="s">
        <v>4411</v>
      </c>
      <c r="D295" s="54">
        <v>1.1666666666666667</v>
      </c>
      <c r="E295" s="61"/>
      <c r="F295" s="55">
        <v>17.5</v>
      </c>
      <c r="G295" s="53"/>
      <c r="H295" s="57"/>
      <c r="I295" s="56"/>
      <c r="J295" s="56"/>
      <c r="K295" s="36" t="s">
        <v>65</v>
      </c>
      <c r="L295" s="79">
        <v>295</v>
      </c>
      <c r="M295" s="79"/>
      <c r="N295" s="59"/>
      <c r="O295" s="91" t="s">
        <v>223</v>
      </c>
      <c r="P295" s="94">
        <v>42811.790092592593</v>
      </c>
      <c r="Q295" s="91" t="s">
        <v>3178</v>
      </c>
      <c r="R295" s="91"/>
      <c r="S295" s="91"/>
      <c r="T295" s="91"/>
      <c r="U295" s="91"/>
      <c r="V295" s="97" t="s">
        <v>3185</v>
      </c>
      <c r="W295" s="94">
        <v>42811.790092592593</v>
      </c>
      <c r="X295" s="97" t="s">
        <v>3193</v>
      </c>
      <c r="Y295" s="91"/>
      <c r="Z295" s="91"/>
      <c r="AA295" s="100" t="s">
        <v>3201</v>
      </c>
      <c r="AB295" s="91"/>
      <c r="AC295" s="91" t="b">
        <v>0</v>
      </c>
      <c r="AD295" s="91">
        <v>1</v>
      </c>
      <c r="AE295" s="100" t="s">
        <v>243</v>
      </c>
      <c r="AF295" s="91" t="b">
        <v>0</v>
      </c>
      <c r="AG295" s="91" t="s">
        <v>246</v>
      </c>
      <c r="AH295" s="91"/>
      <c r="AI295" s="100" t="s">
        <v>243</v>
      </c>
      <c r="AJ295" s="91" t="b">
        <v>0</v>
      </c>
      <c r="AK295" s="91">
        <v>1</v>
      </c>
      <c r="AL295" s="100" t="s">
        <v>243</v>
      </c>
      <c r="AM295" s="91" t="s">
        <v>453</v>
      </c>
      <c r="AN295" s="91" t="b">
        <v>0</v>
      </c>
      <c r="AO295" s="100" t="s">
        <v>3201</v>
      </c>
      <c r="AP295" s="91" t="s">
        <v>178</v>
      </c>
      <c r="AQ295" s="91">
        <v>0</v>
      </c>
      <c r="AR295" s="91">
        <v>0</v>
      </c>
      <c r="AS295" s="91"/>
      <c r="AT295" s="91"/>
      <c r="AU295" s="91"/>
      <c r="AV295" s="91"/>
      <c r="AW295" s="91"/>
      <c r="AX295" s="91"/>
      <c r="AY295" s="91"/>
      <c r="AZ295" s="91"/>
      <c r="BA295" s="123" t="s">
        <v>3246</v>
      </c>
      <c r="BB295" s="123" t="s">
        <v>4396</v>
      </c>
      <c r="BC295" s="123">
        <v>-1</v>
      </c>
      <c r="BD295" s="90" t="str">
        <f>REPLACE(INDEX(GroupVertices[Group], MATCH(Edges[[#This Row],[Vertex 1]],GroupVertices[Vertex],0)),1,1,"")</f>
        <v>est</v>
      </c>
      <c r="BE295" s="90" t="e">
        <f>REPLACE(INDEX(GroupVertices[Group], MATCH(Edges[[#This Row],[Vertex 2]],GroupVertices[Vertex],0)),1,1,"")</f>
        <v>#N/A</v>
      </c>
      <c r="BF295">
        <v>2</v>
      </c>
    </row>
    <row r="296" spans="1:58" x14ac:dyDescent="0.25">
      <c r="A296" s="88" t="s">
        <v>3171</v>
      </c>
      <c r="B296" s="88" t="s">
        <v>218</v>
      </c>
      <c r="C296" s="53" t="s">
        <v>4411</v>
      </c>
      <c r="D296" s="54">
        <v>1.1666666666666667</v>
      </c>
      <c r="E296" s="61"/>
      <c r="F296" s="55">
        <v>17.5</v>
      </c>
      <c r="G296" s="53"/>
      <c r="H296" s="57"/>
      <c r="I296" s="56"/>
      <c r="J296" s="56"/>
      <c r="K296" s="36" t="s">
        <v>65</v>
      </c>
      <c r="L296" s="79">
        <v>296</v>
      </c>
      <c r="M296" s="79"/>
      <c r="N296" s="59"/>
      <c r="O296" s="91" t="s">
        <v>223</v>
      </c>
      <c r="P296" s="94">
        <v>42811.790092592593</v>
      </c>
      <c r="Q296" s="91" t="s">
        <v>3178</v>
      </c>
      <c r="R296" s="91"/>
      <c r="S296" s="91"/>
      <c r="T296" s="91"/>
      <c r="U296" s="91"/>
      <c r="V296" s="97" t="s">
        <v>3185</v>
      </c>
      <c r="W296" s="94">
        <v>42811.790092592593</v>
      </c>
      <c r="X296" s="97" t="s">
        <v>3193</v>
      </c>
      <c r="Y296" s="91"/>
      <c r="Z296" s="91"/>
      <c r="AA296" s="100" t="s">
        <v>3201</v>
      </c>
      <c r="AB296" s="91"/>
      <c r="AC296" s="91" t="b">
        <v>0</v>
      </c>
      <c r="AD296" s="91">
        <v>1</v>
      </c>
      <c r="AE296" s="100" t="s">
        <v>243</v>
      </c>
      <c r="AF296" s="91" t="b">
        <v>0</v>
      </c>
      <c r="AG296" s="91" t="s">
        <v>246</v>
      </c>
      <c r="AH296" s="91"/>
      <c r="AI296" s="100" t="s">
        <v>243</v>
      </c>
      <c r="AJ296" s="91" t="b">
        <v>0</v>
      </c>
      <c r="AK296" s="91">
        <v>1</v>
      </c>
      <c r="AL296" s="100" t="s">
        <v>243</v>
      </c>
      <c r="AM296" s="91" t="s">
        <v>453</v>
      </c>
      <c r="AN296" s="91" t="b">
        <v>0</v>
      </c>
      <c r="AO296" s="100" t="s">
        <v>3201</v>
      </c>
      <c r="AP296" s="91" t="s">
        <v>178</v>
      </c>
      <c r="AQ296" s="91">
        <v>0</v>
      </c>
      <c r="AR296" s="91">
        <v>0</v>
      </c>
      <c r="AS296" s="91"/>
      <c r="AT296" s="91"/>
      <c r="AU296" s="91"/>
      <c r="AV296" s="91"/>
      <c r="AW296" s="91"/>
      <c r="AX296" s="91"/>
      <c r="AY296" s="91"/>
      <c r="AZ296" s="91"/>
      <c r="BA296" s="123" t="s">
        <v>3246</v>
      </c>
      <c r="BB296" s="123" t="s">
        <v>4396</v>
      </c>
      <c r="BC296" s="123">
        <v>-1</v>
      </c>
      <c r="BD296" s="90" t="str">
        <f>REPLACE(INDEX(GroupVertices[Group], MATCH(Edges[[#This Row],[Vertex 1]],GroupVertices[Vertex],0)),1,1,"")</f>
        <v>est</v>
      </c>
      <c r="BE296" s="90" t="e">
        <f>REPLACE(INDEX(GroupVertices[Group], MATCH(Edges[[#This Row],[Vertex 2]],GroupVertices[Vertex],0)),1,1,"")</f>
        <v>#N/A</v>
      </c>
      <c r="BF296">
        <v>2</v>
      </c>
    </row>
    <row r="297" spans="1:58" x14ac:dyDescent="0.25">
      <c r="A297" s="88" t="s">
        <v>3298</v>
      </c>
      <c r="B297" s="88" t="s">
        <v>218</v>
      </c>
      <c r="C297" s="53" t="s">
        <v>4411</v>
      </c>
      <c r="D297" s="54">
        <v>1</v>
      </c>
      <c r="E297" s="61"/>
      <c r="F297" s="55">
        <v>10</v>
      </c>
      <c r="G297" s="53"/>
      <c r="H297" s="57"/>
      <c r="I297" s="56"/>
      <c r="J297" s="56"/>
      <c r="K297" s="36" t="s">
        <v>65</v>
      </c>
      <c r="L297" s="79">
        <v>297</v>
      </c>
      <c r="M297" s="79"/>
      <c r="N297" s="59"/>
      <c r="O297" s="91" t="s">
        <v>223</v>
      </c>
      <c r="P297" s="94">
        <v>42811.845023148147</v>
      </c>
      <c r="Q297" s="91" t="s">
        <v>3302</v>
      </c>
      <c r="R297" s="91"/>
      <c r="S297" s="91"/>
      <c r="T297" s="91"/>
      <c r="U297" s="91"/>
      <c r="V297" s="97" t="s">
        <v>3305</v>
      </c>
      <c r="W297" s="94">
        <v>42811.845023148147</v>
      </c>
      <c r="X297" s="97" t="s">
        <v>3309</v>
      </c>
      <c r="Y297" s="91"/>
      <c r="Z297" s="91"/>
      <c r="AA297" s="100" t="s">
        <v>3313</v>
      </c>
      <c r="AB297" s="91"/>
      <c r="AC297" s="91" t="b">
        <v>0</v>
      </c>
      <c r="AD297" s="91">
        <v>0</v>
      </c>
      <c r="AE297" s="100" t="s">
        <v>244</v>
      </c>
      <c r="AF297" s="91" t="b">
        <v>0</v>
      </c>
      <c r="AG297" s="91" t="s">
        <v>246</v>
      </c>
      <c r="AH297" s="91"/>
      <c r="AI297" s="100" t="s">
        <v>243</v>
      </c>
      <c r="AJ297" s="91" t="b">
        <v>0</v>
      </c>
      <c r="AK297" s="91">
        <v>0</v>
      </c>
      <c r="AL297" s="100" t="s">
        <v>243</v>
      </c>
      <c r="AM297" s="91" t="s">
        <v>247</v>
      </c>
      <c r="AN297" s="91" t="b">
        <v>0</v>
      </c>
      <c r="AO297" s="100" t="s">
        <v>3313</v>
      </c>
      <c r="AP297" s="91" t="s">
        <v>178</v>
      </c>
      <c r="AQ297" s="91">
        <v>0</v>
      </c>
      <c r="AR297" s="91">
        <v>0</v>
      </c>
      <c r="AS297" s="91"/>
      <c r="AT297" s="91"/>
      <c r="AU297" s="91"/>
      <c r="AV297" s="91"/>
      <c r="AW297" s="91"/>
      <c r="AX297" s="91"/>
      <c r="AY297" s="91"/>
      <c r="AZ297" s="91"/>
      <c r="BA297" s="123" t="s">
        <v>3246</v>
      </c>
      <c r="BB297" s="123" t="s">
        <v>4396</v>
      </c>
      <c r="BC297" s="123">
        <v>-1</v>
      </c>
      <c r="BD297" s="90" t="str">
        <f>REPLACE(INDEX(GroupVertices[Group], MATCH(Edges[[#This Row],[Vertex 1]],GroupVertices[Vertex],0)),1,1,"")</f>
        <v>est</v>
      </c>
      <c r="BE297" s="90" t="e">
        <f>REPLACE(INDEX(GroupVertices[Group], MATCH(Edges[[#This Row],[Vertex 2]],GroupVertices[Vertex],0)),1,1,"")</f>
        <v>#N/A</v>
      </c>
      <c r="BF297">
        <v>1</v>
      </c>
    </row>
    <row r="298" spans="1:58" x14ac:dyDescent="0.25">
      <c r="A298" s="88" t="s">
        <v>3298</v>
      </c>
      <c r="B298" s="88" t="s">
        <v>221</v>
      </c>
      <c r="C298" s="53" t="s">
        <v>4411</v>
      </c>
      <c r="D298" s="54">
        <v>1</v>
      </c>
      <c r="E298" s="61"/>
      <c r="F298" s="55">
        <v>10</v>
      </c>
      <c r="G298" s="53"/>
      <c r="H298" s="57"/>
      <c r="I298" s="56"/>
      <c r="J298" s="56"/>
      <c r="K298" s="36" t="s">
        <v>65</v>
      </c>
      <c r="L298" s="79">
        <v>298</v>
      </c>
      <c r="M298" s="79"/>
      <c r="N298" s="59"/>
      <c r="O298" s="91" t="s">
        <v>222</v>
      </c>
      <c r="P298" s="94">
        <v>42811.845023148147</v>
      </c>
      <c r="Q298" s="91" t="s">
        <v>3302</v>
      </c>
      <c r="R298" s="91"/>
      <c r="S298" s="91"/>
      <c r="T298" s="91"/>
      <c r="U298" s="91"/>
      <c r="V298" s="97" t="s">
        <v>3305</v>
      </c>
      <c r="W298" s="94">
        <v>42811.845023148147</v>
      </c>
      <c r="X298" s="97" t="s">
        <v>3309</v>
      </c>
      <c r="Y298" s="91"/>
      <c r="Z298" s="91"/>
      <c r="AA298" s="100" t="s">
        <v>3313</v>
      </c>
      <c r="AB298" s="91"/>
      <c r="AC298" s="91" t="b">
        <v>0</v>
      </c>
      <c r="AD298" s="91">
        <v>0</v>
      </c>
      <c r="AE298" s="100" t="s">
        <v>244</v>
      </c>
      <c r="AF298" s="91" t="b">
        <v>0</v>
      </c>
      <c r="AG298" s="91" t="s">
        <v>246</v>
      </c>
      <c r="AH298" s="91"/>
      <c r="AI298" s="100" t="s">
        <v>243</v>
      </c>
      <c r="AJ298" s="91" t="b">
        <v>0</v>
      </c>
      <c r="AK298" s="91">
        <v>0</v>
      </c>
      <c r="AL298" s="100" t="s">
        <v>243</v>
      </c>
      <c r="AM298" s="91" t="s">
        <v>247</v>
      </c>
      <c r="AN298" s="91" t="b">
        <v>0</v>
      </c>
      <c r="AO298" s="100" t="s">
        <v>3313</v>
      </c>
      <c r="AP298" s="91" t="s">
        <v>178</v>
      </c>
      <c r="AQ298" s="91">
        <v>0</v>
      </c>
      <c r="AR298" s="91">
        <v>0</v>
      </c>
      <c r="AS298" s="91"/>
      <c r="AT298" s="91"/>
      <c r="AU298" s="91"/>
      <c r="AV298" s="91"/>
      <c r="AW298" s="91"/>
      <c r="AX298" s="91"/>
      <c r="AY298" s="91"/>
      <c r="AZ298" s="91"/>
      <c r="BA298" s="123" t="s">
        <v>3246</v>
      </c>
      <c r="BB298" s="123" t="s">
        <v>4396</v>
      </c>
      <c r="BC298" s="123">
        <v>-1</v>
      </c>
      <c r="BD298" s="90" t="str">
        <f>REPLACE(INDEX(GroupVertices[Group], MATCH(Edges[[#This Row],[Vertex 1]],GroupVertices[Vertex],0)),1,1,"")</f>
        <v>est</v>
      </c>
      <c r="BE298" s="90" t="e">
        <f>REPLACE(INDEX(GroupVertices[Group], MATCH(Edges[[#This Row],[Vertex 2]],GroupVertices[Vertex],0)),1,1,"")</f>
        <v>#N/A</v>
      </c>
      <c r="BF298">
        <v>1</v>
      </c>
    </row>
    <row r="299" spans="1:58" x14ac:dyDescent="0.25">
      <c r="A299" s="88" t="s">
        <v>3299</v>
      </c>
      <c r="B299" s="88" t="s">
        <v>218</v>
      </c>
      <c r="C299" s="53" t="s">
        <v>4411</v>
      </c>
      <c r="D299" s="54">
        <v>1</v>
      </c>
      <c r="E299" s="61"/>
      <c r="F299" s="55">
        <v>10</v>
      </c>
      <c r="G299" s="53"/>
      <c r="H299" s="57"/>
      <c r="I299" s="56"/>
      <c r="J299" s="56"/>
      <c r="K299" s="36" t="s">
        <v>65</v>
      </c>
      <c r="L299" s="79">
        <v>299</v>
      </c>
      <c r="M299" s="79"/>
      <c r="N299" s="59"/>
      <c r="O299" s="91" t="s">
        <v>223</v>
      </c>
      <c r="P299" s="94">
        <v>42813.553842592592</v>
      </c>
      <c r="Q299" s="91" t="s">
        <v>3303</v>
      </c>
      <c r="R299" s="91"/>
      <c r="S299" s="91"/>
      <c r="T299" s="91"/>
      <c r="U299" s="91"/>
      <c r="V299" s="97" t="s">
        <v>3306</v>
      </c>
      <c r="W299" s="94">
        <v>42813.553842592592</v>
      </c>
      <c r="X299" s="97" t="s">
        <v>3310</v>
      </c>
      <c r="Y299" s="91"/>
      <c r="Z299" s="91"/>
      <c r="AA299" s="100" t="s">
        <v>3314</v>
      </c>
      <c r="AB299" s="91"/>
      <c r="AC299" s="91" t="b">
        <v>0</v>
      </c>
      <c r="AD299" s="91">
        <v>0</v>
      </c>
      <c r="AE299" s="100" t="s">
        <v>244</v>
      </c>
      <c r="AF299" s="91" t="b">
        <v>0</v>
      </c>
      <c r="AG299" s="91" t="s">
        <v>246</v>
      </c>
      <c r="AH299" s="91"/>
      <c r="AI299" s="100" t="s">
        <v>243</v>
      </c>
      <c r="AJ299" s="91" t="b">
        <v>0</v>
      </c>
      <c r="AK299" s="91">
        <v>0</v>
      </c>
      <c r="AL299" s="100" t="s">
        <v>243</v>
      </c>
      <c r="AM299" s="91" t="s">
        <v>247</v>
      </c>
      <c r="AN299" s="91" t="b">
        <v>0</v>
      </c>
      <c r="AO299" s="100" t="s">
        <v>3314</v>
      </c>
      <c r="AP299" s="91" t="s">
        <v>178</v>
      </c>
      <c r="AQ299" s="91">
        <v>0</v>
      </c>
      <c r="AR299" s="91">
        <v>0</v>
      </c>
      <c r="AS299" s="91"/>
      <c r="AT299" s="91"/>
      <c r="AU299" s="91"/>
      <c r="AV299" s="91"/>
      <c r="AW299" s="91"/>
      <c r="AX299" s="91"/>
      <c r="AY299" s="91"/>
      <c r="AZ299" s="91"/>
      <c r="BA299" s="123" t="s">
        <v>3246</v>
      </c>
      <c r="BB299" s="123" t="s">
        <v>4396</v>
      </c>
      <c r="BC299" s="123">
        <v>-1</v>
      </c>
      <c r="BD299" s="90" t="str">
        <f>REPLACE(INDEX(GroupVertices[Group], MATCH(Edges[[#This Row],[Vertex 1]],GroupVertices[Vertex],0)),1,1,"")</f>
        <v>est</v>
      </c>
      <c r="BE299" s="90" t="e">
        <f>REPLACE(INDEX(GroupVertices[Group], MATCH(Edges[[#This Row],[Vertex 2]],GroupVertices[Vertex],0)),1,1,"")</f>
        <v>#N/A</v>
      </c>
      <c r="BF299">
        <v>1</v>
      </c>
    </row>
    <row r="300" spans="1:58" x14ac:dyDescent="0.25">
      <c r="A300" s="89" t="s">
        <v>3299</v>
      </c>
      <c r="B300" s="89" t="s">
        <v>221</v>
      </c>
      <c r="C300" s="53" t="s">
        <v>4411</v>
      </c>
      <c r="D300" s="150">
        <v>1</v>
      </c>
      <c r="E300" s="151"/>
      <c r="F300" s="152">
        <v>10</v>
      </c>
      <c r="G300" s="149"/>
      <c r="H300" s="153"/>
      <c r="I300" s="154"/>
      <c r="J300" s="154"/>
      <c r="K300" s="36" t="s">
        <v>65</v>
      </c>
      <c r="L300" s="155">
        <v>300</v>
      </c>
      <c r="M300" s="155"/>
      <c r="N300" s="87"/>
      <c r="O300" s="92" t="s">
        <v>222</v>
      </c>
      <c r="P300" s="95">
        <v>42813.553842592592</v>
      </c>
      <c r="Q300" s="92" t="s">
        <v>3303</v>
      </c>
      <c r="R300" s="92"/>
      <c r="S300" s="92"/>
      <c r="T300" s="92"/>
      <c r="U300" s="92"/>
      <c r="V300" s="98" t="s">
        <v>3306</v>
      </c>
      <c r="W300" s="95">
        <v>42813.553842592592</v>
      </c>
      <c r="X300" s="98" t="s">
        <v>3310</v>
      </c>
      <c r="Y300" s="92"/>
      <c r="Z300" s="92"/>
      <c r="AA300" s="101" t="s">
        <v>3314</v>
      </c>
      <c r="AB300" s="92"/>
      <c r="AC300" s="92" t="b">
        <v>0</v>
      </c>
      <c r="AD300" s="92">
        <v>0</v>
      </c>
      <c r="AE300" s="101" t="s">
        <v>244</v>
      </c>
      <c r="AF300" s="92" t="b">
        <v>0</v>
      </c>
      <c r="AG300" s="92" t="s">
        <v>246</v>
      </c>
      <c r="AH300" s="92"/>
      <c r="AI300" s="101" t="s">
        <v>243</v>
      </c>
      <c r="AJ300" s="92" t="b">
        <v>0</v>
      </c>
      <c r="AK300" s="92">
        <v>0</v>
      </c>
      <c r="AL300" s="101" t="s">
        <v>243</v>
      </c>
      <c r="AM300" s="92" t="s">
        <v>247</v>
      </c>
      <c r="AN300" s="92" t="b">
        <v>0</v>
      </c>
      <c r="AO300" s="101" t="s">
        <v>3314</v>
      </c>
      <c r="AP300" s="92" t="s">
        <v>178</v>
      </c>
      <c r="AQ300" s="92">
        <v>0</v>
      </c>
      <c r="AR300" s="92">
        <v>0</v>
      </c>
      <c r="AS300" s="92"/>
      <c r="AT300" s="92"/>
      <c r="AU300" s="92"/>
      <c r="AV300" s="92"/>
      <c r="AW300" s="92"/>
      <c r="AX300" s="92"/>
      <c r="AY300" s="92"/>
      <c r="AZ300" s="92"/>
      <c r="BA300" s="123" t="s">
        <v>3246</v>
      </c>
      <c r="BB300" s="123" t="s">
        <v>4396</v>
      </c>
      <c r="BC300" s="123">
        <v>-1</v>
      </c>
      <c r="BD300" s="90" t="str">
        <f>REPLACE(INDEX(GroupVertices[Group], MATCH(Edges[[#This Row],[Vertex 1]],GroupVertices[Vertex],0)),1,1,"")</f>
        <v>est</v>
      </c>
      <c r="BE300" s="90" t="e">
        <f>REPLACE(INDEX(GroupVertices[Group], MATCH(Edges[[#This Row],[Vertex 2]],GroupVertices[Vertex],0)),1,1,"")</f>
        <v>#N/A</v>
      </c>
      <c r="BF300">
        <v>1</v>
      </c>
    </row>
    <row r="301" spans="1:58" x14ac:dyDescent="0.25">
      <c r="A301" s="89" t="s">
        <v>3348</v>
      </c>
      <c r="B301" s="89" t="s">
        <v>218</v>
      </c>
      <c r="C301" s="53" t="s">
        <v>4411</v>
      </c>
      <c r="D301" s="150">
        <v>1.1666666666666667</v>
      </c>
      <c r="E301" s="151"/>
      <c r="F301" s="152">
        <v>17.5</v>
      </c>
      <c r="G301" s="149"/>
      <c r="H301" s="153"/>
      <c r="I301" s="154"/>
      <c r="J301" s="154"/>
      <c r="K301" s="36" t="s">
        <v>65</v>
      </c>
      <c r="L301" s="155">
        <v>301</v>
      </c>
      <c r="M301" s="155"/>
      <c r="N301" s="87"/>
      <c r="O301" s="92" t="s">
        <v>222</v>
      </c>
      <c r="P301" s="95">
        <v>42813.368472222224</v>
      </c>
      <c r="Q301" s="92" t="s">
        <v>3350</v>
      </c>
      <c r="R301" s="92"/>
      <c r="S301" s="92"/>
      <c r="T301" s="92"/>
      <c r="U301" s="92"/>
      <c r="V301" s="98" t="s">
        <v>759</v>
      </c>
      <c r="W301" s="95">
        <v>42813.368472222224</v>
      </c>
      <c r="X301" s="98" t="s">
        <v>3352</v>
      </c>
      <c r="Y301" s="92"/>
      <c r="Z301" s="92"/>
      <c r="AA301" s="101" t="s">
        <v>3354</v>
      </c>
      <c r="AB301" s="92"/>
      <c r="AC301" s="92" t="b">
        <v>0</v>
      </c>
      <c r="AD301" s="92">
        <v>0</v>
      </c>
      <c r="AE301" s="101" t="s">
        <v>242</v>
      </c>
      <c r="AF301" s="92" t="b">
        <v>0</v>
      </c>
      <c r="AG301" s="92" t="s">
        <v>246</v>
      </c>
      <c r="AH301" s="92"/>
      <c r="AI301" s="101" t="s">
        <v>243</v>
      </c>
      <c r="AJ301" s="92" t="b">
        <v>0</v>
      </c>
      <c r="AK301" s="92">
        <v>0</v>
      </c>
      <c r="AL301" s="101" t="s">
        <v>243</v>
      </c>
      <c r="AM301" s="92" t="s">
        <v>552</v>
      </c>
      <c r="AN301" s="92" t="b">
        <v>0</v>
      </c>
      <c r="AO301" s="101" t="s">
        <v>3354</v>
      </c>
      <c r="AP301" s="92" t="s">
        <v>178</v>
      </c>
      <c r="AQ301" s="92">
        <v>0</v>
      </c>
      <c r="AR301" s="92">
        <v>0</v>
      </c>
      <c r="AS301" s="92"/>
      <c r="AT301" s="92"/>
      <c r="AU301" s="92"/>
      <c r="AV301" s="92"/>
      <c r="AW301" s="92"/>
      <c r="AX301" s="92"/>
      <c r="AY301" s="92"/>
      <c r="AZ301" s="92"/>
      <c r="BA301" s="124" t="s">
        <v>3358</v>
      </c>
      <c r="BB301" s="123" t="s">
        <v>4396</v>
      </c>
      <c r="BC301" s="123">
        <v>-1</v>
      </c>
      <c r="BD301" s="90" t="str">
        <f>REPLACE(INDEX(GroupVertices[Group], MATCH(Edges[[#This Row],[Vertex 1]],GroupVertices[Vertex],0)),1,1,"")</f>
        <v>ast</v>
      </c>
      <c r="BE301" s="90" t="e">
        <f>REPLACE(INDEX(GroupVertices[Group], MATCH(Edges[[#This Row],[Vertex 2]],GroupVertices[Vertex],0)),1,1,"")</f>
        <v>#N/A</v>
      </c>
      <c r="BF301">
        <v>2</v>
      </c>
    </row>
    <row r="302" spans="1:58" x14ac:dyDescent="0.25">
      <c r="A302" s="88" t="s">
        <v>3361</v>
      </c>
      <c r="B302" s="88" t="s">
        <v>218</v>
      </c>
      <c r="C302" s="53" t="s">
        <v>4411</v>
      </c>
      <c r="D302" s="54">
        <v>1</v>
      </c>
      <c r="E302" s="61"/>
      <c r="F302" s="55">
        <v>10</v>
      </c>
      <c r="G302" s="53"/>
      <c r="H302" s="57"/>
      <c r="I302" s="56"/>
      <c r="J302" s="56"/>
      <c r="K302" s="36" t="s">
        <v>65</v>
      </c>
      <c r="L302" s="79">
        <v>302</v>
      </c>
      <c r="M302" s="79"/>
      <c r="N302" s="59"/>
      <c r="O302" s="91" t="s">
        <v>223</v>
      </c>
      <c r="P302" s="94">
        <v>42806.362581018519</v>
      </c>
      <c r="Q302" s="91" t="s">
        <v>3372</v>
      </c>
      <c r="R302" s="91"/>
      <c r="S302" s="91"/>
      <c r="T302" s="91"/>
      <c r="U302" s="91"/>
      <c r="V302" s="97" t="s">
        <v>3386</v>
      </c>
      <c r="W302" s="94">
        <v>42806.362581018519</v>
      </c>
      <c r="X302" s="97" t="s">
        <v>3396</v>
      </c>
      <c r="Y302" s="91"/>
      <c r="Z302" s="91"/>
      <c r="AA302" s="100" t="s">
        <v>3409</v>
      </c>
      <c r="AB302" s="91"/>
      <c r="AC302" s="91" t="b">
        <v>0</v>
      </c>
      <c r="AD302" s="91">
        <v>0</v>
      </c>
      <c r="AE302" s="100" t="s">
        <v>3423</v>
      </c>
      <c r="AF302" s="91" t="b">
        <v>0</v>
      </c>
      <c r="AG302" s="91" t="s">
        <v>246</v>
      </c>
      <c r="AH302" s="91"/>
      <c r="AI302" s="100" t="s">
        <v>243</v>
      </c>
      <c r="AJ302" s="91" t="b">
        <v>0</v>
      </c>
      <c r="AK302" s="91">
        <v>0</v>
      </c>
      <c r="AL302" s="100" t="s">
        <v>243</v>
      </c>
      <c r="AM302" s="91" t="s">
        <v>453</v>
      </c>
      <c r="AN302" s="91" t="b">
        <v>0</v>
      </c>
      <c r="AO302" s="100" t="s">
        <v>3409</v>
      </c>
      <c r="AP302" s="91" t="s">
        <v>178</v>
      </c>
      <c r="AQ302" s="91">
        <v>0</v>
      </c>
      <c r="AR302" s="91">
        <v>0</v>
      </c>
      <c r="AS302" s="91"/>
      <c r="AT302" s="91"/>
      <c r="AU302" s="91"/>
      <c r="AV302" s="91"/>
      <c r="AW302" s="91"/>
      <c r="AX302" s="91"/>
      <c r="AY302" s="91"/>
      <c r="AZ302" s="91"/>
      <c r="BA302" s="123" t="s">
        <v>3360</v>
      </c>
      <c r="BB302" s="123" t="s">
        <v>4396</v>
      </c>
      <c r="BC302" s="123">
        <v>-1</v>
      </c>
      <c r="BD302" s="90" t="str">
        <f>REPLACE(INDEX(GroupVertices[Group], MATCH(Edges[[#This Row],[Vertex 1]],GroupVertices[Vertex],0)),1,1,"")</f>
        <v>outh</v>
      </c>
      <c r="BE302" s="90" t="e">
        <f>REPLACE(INDEX(GroupVertices[Group], MATCH(Edges[[#This Row],[Vertex 2]],GroupVertices[Vertex],0)),1,1,"")</f>
        <v>#N/A</v>
      </c>
      <c r="BF302">
        <v>1</v>
      </c>
    </row>
    <row r="303" spans="1:58" x14ac:dyDescent="0.25">
      <c r="A303" s="88" t="s">
        <v>3361</v>
      </c>
      <c r="B303" s="88" t="s">
        <v>510</v>
      </c>
      <c r="C303" s="53" t="s">
        <v>4411</v>
      </c>
      <c r="D303" s="54">
        <v>1</v>
      </c>
      <c r="E303" s="61"/>
      <c r="F303" s="55">
        <v>10</v>
      </c>
      <c r="G303" s="53"/>
      <c r="H303" s="57"/>
      <c r="I303" s="56"/>
      <c r="J303" s="56"/>
      <c r="K303" s="36" t="s">
        <v>65</v>
      </c>
      <c r="L303" s="79">
        <v>303</v>
      </c>
      <c r="M303" s="79"/>
      <c r="N303" s="59"/>
      <c r="O303" s="91" t="s">
        <v>222</v>
      </c>
      <c r="P303" s="94">
        <v>42806.362581018519</v>
      </c>
      <c r="Q303" s="91" t="s">
        <v>3372</v>
      </c>
      <c r="R303" s="91"/>
      <c r="S303" s="91"/>
      <c r="T303" s="91"/>
      <c r="U303" s="91"/>
      <c r="V303" s="97" t="s">
        <v>3386</v>
      </c>
      <c r="W303" s="94">
        <v>42806.362581018519</v>
      </c>
      <c r="X303" s="97" t="s">
        <v>3396</v>
      </c>
      <c r="Y303" s="91"/>
      <c r="Z303" s="91"/>
      <c r="AA303" s="100" t="s">
        <v>3409</v>
      </c>
      <c r="AB303" s="91"/>
      <c r="AC303" s="91" t="b">
        <v>0</v>
      </c>
      <c r="AD303" s="91">
        <v>0</v>
      </c>
      <c r="AE303" s="100" t="s">
        <v>3423</v>
      </c>
      <c r="AF303" s="91" t="b">
        <v>0</v>
      </c>
      <c r="AG303" s="91" t="s">
        <v>246</v>
      </c>
      <c r="AH303" s="91"/>
      <c r="AI303" s="100" t="s">
        <v>243</v>
      </c>
      <c r="AJ303" s="91" t="b">
        <v>0</v>
      </c>
      <c r="AK303" s="91">
        <v>0</v>
      </c>
      <c r="AL303" s="100" t="s">
        <v>243</v>
      </c>
      <c r="AM303" s="91" t="s">
        <v>453</v>
      </c>
      <c r="AN303" s="91" t="b">
        <v>0</v>
      </c>
      <c r="AO303" s="100" t="s">
        <v>3409</v>
      </c>
      <c r="AP303" s="91" t="s">
        <v>178</v>
      </c>
      <c r="AQ303" s="91">
        <v>0</v>
      </c>
      <c r="AR303" s="91">
        <v>0</v>
      </c>
      <c r="AS303" s="91"/>
      <c r="AT303" s="91"/>
      <c r="AU303" s="91"/>
      <c r="AV303" s="91"/>
      <c r="AW303" s="91"/>
      <c r="AX303" s="91"/>
      <c r="AY303" s="91"/>
      <c r="AZ303" s="91"/>
      <c r="BA303" s="123" t="s">
        <v>3360</v>
      </c>
      <c r="BB303" s="123" t="s">
        <v>4396</v>
      </c>
      <c r="BC303" s="123">
        <v>-1</v>
      </c>
      <c r="BD303" s="90" t="str">
        <f>REPLACE(INDEX(GroupVertices[Group], MATCH(Edges[[#This Row],[Vertex 1]],GroupVertices[Vertex],0)),1,1,"")</f>
        <v>outh</v>
      </c>
      <c r="BE303" s="90" t="e">
        <f>REPLACE(INDEX(GroupVertices[Group], MATCH(Edges[[#This Row],[Vertex 2]],GroupVertices[Vertex],0)),1,1,"")</f>
        <v>#N/A</v>
      </c>
      <c r="BF303">
        <v>1</v>
      </c>
    </row>
    <row r="304" spans="1:58" x14ac:dyDescent="0.25">
      <c r="A304" s="88" t="s">
        <v>3362</v>
      </c>
      <c r="B304" s="88" t="s">
        <v>218</v>
      </c>
      <c r="C304" s="53" t="s">
        <v>4411</v>
      </c>
      <c r="D304" s="54">
        <v>1</v>
      </c>
      <c r="E304" s="61"/>
      <c r="F304" s="55">
        <v>10</v>
      </c>
      <c r="G304" s="53"/>
      <c r="H304" s="57"/>
      <c r="I304" s="56"/>
      <c r="J304" s="56"/>
      <c r="K304" s="36" t="s">
        <v>65</v>
      </c>
      <c r="L304" s="79">
        <v>304</v>
      </c>
      <c r="M304" s="79"/>
      <c r="N304" s="59"/>
      <c r="O304" s="91" t="s">
        <v>223</v>
      </c>
      <c r="P304" s="94">
        <v>42808.129143518519</v>
      </c>
      <c r="Q304" s="91" t="s">
        <v>3373</v>
      </c>
      <c r="R304" s="91"/>
      <c r="S304" s="91"/>
      <c r="T304" s="91" t="s">
        <v>228</v>
      </c>
      <c r="U304" s="91"/>
      <c r="V304" s="97" t="s">
        <v>3387</v>
      </c>
      <c r="W304" s="94">
        <v>42808.129143518519</v>
      </c>
      <c r="X304" s="97" t="s">
        <v>3397</v>
      </c>
      <c r="Y304" s="91"/>
      <c r="Z304" s="91"/>
      <c r="AA304" s="100" t="s">
        <v>3410</v>
      </c>
      <c r="AB304" s="91"/>
      <c r="AC304" s="91" t="b">
        <v>0</v>
      </c>
      <c r="AD304" s="91">
        <v>0</v>
      </c>
      <c r="AE304" s="100" t="s">
        <v>243</v>
      </c>
      <c r="AF304" s="91" t="b">
        <v>0</v>
      </c>
      <c r="AG304" s="91" t="s">
        <v>246</v>
      </c>
      <c r="AH304" s="91"/>
      <c r="AI304" s="100" t="s">
        <v>243</v>
      </c>
      <c r="AJ304" s="91" t="b">
        <v>0</v>
      </c>
      <c r="AK304" s="91">
        <v>0</v>
      </c>
      <c r="AL304" s="100" t="s">
        <v>243</v>
      </c>
      <c r="AM304" s="91" t="s">
        <v>247</v>
      </c>
      <c r="AN304" s="91" t="b">
        <v>0</v>
      </c>
      <c r="AO304" s="100" t="s">
        <v>3410</v>
      </c>
      <c r="AP304" s="91" t="s">
        <v>178</v>
      </c>
      <c r="AQ304" s="91">
        <v>0</v>
      </c>
      <c r="AR304" s="91">
        <v>0</v>
      </c>
      <c r="AS304" s="91"/>
      <c r="AT304" s="91"/>
      <c r="AU304" s="91"/>
      <c r="AV304" s="91"/>
      <c r="AW304" s="91"/>
      <c r="AX304" s="91"/>
      <c r="AY304" s="91"/>
      <c r="AZ304" s="91"/>
      <c r="BA304" s="123" t="s">
        <v>3360</v>
      </c>
      <c r="BB304" s="123" t="s">
        <v>4396</v>
      </c>
      <c r="BC304" s="123">
        <v>-1</v>
      </c>
      <c r="BD304" s="90" t="str">
        <f>REPLACE(INDEX(GroupVertices[Group], MATCH(Edges[[#This Row],[Vertex 1]],GroupVertices[Vertex],0)),1,1,"")</f>
        <v>outh</v>
      </c>
      <c r="BE304" s="90" t="e">
        <f>REPLACE(INDEX(GroupVertices[Group], MATCH(Edges[[#This Row],[Vertex 2]],GroupVertices[Vertex],0)),1,1,"")</f>
        <v>#N/A</v>
      </c>
      <c r="BF304">
        <v>1</v>
      </c>
    </row>
    <row r="305" spans="1:58" x14ac:dyDescent="0.25">
      <c r="A305" s="88" t="s">
        <v>3363</v>
      </c>
      <c r="B305" s="88" t="s">
        <v>3371</v>
      </c>
      <c r="C305" s="53" t="s">
        <v>4411</v>
      </c>
      <c r="D305" s="54">
        <v>1</v>
      </c>
      <c r="E305" s="61"/>
      <c r="F305" s="55">
        <v>10</v>
      </c>
      <c r="G305" s="53"/>
      <c r="H305" s="57"/>
      <c r="I305" s="56"/>
      <c r="J305" s="56"/>
      <c r="K305" s="36" t="s">
        <v>65</v>
      </c>
      <c r="L305" s="79">
        <v>305</v>
      </c>
      <c r="M305" s="79"/>
      <c r="N305" s="59"/>
      <c r="O305" s="91" t="s">
        <v>223</v>
      </c>
      <c r="P305" s="94">
        <v>42811.652233796296</v>
      </c>
      <c r="Q305" s="91" t="s">
        <v>3374</v>
      </c>
      <c r="R305" s="91"/>
      <c r="S305" s="91"/>
      <c r="T305" s="91"/>
      <c r="U305" s="91"/>
      <c r="V305" s="97" t="s">
        <v>3388</v>
      </c>
      <c r="W305" s="94">
        <v>42811.652233796296</v>
      </c>
      <c r="X305" s="97" t="s">
        <v>3398</v>
      </c>
      <c r="Y305" s="91"/>
      <c r="Z305" s="91"/>
      <c r="AA305" s="100" t="s">
        <v>3411</v>
      </c>
      <c r="AB305" s="91"/>
      <c r="AC305" s="91" t="b">
        <v>0</v>
      </c>
      <c r="AD305" s="91">
        <v>0</v>
      </c>
      <c r="AE305" s="100" t="s">
        <v>242</v>
      </c>
      <c r="AF305" s="91" t="b">
        <v>0</v>
      </c>
      <c r="AG305" s="91" t="s">
        <v>246</v>
      </c>
      <c r="AH305" s="91"/>
      <c r="AI305" s="100" t="s">
        <v>243</v>
      </c>
      <c r="AJ305" s="91" t="b">
        <v>0</v>
      </c>
      <c r="AK305" s="91">
        <v>0</v>
      </c>
      <c r="AL305" s="100" t="s">
        <v>243</v>
      </c>
      <c r="AM305" s="91" t="s">
        <v>247</v>
      </c>
      <c r="AN305" s="91" t="b">
        <v>0</v>
      </c>
      <c r="AO305" s="100" t="s">
        <v>3411</v>
      </c>
      <c r="AP305" s="91" t="s">
        <v>178</v>
      </c>
      <c r="AQ305" s="91">
        <v>0</v>
      </c>
      <c r="AR305" s="91">
        <v>0</v>
      </c>
      <c r="AS305" s="91"/>
      <c r="AT305" s="91"/>
      <c r="AU305" s="91"/>
      <c r="AV305" s="91"/>
      <c r="AW305" s="91"/>
      <c r="AX305" s="91"/>
      <c r="AY305" s="91"/>
      <c r="AZ305" s="91"/>
      <c r="BA305" s="123" t="s">
        <v>3360</v>
      </c>
      <c r="BB305" s="123" t="s">
        <v>4396</v>
      </c>
      <c r="BC305" s="123">
        <v>-1</v>
      </c>
      <c r="BD305" s="90" t="str">
        <f>REPLACE(INDEX(GroupVertices[Group], MATCH(Edges[[#This Row],[Vertex 1]],GroupVertices[Vertex],0)),1,1,"")</f>
        <v>outh</v>
      </c>
      <c r="BE305" s="90" t="str">
        <f>REPLACE(INDEX(GroupVertices[Group], MATCH(Edges[[#This Row],[Vertex 2]],GroupVertices[Vertex],0)),1,1,"")</f>
        <v>outh</v>
      </c>
      <c r="BF305">
        <v>1</v>
      </c>
    </row>
    <row r="306" spans="1:58" x14ac:dyDescent="0.25">
      <c r="A306" s="88" t="s">
        <v>3363</v>
      </c>
      <c r="B306" s="88" t="s">
        <v>218</v>
      </c>
      <c r="C306" s="53" t="s">
        <v>4411</v>
      </c>
      <c r="D306" s="54">
        <v>1.3333333333333333</v>
      </c>
      <c r="E306" s="61"/>
      <c r="F306" s="55">
        <v>25</v>
      </c>
      <c r="G306" s="53"/>
      <c r="H306" s="57"/>
      <c r="I306" s="56"/>
      <c r="J306" s="56"/>
      <c r="K306" s="36" t="s">
        <v>65</v>
      </c>
      <c r="L306" s="79">
        <v>306</v>
      </c>
      <c r="M306" s="79"/>
      <c r="N306" s="59"/>
      <c r="O306" s="91" t="s">
        <v>222</v>
      </c>
      <c r="P306" s="94">
        <v>42810.714108796295</v>
      </c>
      <c r="Q306" s="91" t="s">
        <v>3375</v>
      </c>
      <c r="R306" s="91"/>
      <c r="S306" s="91"/>
      <c r="T306" s="91"/>
      <c r="U306" s="91"/>
      <c r="V306" s="97" t="s">
        <v>3388</v>
      </c>
      <c r="W306" s="94">
        <v>42810.714108796295</v>
      </c>
      <c r="X306" s="97" t="s">
        <v>3399</v>
      </c>
      <c r="Y306" s="91"/>
      <c r="Z306" s="91"/>
      <c r="AA306" s="100" t="s">
        <v>3412</v>
      </c>
      <c r="AB306" s="91"/>
      <c r="AC306" s="91" t="b">
        <v>0</v>
      </c>
      <c r="AD306" s="91">
        <v>0</v>
      </c>
      <c r="AE306" s="100" t="s">
        <v>242</v>
      </c>
      <c r="AF306" s="91" t="b">
        <v>0</v>
      </c>
      <c r="AG306" s="91" t="s">
        <v>246</v>
      </c>
      <c r="AH306" s="91"/>
      <c r="AI306" s="100" t="s">
        <v>243</v>
      </c>
      <c r="AJ306" s="91" t="b">
        <v>0</v>
      </c>
      <c r="AK306" s="91">
        <v>0</v>
      </c>
      <c r="AL306" s="100" t="s">
        <v>243</v>
      </c>
      <c r="AM306" s="91" t="s">
        <v>247</v>
      </c>
      <c r="AN306" s="91" t="b">
        <v>0</v>
      </c>
      <c r="AO306" s="100" t="s">
        <v>3412</v>
      </c>
      <c r="AP306" s="91" t="s">
        <v>178</v>
      </c>
      <c r="AQ306" s="91">
        <v>0</v>
      </c>
      <c r="AR306" s="91">
        <v>0</v>
      </c>
      <c r="AS306" s="91"/>
      <c r="AT306" s="91"/>
      <c r="AU306" s="91"/>
      <c r="AV306" s="91"/>
      <c r="AW306" s="91"/>
      <c r="AX306" s="91"/>
      <c r="AY306" s="91"/>
      <c r="AZ306" s="91"/>
      <c r="BA306" s="123" t="s">
        <v>3360</v>
      </c>
      <c r="BB306" s="123" t="s">
        <v>4396</v>
      </c>
      <c r="BC306" s="123">
        <v>-1</v>
      </c>
      <c r="BD306" s="90" t="str">
        <f>REPLACE(INDEX(GroupVertices[Group], MATCH(Edges[[#This Row],[Vertex 1]],GroupVertices[Vertex],0)),1,1,"")</f>
        <v>outh</v>
      </c>
      <c r="BE306" s="90" t="e">
        <f>REPLACE(INDEX(GroupVertices[Group], MATCH(Edges[[#This Row],[Vertex 2]],GroupVertices[Vertex],0)),1,1,"")</f>
        <v>#N/A</v>
      </c>
      <c r="BF306">
        <v>3</v>
      </c>
    </row>
    <row r="307" spans="1:58" x14ac:dyDescent="0.25">
      <c r="A307" s="88" t="s">
        <v>3363</v>
      </c>
      <c r="B307" s="88" t="s">
        <v>218</v>
      </c>
      <c r="C307" s="53" t="s">
        <v>4411</v>
      </c>
      <c r="D307" s="54">
        <v>1.3333333333333333</v>
      </c>
      <c r="E307" s="61"/>
      <c r="F307" s="55">
        <v>25</v>
      </c>
      <c r="G307" s="53"/>
      <c r="H307" s="57"/>
      <c r="I307" s="56"/>
      <c r="J307" s="56"/>
      <c r="K307" s="36" t="s">
        <v>65</v>
      </c>
      <c r="L307" s="79">
        <v>307</v>
      </c>
      <c r="M307" s="79"/>
      <c r="N307" s="59"/>
      <c r="O307" s="91" t="s">
        <v>222</v>
      </c>
      <c r="P307" s="94">
        <v>42810.715486111112</v>
      </c>
      <c r="Q307" s="91" t="s">
        <v>3376</v>
      </c>
      <c r="R307" s="91"/>
      <c r="S307" s="91"/>
      <c r="T307" s="91"/>
      <c r="U307" s="91"/>
      <c r="V307" s="97" t="s">
        <v>3388</v>
      </c>
      <c r="W307" s="94">
        <v>42810.715486111112</v>
      </c>
      <c r="X307" s="97" t="s">
        <v>3400</v>
      </c>
      <c r="Y307" s="91"/>
      <c r="Z307" s="91"/>
      <c r="AA307" s="100" t="s">
        <v>3413</v>
      </c>
      <c r="AB307" s="91"/>
      <c r="AC307" s="91" t="b">
        <v>0</v>
      </c>
      <c r="AD307" s="91">
        <v>0</v>
      </c>
      <c r="AE307" s="100" t="s">
        <v>242</v>
      </c>
      <c r="AF307" s="91" t="b">
        <v>0</v>
      </c>
      <c r="AG307" s="91" t="s">
        <v>246</v>
      </c>
      <c r="AH307" s="91"/>
      <c r="AI307" s="100" t="s">
        <v>243</v>
      </c>
      <c r="AJ307" s="91" t="b">
        <v>0</v>
      </c>
      <c r="AK307" s="91">
        <v>0</v>
      </c>
      <c r="AL307" s="100" t="s">
        <v>243</v>
      </c>
      <c r="AM307" s="91" t="s">
        <v>247</v>
      </c>
      <c r="AN307" s="91" t="b">
        <v>0</v>
      </c>
      <c r="AO307" s="100" t="s">
        <v>3413</v>
      </c>
      <c r="AP307" s="91" t="s">
        <v>178</v>
      </c>
      <c r="AQ307" s="91">
        <v>0</v>
      </c>
      <c r="AR307" s="91">
        <v>0</v>
      </c>
      <c r="AS307" s="91"/>
      <c r="AT307" s="91"/>
      <c r="AU307" s="91"/>
      <c r="AV307" s="91"/>
      <c r="AW307" s="91"/>
      <c r="AX307" s="91"/>
      <c r="AY307" s="91"/>
      <c r="AZ307" s="91"/>
      <c r="BA307" s="123" t="s">
        <v>3360</v>
      </c>
      <c r="BB307" s="123" t="s">
        <v>4396</v>
      </c>
      <c r="BC307" s="123">
        <v>-1</v>
      </c>
      <c r="BD307" s="90" t="str">
        <f>REPLACE(INDEX(GroupVertices[Group], MATCH(Edges[[#This Row],[Vertex 1]],GroupVertices[Vertex],0)),1,1,"")</f>
        <v>outh</v>
      </c>
      <c r="BE307" s="90" t="e">
        <f>REPLACE(INDEX(GroupVertices[Group], MATCH(Edges[[#This Row],[Vertex 2]],GroupVertices[Vertex],0)),1,1,"")</f>
        <v>#N/A</v>
      </c>
      <c r="BF307">
        <v>3</v>
      </c>
    </row>
    <row r="308" spans="1:58" x14ac:dyDescent="0.25">
      <c r="A308" s="88" t="s">
        <v>3363</v>
      </c>
      <c r="B308" s="88" t="s">
        <v>221</v>
      </c>
      <c r="C308" s="53" t="s">
        <v>4411</v>
      </c>
      <c r="D308" s="54">
        <v>1</v>
      </c>
      <c r="E308" s="61"/>
      <c r="F308" s="55">
        <v>10</v>
      </c>
      <c r="G308" s="53"/>
      <c r="H308" s="57"/>
      <c r="I308" s="56"/>
      <c r="J308" s="56"/>
      <c r="K308" s="36" t="s">
        <v>65</v>
      </c>
      <c r="L308" s="79">
        <v>308</v>
      </c>
      <c r="M308" s="79"/>
      <c r="N308" s="59"/>
      <c r="O308" s="91" t="s">
        <v>223</v>
      </c>
      <c r="P308" s="94">
        <v>42811.652233796296</v>
      </c>
      <c r="Q308" s="91" t="s">
        <v>3374</v>
      </c>
      <c r="R308" s="91"/>
      <c r="S308" s="91"/>
      <c r="T308" s="91"/>
      <c r="U308" s="91"/>
      <c r="V308" s="97" t="s">
        <v>3388</v>
      </c>
      <c r="W308" s="94">
        <v>42811.652233796296</v>
      </c>
      <c r="X308" s="97" t="s">
        <v>3398</v>
      </c>
      <c r="Y308" s="91"/>
      <c r="Z308" s="91"/>
      <c r="AA308" s="100" t="s">
        <v>3411</v>
      </c>
      <c r="AB308" s="91"/>
      <c r="AC308" s="91" t="b">
        <v>0</v>
      </c>
      <c r="AD308" s="91">
        <v>0</v>
      </c>
      <c r="AE308" s="100" t="s">
        <v>242</v>
      </c>
      <c r="AF308" s="91" t="b">
        <v>0</v>
      </c>
      <c r="AG308" s="91" t="s">
        <v>246</v>
      </c>
      <c r="AH308" s="91"/>
      <c r="AI308" s="100" t="s">
        <v>243</v>
      </c>
      <c r="AJ308" s="91" t="b">
        <v>0</v>
      </c>
      <c r="AK308" s="91">
        <v>0</v>
      </c>
      <c r="AL308" s="100" t="s">
        <v>243</v>
      </c>
      <c r="AM308" s="91" t="s">
        <v>247</v>
      </c>
      <c r="AN308" s="91" t="b">
        <v>0</v>
      </c>
      <c r="AO308" s="100" t="s">
        <v>3411</v>
      </c>
      <c r="AP308" s="91" t="s">
        <v>178</v>
      </c>
      <c r="AQ308" s="91">
        <v>0</v>
      </c>
      <c r="AR308" s="91">
        <v>0</v>
      </c>
      <c r="AS308" s="91"/>
      <c r="AT308" s="91"/>
      <c r="AU308" s="91"/>
      <c r="AV308" s="91"/>
      <c r="AW308" s="91"/>
      <c r="AX308" s="91"/>
      <c r="AY308" s="91"/>
      <c r="AZ308" s="91"/>
      <c r="BA308" s="123" t="s">
        <v>3360</v>
      </c>
      <c r="BB308" s="123" t="s">
        <v>4396</v>
      </c>
      <c r="BC308" s="123">
        <v>-1</v>
      </c>
      <c r="BD308" s="90" t="str">
        <f>REPLACE(INDEX(GroupVertices[Group], MATCH(Edges[[#This Row],[Vertex 1]],GroupVertices[Vertex],0)),1,1,"")</f>
        <v>outh</v>
      </c>
      <c r="BE308" s="90" t="e">
        <f>REPLACE(INDEX(GroupVertices[Group], MATCH(Edges[[#This Row],[Vertex 2]],GroupVertices[Vertex],0)),1,1,"")</f>
        <v>#N/A</v>
      </c>
      <c r="BF308">
        <v>1</v>
      </c>
    </row>
    <row r="309" spans="1:58" x14ac:dyDescent="0.25">
      <c r="A309" s="88" t="s">
        <v>3363</v>
      </c>
      <c r="B309" s="88" t="s">
        <v>218</v>
      </c>
      <c r="C309" s="53" t="s">
        <v>4411</v>
      </c>
      <c r="D309" s="54">
        <v>1.3333333333333333</v>
      </c>
      <c r="E309" s="61"/>
      <c r="F309" s="55">
        <v>25</v>
      </c>
      <c r="G309" s="53"/>
      <c r="H309" s="57"/>
      <c r="I309" s="56"/>
      <c r="J309" s="56"/>
      <c r="K309" s="36" t="s">
        <v>65</v>
      </c>
      <c r="L309" s="79">
        <v>309</v>
      </c>
      <c r="M309" s="79"/>
      <c r="N309" s="59"/>
      <c r="O309" s="91" t="s">
        <v>222</v>
      </c>
      <c r="P309" s="94">
        <v>42811.652233796296</v>
      </c>
      <c r="Q309" s="91" t="s">
        <v>3374</v>
      </c>
      <c r="R309" s="91"/>
      <c r="S309" s="91"/>
      <c r="T309" s="91"/>
      <c r="U309" s="91"/>
      <c r="V309" s="97" t="s">
        <v>3388</v>
      </c>
      <c r="W309" s="94">
        <v>42811.652233796296</v>
      </c>
      <c r="X309" s="97" t="s">
        <v>3398</v>
      </c>
      <c r="Y309" s="91"/>
      <c r="Z309" s="91"/>
      <c r="AA309" s="100" t="s">
        <v>3411</v>
      </c>
      <c r="AB309" s="91"/>
      <c r="AC309" s="91" t="b">
        <v>0</v>
      </c>
      <c r="AD309" s="91">
        <v>0</v>
      </c>
      <c r="AE309" s="100" t="s">
        <v>242</v>
      </c>
      <c r="AF309" s="91" t="b">
        <v>0</v>
      </c>
      <c r="AG309" s="91" t="s">
        <v>246</v>
      </c>
      <c r="AH309" s="91"/>
      <c r="AI309" s="100" t="s">
        <v>243</v>
      </c>
      <c r="AJ309" s="91" t="b">
        <v>0</v>
      </c>
      <c r="AK309" s="91">
        <v>0</v>
      </c>
      <c r="AL309" s="100" t="s">
        <v>243</v>
      </c>
      <c r="AM309" s="91" t="s">
        <v>247</v>
      </c>
      <c r="AN309" s="91" t="b">
        <v>0</v>
      </c>
      <c r="AO309" s="100" t="s">
        <v>3411</v>
      </c>
      <c r="AP309" s="91" t="s">
        <v>178</v>
      </c>
      <c r="AQ309" s="91">
        <v>0</v>
      </c>
      <c r="AR309" s="91">
        <v>0</v>
      </c>
      <c r="AS309" s="91"/>
      <c r="AT309" s="91"/>
      <c r="AU309" s="91"/>
      <c r="AV309" s="91"/>
      <c r="AW309" s="91"/>
      <c r="AX309" s="91"/>
      <c r="AY309" s="91"/>
      <c r="AZ309" s="91"/>
      <c r="BA309" s="123" t="s">
        <v>3360</v>
      </c>
      <c r="BB309" s="123" t="s">
        <v>4396</v>
      </c>
      <c r="BC309" s="123">
        <v>-1</v>
      </c>
      <c r="BD309" s="90" t="str">
        <f>REPLACE(INDEX(GroupVertices[Group], MATCH(Edges[[#This Row],[Vertex 1]],GroupVertices[Vertex],0)),1,1,"")</f>
        <v>outh</v>
      </c>
      <c r="BE309" s="90" t="e">
        <f>REPLACE(INDEX(GroupVertices[Group], MATCH(Edges[[#This Row],[Vertex 2]],GroupVertices[Vertex],0)),1,1,"")</f>
        <v>#N/A</v>
      </c>
      <c r="BF309">
        <v>3</v>
      </c>
    </row>
    <row r="310" spans="1:58" x14ac:dyDescent="0.25">
      <c r="A310" s="88" t="s">
        <v>3366</v>
      </c>
      <c r="B310" s="88" t="s">
        <v>218</v>
      </c>
      <c r="C310" s="53" t="s">
        <v>4411</v>
      </c>
      <c r="D310" s="54">
        <v>1</v>
      </c>
      <c r="E310" s="61"/>
      <c r="F310" s="55">
        <v>10</v>
      </c>
      <c r="G310" s="53"/>
      <c r="H310" s="57"/>
      <c r="I310" s="56"/>
      <c r="J310" s="56"/>
      <c r="K310" s="36" t="s">
        <v>65</v>
      </c>
      <c r="L310" s="79">
        <v>310</v>
      </c>
      <c r="M310" s="79"/>
      <c r="N310" s="59"/>
      <c r="O310" s="91" t="s">
        <v>223</v>
      </c>
      <c r="P310" s="94">
        <v>42812.411840277775</v>
      </c>
      <c r="Q310" s="91" t="s">
        <v>3379</v>
      </c>
      <c r="R310" s="91"/>
      <c r="S310" s="91"/>
      <c r="T310" s="91"/>
      <c r="U310" s="91"/>
      <c r="V310" s="97" t="s">
        <v>3391</v>
      </c>
      <c r="W310" s="94">
        <v>42812.411840277775</v>
      </c>
      <c r="X310" s="97" t="s">
        <v>3403</v>
      </c>
      <c r="Y310" s="91"/>
      <c r="Z310" s="91"/>
      <c r="AA310" s="100" t="s">
        <v>3416</v>
      </c>
      <c r="AB310" s="91"/>
      <c r="AC310" s="91" t="b">
        <v>0</v>
      </c>
      <c r="AD310" s="91">
        <v>0</v>
      </c>
      <c r="AE310" s="100" t="s">
        <v>244</v>
      </c>
      <c r="AF310" s="91" t="b">
        <v>0</v>
      </c>
      <c r="AG310" s="91" t="s">
        <v>246</v>
      </c>
      <c r="AH310" s="91"/>
      <c r="AI310" s="100" t="s">
        <v>243</v>
      </c>
      <c r="AJ310" s="91" t="b">
        <v>0</v>
      </c>
      <c r="AK310" s="91">
        <v>0</v>
      </c>
      <c r="AL310" s="100" t="s">
        <v>243</v>
      </c>
      <c r="AM310" s="91" t="s">
        <v>247</v>
      </c>
      <c r="AN310" s="91" t="b">
        <v>0</v>
      </c>
      <c r="AO310" s="100" t="s">
        <v>3416</v>
      </c>
      <c r="AP310" s="91" t="s">
        <v>178</v>
      </c>
      <c r="AQ310" s="91">
        <v>0</v>
      </c>
      <c r="AR310" s="91">
        <v>0</v>
      </c>
      <c r="AS310" s="91"/>
      <c r="AT310" s="91"/>
      <c r="AU310" s="91"/>
      <c r="AV310" s="91"/>
      <c r="AW310" s="91"/>
      <c r="AX310" s="91"/>
      <c r="AY310" s="91"/>
      <c r="AZ310" s="91"/>
      <c r="BA310" s="123" t="s">
        <v>3360</v>
      </c>
      <c r="BB310" s="123" t="s">
        <v>4396</v>
      </c>
      <c r="BC310" s="123">
        <v>-1</v>
      </c>
      <c r="BD310" s="90" t="str">
        <f>REPLACE(INDEX(GroupVertices[Group], MATCH(Edges[[#This Row],[Vertex 1]],GroupVertices[Vertex],0)),1,1,"")</f>
        <v>outh</v>
      </c>
      <c r="BE310" s="90" t="e">
        <f>REPLACE(INDEX(GroupVertices[Group], MATCH(Edges[[#This Row],[Vertex 2]],GroupVertices[Vertex],0)),1,1,"")</f>
        <v>#N/A</v>
      </c>
      <c r="BF310">
        <v>1</v>
      </c>
    </row>
    <row r="311" spans="1:58" x14ac:dyDescent="0.25">
      <c r="A311" s="88" t="s">
        <v>3366</v>
      </c>
      <c r="B311" s="88" t="s">
        <v>221</v>
      </c>
      <c r="C311" s="53" t="s">
        <v>4411</v>
      </c>
      <c r="D311" s="54">
        <v>1</v>
      </c>
      <c r="E311" s="61"/>
      <c r="F311" s="55">
        <v>10</v>
      </c>
      <c r="G311" s="53"/>
      <c r="H311" s="57"/>
      <c r="I311" s="56"/>
      <c r="J311" s="56"/>
      <c r="K311" s="36" t="s">
        <v>65</v>
      </c>
      <c r="L311" s="79">
        <v>311</v>
      </c>
      <c r="M311" s="79"/>
      <c r="N311" s="59"/>
      <c r="O311" s="91" t="s">
        <v>222</v>
      </c>
      <c r="P311" s="94">
        <v>42812.411840277775</v>
      </c>
      <c r="Q311" s="91" t="s">
        <v>3379</v>
      </c>
      <c r="R311" s="91"/>
      <c r="S311" s="91"/>
      <c r="T311" s="91"/>
      <c r="U311" s="91"/>
      <c r="V311" s="97" t="s">
        <v>3391</v>
      </c>
      <c r="W311" s="94">
        <v>42812.411840277775</v>
      </c>
      <c r="X311" s="97" t="s">
        <v>3403</v>
      </c>
      <c r="Y311" s="91"/>
      <c r="Z311" s="91"/>
      <c r="AA311" s="100" t="s">
        <v>3416</v>
      </c>
      <c r="AB311" s="91"/>
      <c r="AC311" s="91" t="b">
        <v>0</v>
      </c>
      <c r="AD311" s="91">
        <v>0</v>
      </c>
      <c r="AE311" s="100" t="s">
        <v>244</v>
      </c>
      <c r="AF311" s="91" t="b">
        <v>0</v>
      </c>
      <c r="AG311" s="91" t="s">
        <v>246</v>
      </c>
      <c r="AH311" s="91"/>
      <c r="AI311" s="100" t="s">
        <v>243</v>
      </c>
      <c r="AJ311" s="91" t="b">
        <v>0</v>
      </c>
      <c r="AK311" s="91">
        <v>0</v>
      </c>
      <c r="AL311" s="100" t="s">
        <v>243</v>
      </c>
      <c r="AM311" s="91" t="s">
        <v>247</v>
      </c>
      <c r="AN311" s="91" t="b">
        <v>0</v>
      </c>
      <c r="AO311" s="100" t="s">
        <v>3416</v>
      </c>
      <c r="AP311" s="91" t="s">
        <v>178</v>
      </c>
      <c r="AQ311" s="91">
        <v>0</v>
      </c>
      <c r="AR311" s="91">
        <v>0</v>
      </c>
      <c r="AS311" s="91"/>
      <c r="AT311" s="91"/>
      <c r="AU311" s="91"/>
      <c r="AV311" s="91"/>
      <c r="AW311" s="91"/>
      <c r="AX311" s="91"/>
      <c r="AY311" s="91"/>
      <c r="AZ311" s="91"/>
      <c r="BA311" s="123" t="s">
        <v>3360</v>
      </c>
      <c r="BB311" s="123" t="s">
        <v>4396</v>
      </c>
      <c r="BC311" s="123">
        <v>-1</v>
      </c>
      <c r="BD311" s="90" t="str">
        <f>REPLACE(INDEX(GroupVertices[Group], MATCH(Edges[[#This Row],[Vertex 1]],GroupVertices[Vertex],0)),1,1,"")</f>
        <v>outh</v>
      </c>
      <c r="BE311" s="90" t="e">
        <f>REPLACE(INDEX(GroupVertices[Group], MATCH(Edges[[#This Row],[Vertex 2]],GroupVertices[Vertex],0)),1,1,"")</f>
        <v>#N/A</v>
      </c>
      <c r="BF311">
        <v>1</v>
      </c>
    </row>
    <row r="312" spans="1:58" x14ac:dyDescent="0.25">
      <c r="A312" s="88" t="s">
        <v>3367</v>
      </c>
      <c r="B312" s="88" t="s">
        <v>218</v>
      </c>
      <c r="C312" s="53" t="s">
        <v>4411</v>
      </c>
      <c r="D312" s="54">
        <v>1</v>
      </c>
      <c r="E312" s="61"/>
      <c r="F312" s="55">
        <v>10</v>
      </c>
      <c r="G312" s="53"/>
      <c r="H312" s="57"/>
      <c r="I312" s="56"/>
      <c r="J312" s="56"/>
      <c r="K312" s="36" t="s">
        <v>65</v>
      </c>
      <c r="L312" s="79">
        <v>312</v>
      </c>
      <c r="M312" s="79"/>
      <c r="N312" s="59"/>
      <c r="O312" s="91" t="s">
        <v>222</v>
      </c>
      <c r="P312" s="94">
        <v>42813.243402777778</v>
      </c>
      <c r="Q312" s="91" t="s">
        <v>3380</v>
      </c>
      <c r="R312" s="91"/>
      <c r="S312" s="91"/>
      <c r="T312" s="91"/>
      <c r="U312" s="91"/>
      <c r="V312" s="97" t="s">
        <v>3392</v>
      </c>
      <c r="W312" s="94">
        <v>42813.243402777778</v>
      </c>
      <c r="X312" s="97" t="s">
        <v>3404</v>
      </c>
      <c r="Y312" s="91"/>
      <c r="Z312" s="91"/>
      <c r="AA312" s="100" t="s">
        <v>3417</v>
      </c>
      <c r="AB312" s="91"/>
      <c r="AC312" s="91" t="b">
        <v>0</v>
      </c>
      <c r="AD312" s="91">
        <v>0</v>
      </c>
      <c r="AE312" s="100" t="s">
        <v>242</v>
      </c>
      <c r="AF312" s="91" t="b">
        <v>0</v>
      </c>
      <c r="AG312" s="91" t="s">
        <v>246</v>
      </c>
      <c r="AH312" s="91"/>
      <c r="AI312" s="100" t="s">
        <v>243</v>
      </c>
      <c r="AJ312" s="91" t="b">
        <v>0</v>
      </c>
      <c r="AK312" s="91">
        <v>0</v>
      </c>
      <c r="AL312" s="100" t="s">
        <v>243</v>
      </c>
      <c r="AM312" s="91" t="s">
        <v>247</v>
      </c>
      <c r="AN312" s="91" t="b">
        <v>0</v>
      </c>
      <c r="AO312" s="100" t="s">
        <v>3417</v>
      </c>
      <c r="AP312" s="91" t="s">
        <v>178</v>
      </c>
      <c r="AQ312" s="91">
        <v>0</v>
      </c>
      <c r="AR312" s="91">
        <v>0</v>
      </c>
      <c r="AS312" s="91"/>
      <c r="AT312" s="91"/>
      <c r="AU312" s="91"/>
      <c r="AV312" s="91"/>
      <c r="AW312" s="91"/>
      <c r="AX312" s="91"/>
      <c r="AY312" s="91"/>
      <c r="AZ312" s="91"/>
      <c r="BA312" s="123" t="s">
        <v>3360</v>
      </c>
      <c r="BB312" s="123" t="s">
        <v>4396</v>
      </c>
      <c r="BC312" s="123">
        <v>-1</v>
      </c>
      <c r="BD312" s="90" t="str">
        <f>REPLACE(INDEX(GroupVertices[Group], MATCH(Edges[[#This Row],[Vertex 1]],GroupVertices[Vertex],0)),1,1,"")</f>
        <v>outh</v>
      </c>
      <c r="BE312" s="90" t="e">
        <f>REPLACE(INDEX(GroupVertices[Group], MATCH(Edges[[#This Row],[Vertex 2]],GroupVertices[Vertex],0)),1,1,"")</f>
        <v>#N/A</v>
      </c>
      <c r="BF312">
        <v>1</v>
      </c>
    </row>
    <row r="313" spans="1:58" x14ac:dyDescent="0.25">
      <c r="A313" s="89" t="s">
        <v>3511</v>
      </c>
      <c r="B313" s="89" t="s">
        <v>218</v>
      </c>
      <c r="C313" s="53" t="s">
        <v>4411</v>
      </c>
      <c r="D313" s="150">
        <v>1</v>
      </c>
      <c r="E313" s="151"/>
      <c r="F313" s="152">
        <v>10</v>
      </c>
      <c r="G313" s="149"/>
      <c r="H313" s="153"/>
      <c r="I313" s="154"/>
      <c r="J313" s="154"/>
      <c r="K313" s="36" t="s">
        <v>65</v>
      </c>
      <c r="L313" s="155">
        <v>313</v>
      </c>
      <c r="M313" s="155"/>
      <c r="N313" s="87"/>
      <c r="O313" s="92" t="s">
        <v>222</v>
      </c>
      <c r="P313" s="95">
        <v>42808.327719907407</v>
      </c>
      <c r="Q313" s="92" t="s">
        <v>3512</v>
      </c>
      <c r="R313" s="98" t="s">
        <v>3513</v>
      </c>
      <c r="S313" s="92" t="s">
        <v>342</v>
      </c>
      <c r="T313" s="92"/>
      <c r="U313" s="92"/>
      <c r="V313" s="98" t="s">
        <v>3514</v>
      </c>
      <c r="W313" s="95">
        <v>42808.327719907407</v>
      </c>
      <c r="X313" s="98" t="s">
        <v>3515</v>
      </c>
      <c r="Y313" s="92"/>
      <c r="Z313" s="92"/>
      <c r="AA313" s="101" t="s">
        <v>3516</v>
      </c>
      <c r="AB313" s="92"/>
      <c r="AC313" s="92" t="b">
        <v>0</v>
      </c>
      <c r="AD313" s="92">
        <v>0</v>
      </c>
      <c r="AE313" s="101" t="s">
        <v>242</v>
      </c>
      <c r="AF313" s="92" t="b">
        <v>0</v>
      </c>
      <c r="AG313" s="92" t="s">
        <v>246</v>
      </c>
      <c r="AH313" s="92"/>
      <c r="AI313" s="101" t="s">
        <v>243</v>
      </c>
      <c r="AJ313" s="92" t="b">
        <v>0</v>
      </c>
      <c r="AK313" s="92">
        <v>0</v>
      </c>
      <c r="AL313" s="101" t="s">
        <v>243</v>
      </c>
      <c r="AM313" s="92" t="s">
        <v>247</v>
      </c>
      <c r="AN313" s="92" t="b">
        <v>1</v>
      </c>
      <c r="AO313" s="101" t="s">
        <v>3516</v>
      </c>
      <c r="AP313" s="92" t="s">
        <v>178</v>
      </c>
      <c r="AQ313" s="92">
        <v>0</v>
      </c>
      <c r="AR313" s="92">
        <v>0</v>
      </c>
      <c r="AS313" s="92"/>
      <c r="AT313" s="92"/>
      <c r="AU313" s="92"/>
      <c r="AV313" s="92"/>
      <c r="AW313" s="92"/>
      <c r="AX313" s="92"/>
      <c r="AY313" s="92"/>
      <c r="AZ313" s="92"/>
      <c r="BA313" s="124" t="s">
        <v>3523</v>
      </c>
      <c r="BB313" s="123" t="s">
        <v>4396</v>
      </c>
      <c r="BC313" s="123">
        <v>-1</v>
      </c>
      <c r="BD313" s="90" t="str">
        <f>REPLACE(INDEX(GroupVertices[Group], MATCH(Edges[[#This Row],[Vertex 1]],GroupVertices[Vertex],0)),1,1,"")</f>
        <v>outh</v>
      </c>
      <c r="BE313" s="90" t="e">
        <f>REPLACE(INDEX(GroupVertices[Group], MATCH(Edges[[#This Row],[Vertex 2]],GroupVertices[Vertex],0)),1,1,"")</f>
        <v>#N/A</v>
      </c>
      <c r="BF313">
        <v>1</v>
      </c>
    </row>
    <row r="314" spans="1:58" x14ac:dyDescent="0.25">
      <c r="A314" s="88" t="s">
        <v>327</v>
      </c>
      <c r="B314" s="88" t="s">
        <v>218</v>
      </c>
      <c r="C314" s="53" t="s">
        <v>4411</v>
      </c>
      <c r="D314" s="54">
        <v>1.1666666666666667</v>
      </c>
      <c r="E314" s="61"/>
      <c r="F314" s="55">
        <v>17.5</v>
      </c>
      <c r="G314" s="53"/>
      <c r="H314" s="57"/>
      <c r="I314" s="56"/>
      <c r="J314" s="56"/>
      <c r="K314" s="36" t="s">
        <v>65</v>
      </c>
      <c r="L314" s="79">
        <v>314</v>
      </c>
      <c r="M314" s="79"/>
      <c r="N314" s="59"/>
      <c r="O314" s="91" t="s">
        <v>222</v>
      </c>
      <c r="P314" s="94">
        <v>42807.713784722226</v>
      </c>
      <c r="Q314" s="91" t="s">
        <v>335</v>
      </c>
      <c r="R314" s="91"/>
      <c r="S314" s="91"/>
      <c r="T314" s="91"/>
      <c r="U314" s="97" t="s">
        <v>344</v>
      </c>
      <c r="V314" s="97" t="s">
        <v>344</v>
      </c>
      <c r="W314" s="94">
        <v>42807.713784722226</v>
      </c>
      <c r="X314" s="97" t="s">
        <v>350</v>
      </c>
      <c r="Y314" s="91"/>
      <c r="Z314" s="91"/>
      <c r="AA314" s="100" t="s">
        <v>356</v>
      </c>
      <c r="AB314" s="91"/>
      <c r="AC314" s="91" t="b">
        <v>0</v>
      </c>
      <c r="AD314" s="91">
        <v>0</v>
      </c>
      <c r="AE314" s="100" t="s">
        <v>242</v>
      </c>
      <c r="AF314" s="91" t="b">
        <v>0</v>
      </c>
      <c r="AG314" s="91" t="s">
        <v>246</v>
      </c>
      <c r="AH314" s="91"/>
      <c r="AI314" s="100" t="s">
        <v>243</v>
      </c>
      <c r="AJ314" s="91" t="b">
        <v>0</v>
      </c>
      <c r="AK314" s="91">
        <v>0</v>
      </c>
      <c r="AL314" s="100" t="s">
        <v>243</v>
      </c>
      <c r="AM314" s="91" t="s">
        <v>247</v>
      </c>
      <c r="AN314" s="91" t="b">
        <v>0</v>
      </c>
      <c r="AO314" s="100" t="s">
        <v>356</v>
      </c>
      <c r="AP314" s="91" t="s">
        <v>178</v>
      </c>
      <c r="AQ314" s="91">
        <v>0</v>
      </c>
      <c r="AR314" s="91">
        <v>0</v>
      </c>
      <c r="AS314" s="91"/>
      <c r="AT314" s="91"/>
      <c r="AU314" s="91"/>
      <c r="AV314" s="91"/>
      <c r="AW314" s="91"/>
      <c r="AX314" s="91"/>
      <c r="AY314" s="91"/>
      <c r="AZ314" s="91"/>
      <c r="BA314" s="124" t="s">
        <v>3523</v>
      </c>
      <c r="BB314" s="123" t="s">
        <v>4396</v>
      </c>
      <c r="BC314" s="123">
        <v>-1</v>
      </c>
      <c r="BD314" s="90" t="str">
        <f>REPLACE(INDEX(GroupVertices[Group], MATCH(Edges[[#This Row],[Vertex 1]],GroupVertices[Vertex],0)),1,1,"")</f>
        <v>outh</v>
      </c>
      <c r="BE314" s="90" t="e">
        <f>REPLACE(INDEX(GroupVertices[Group], MATCH(Edges[[#This Row],[Vertex 2]],GroupVertices[Vertex],0)),1,1,"")</f>
        <v>#N/A</v>
      </c>
      <c r="BF314">
        <v>2</v>
      </c>
    </row>
    <row r="315" spans="1:58" x14ac:dyDescent="0.25">
      <c r="A315" s="88" t="s">
        <v>328</v>
      </c>
      <c r="B315" s="88" t="s">
        <v>218</v>
      </c>
      <c r="C315" s="53" t="s">
        <v>4411</v>
      </c>
      <c r="D315" s="54">
        <v>1.1666666666666667</v>
      </c>
      <c r="E315" s="61"/>
      <c r="F315" s="55">
        <v>17.5</v>
      </c>
      <c r="G315" s="53"/>
      <c r="H315" s="57"/>
      <c r="I315" s="56"/>
      <c r="J315" s="56"/>
      <c r="K315" s="36" t="s">
        <v>65</v>
      </c>
      <c r="L315" s="79">
        <v>315</v>
      </c>
      <c r="M315" s="79"/>
      <c r="N315" s="59"/>
      <c r="O315" s="91" t="s">
        <v>223</v>
      </c>
      <c r="P315" s="94">
        <v>42808.547719907408</v>
      </c>
      <c r="Q315" s="91" t="s">
        <v>336</v>
      </c>
      <c r="R315" s="91"/>
      <c r="S315" s="91"/>
      <c r="T315" s="91" t="s">
        <v>343</v>
      </c>
      <c r="U315" s="91"/>
      <c r="V315" s="97" t="s">
        <v>345</v>
      </c>
      <c r="W315" s="94">
        <v>42808.547719907408</v>
      </c>
      <c r="X315" s="97" t="s">
        <v>351</v>
      </c>
      <c r="Y315" s="91"/>
      <c r="Z315" s="91"/>
      <c r="AA315" s="100" t="s">
        <v>357</v>
      </c>
      <c r="AB315" s="91"/>
      <c r="AC315" s="91" t="b">
        <v>0</v>
      </c>
      <c r="AD315" s="91">
        <v>0</v>
      </c>
      <c r="AE315" s="100" t="s">
        <v>244</v>
      </c>
      <c r="AF315" s="91" t="b">
        <v>0</v>
      </c>
      <c r="AG315" s="91" t="s">
        <v>246</v>
      </c>
      <c r="AH315" s="91"/>
      <c r="AI315" s="100" t="s">
        <v>243</v>
      </c>
      <c r="AJ315" s="91" t="b">
        <v>0</v>
      </c>
      <c r="AK315" s="91">
        <v>0</v>
      </c>
      <c r="AL315" s="100" t="s">
        <v>243</v>
      </c>
      <c r="AM315" s="91" t="s">
        <v>247</v>
      </c>
      <c r="AN315" s="91" t="b">
        <v>0</v>
      </c>
      <c r="AO315" s="100" t="s">
        <v>357</v>
      </c>
      <c r="AP315" s="91" t="s">
        <v>178</v>
      </c>
      <c r="AQ315" s="91">
        <v>0</v>
      </c>
      <c r="AR315" s="91">
        <v>0</v>
      </c>
      <c r="AS315" s="91"/>
      <c r="AT315" s="91"/>
      <c r="AU315" s="91"/>
      <c r="AV315" s="91"/>
      <c r="AW315" s="91"/>
      <c r="AX315" s="91"/>
      <c r="AY315" s="91"/>
      <c r="AZ315" s="91"/>
      <c r="BA315" s="124" t="s">
        <v>3523</v>
      </c>
      <c r="BB315" s="123" t="s">
        <v>4396</v>
      </c>
      <c r="BC315" s="123">
        <v>-1</v>
      </c>
      <c r="BD315" s="90" t="str">
        <f>REPLACE(INDEX(GroupVertices[Group], MATCH(Edges[[#This Row],[Vertex 1]],GroupVertices[Vertex],0)),1,1,"")</f>
        <v>outh</v>
      </c>
      <c r="BE315" s="90" t="e">
        <f>REPLACE(INDEX(GroupVertices[Group], MATCH(Edges[[#This Row],[Vertex 2]],GroupVertices[Vertex],0)),1,1,"")</f>
        <v>#N/A</v>
      </c>
      <c r="BF315">
        <v>2</v>
      </c>
    </row>
    <row r="316" spans="1:58" x14ac:dyDescent="0.25">
      <c r="A316" s="88" t="s">
        <v>328</v>
      </c>
      <c r="B316" s="88" t="s">
        <v>221</v>
      </c>
      <c r="C316" s="53" t="s">
        <v>4411</v>
      </c>
      <c r="D316" s="54">
        <v>1.1666666666666667</v>
      </c>
      <c r="E316" s="61"/>
      <c r="F316" s="55">
        <v>17.5</v>
      </c>
      <c r="G316" s="53"/>
      <c r="H316" s="57"/>
      <c r="I316" s="56"/>
      <c r="J316" s="56"/>
      <c r="K316" s="36" t="s">
        <v>65</v>
      </c>
      <c r="L316" s="79">
        <v>316</v>
      </c>
      <c r="M316" s="79"/>
      <c r="N316" s="59"/>
      <c r="O316" s="91" t="s">
        <v>222</v>
      </c>
      <c r="P316" s="94">
        <v>42808.547719907408</v>
      </c>
      <c r="Q316" s="91" t="s">
        <v>336</v>
      </c>
      <c r="R316" s="91"/>
      <c r="S316" s="91"/>
      <c r="T316" s="91" t="s">
        <v>343</v>
      </c>
      <c r="U316" s="91"/>
      <c r="V316" s="97" t="s">
        <v>345</v>
      </c>
      <c r="W316" s="94">
        <v>42808.547719907408</v>
      </c>
      <c r="X316" s="97" t="s">
        <v>351</v>
      </c>
      <c r="Y316" s="91"/>
      <c r="Z316" s="91"/>
      <c r="AA316" s="100" t="s">
        <v>357</v>
      </c>
      <c r="AB316" s="91"/>
      <c r="AC316" s="91" t="b">
        <v>0</v>
      </c>
      <c r="AD316" s="91">
        <v>0</v>
      </c>
      <c r="AE316" s="100" t="s">
        <v>244</v>
      </c>
      <c r="AF316" s="91" t="b">
        <v>0</v>
      </c>
      <c r="AG316" s="91" t="s">
        <v>246</v>
      </c>
      <c r="AH316" s="91"/>
      <c r="AI316" s="100" t="s">
        <v>243</v>
      </c>
      <c r="AJ316" s="91" t="b">
        <v>0</v>
      </c>
      <c r="AK316" s="91">
        <v>0</v>
      </c>
      <c r="AL316" s="100" t="s">
        <v>243</v>
      </c>
      <c r="AM316" s="91" t="s">
        <v>247</v>
      </c>
      <c r="AN316" s="91" t="b">
        <v>0</v>
      </c>
      <c r="AO316" s="100" t="s">
        <v>357</v>
      </c>
      <c r="AP316" s="91" t="s">
        <v>178</v>
      </c>
      <c r="AQ316" s="91">
        <v>0</v>
      </c>
      <c r="AR316" s="91">
        <v>0</v>
      </c>
      <c r="AS316" s="91"/>
      <c r="AT316" s="91"/>
      <c r="AU316" s="91"/>
      <c r="AV316" s="91"/>
      <c r="AW316" s="91"/>
      <c r="AX316" s="91"/>
      <c r="AY316" s="91"/>
      <c r="AZ316" s="91"/>
      <c r="BA316" s="124" t="s">
        <v>3523</v>
      </c>
      <c r="BB316" s="123" t="s">
        <v>4396</v>
      </c>
      <c r="BC316" s="123">
        <v>-1</v>
      </c>
      <c r="BD316" s="90" t="str">
        <f>REPLACE(INDEX(GroupVertices[Group], MATCH(Edges[[#This Row],[Vertex 1]],GroupVertices[Vertex],0)),1,1,"")</f>
        <v>outh</v>
      </c>
      <c r="BE316" s="90" t="e">
        <f>REPLACE(INDEX(GroupVertices[Group], MATCH(Edges[[#This Row],[Vertex 2]],GroupVertices[Vertex],0)),1,1,"")</f>
        <v>#N/A</v>
      </c>
      <c r="BF316">
        <v>2</v>
      </c>
    </row>
    <row r="317" spans="1:58" x14ac:dyDescent="0.25">
      <c r="A317" s="88" t="s">
        <v>330</v>
      </c>
      <c r="B317" s="88" t="s">
        <v>221</v>
      </c>
      <c r="C317" s="53" t="s">
        <v>4411</v>
      </c>
      <c r="D317" s="54">
        <v>1.1666666666666667</v>
      </c>
      <c r="E317" s="61"/>
      <c r="F317" s="55">
        <v>17.5</v>
      </c>
      <c r="G317" s="53"/>
      <c r="H317" s="57"/>
      <c r="I317" s="56"/>
      <c r="J317" s="56"/>
      <c r="K317" s="36" t="s">
        <v>65</v>
      </c>
      <c r="L317" s="79">
        <v>317</v>
      </c>
      <c r="M317" s="79"/>
      <c r="N317" s="59"/>
      <c r="O317" s="91" t="s">
        <v>222</v>
      </c>
      <c r="P317" s="94">
        <v>42810.150983796295</v>
      </c>
      <c r="Q317" s="91" t="s">
        <v>338</v>
      </c>
      <c r="R317" s="91"/>
      <c r="S317" s="91"/>
      <c r="T317" s="91"/>
      <c r="U317" s="91"/>
      <c r="V317" s="97" t="s">
        <v>347</v>
      </c>
      <c r="W317" s="94">
        <v>42810.150983796295</v>
      </c>
      <c r="X317" s="97" t="s">
        <v>353</v>
      </c>
      <c r="Y317" s="91"/>
      <c r="Z317" s="91"/>
      <c r="AA317" s="100" t="s">
        <v>359</v>
      </c>
      <c r="AB317" s="91"/>
      <c r="AC317" s="91" t="b">
        <v>0</v>
      </c>
      <c r="AD317" s="91">
        <v>0</v>
      </c>
      <c r="AE317" s="100" t="s">
        <v>244</v>
      </c>
      <c r="AF317" s="91" t="b">
        <v>0</v>
      </c>
      <c r="AG317" s="91" t="s">
        <v>246</v>
      </c>
      <c r="AH317" s="91"/>
      <c r="AI317" s="100" t="s">
        <v>243</v>
      </c>
      <c r="AJ317" s="91" t="b">
        <v>0</v>
      </c>
      <c r="AK317" s="91">
        <v>0</v>
      </c>
      <c r="AL317" s="100" t="s">
        <v>243</v>
      </c>
      <c r="AM317" s="91" t="s">
        <v>247</v>
      </c>
      <c r="AN317" s="91" t="b">
        <v>0</v>
      </c>
      <c r="AO317" s="100" t="s">
        <v>359</v>
      </c>
      <c r="AP317" s="91" t="s">
        <v>178</v>
      </c>
      <c r="AQ317" s="91">
        <v>0</v>
      </c>
      <c r="AR317" s="91">
        <v>0</v>
      </c>
      <c r="AS317" s="91"/>
      <c r="AT317" s="91"/>
      <c r="AU317" s="91"/>
      <c r="AV317" s="91"/>
      <c r="AW317" s="91"/>
      <c r="AX317" s="91"/>
      <c r="AY317" s="91"/>
      <c r="AZ317" s="91"/>
      <c r="BA317" s="124" t="s">
        <v>3523</v>
      </c>
      <c r="BB317" s="123" t="s">
        <v>4396</v>
      </c>
      <c r="BC317" s="123">
        <v>-1</v>
      </c>
      <c r="BD317" s="90" t="str">
        <f>REPLACE(INDEX(GroupVertices[Group], MATCH(Edges[[#This Row],[Vertex 1]],GroupVertices[Vertex],0)),1,1,"")</f>
        <v>outh</v>
      </c>
      <c r="BE317" s="90" t="e">
        <f>REPLACE(INDEX(GroupVertices[Group], MATCH(Edges[[#This Row],[Vertex 2]],GroupVertices[Vertex],0)),1,1,"")</f>
        <v>#N/A</v>
      </c>
      <c r="BF317">
        <v>2</v>
      </c>
    </row>
    <row r="318" spans="1:58" x14ac:dyDescent="0.25">
      <c r="A318" s="88" t="s">
        <v>330</v>
      </c>
      <c r="B318" s="88" t="s">
        <v>218</v>
      </c>
      <c r="C318" s="53" t="s">
        <v>4411</v>
      </c>
      <c r="D318" s="54">
        <v>1.1666666666666667</v>
      </c>
      <c r="E318" s="61"/>
      <c r="F318" s="55">
        <v>17.5</v>
      </c>
      <c r="G318" s="53"/>
      <c r="H318" s="57"/>
      <c r="I318" s="56"/>
      <c r="J318" s="56"/>
      <c r="K318" s="36" t="s">
        <v>65</v>
      </c>
      <c r="L318" s="79">
        <v>318</v>
      </c>
      <c r="M318" s="79"/>
      <c r="N318" s="59"/>
      <c r="O318" s="91" t="s">
        <v>223</v>
      </c>
      <c r="P318" s="94">
        <v>42810.150983796295</v>
      </c>
      <c r="Q318" s="91" t="s">
        <v>338</v>
      </c>
      <c r="R318" s="91"/>
      <c r="S318" s="91"/>
      <c r="T318" s="91"/>
      <c r="U318" s="91"/>
      <c r="V318" s="97" t="s">
        <v>347</v>
      </c>
      <c r="W318" s="94">
        <v>42810.150983796295</v>
      </c>
      <c r="X318" s="97" t="s">
        <v>353</v>
      </c>
      <c r="Y318" s="91"/>
      <c r="Z318" s="91"/>
      <c r="AA318" s="100" t="s">
        <v>359</v>
      </c>
      <c r="AB318" s="91"/>
      <c r="AC318" s="91" t="b">
        <v>0</v>
      </c>
      <c r="AD318" s="91">
        <v>0</v>
      </c>
      <c r="AE318" s="100" t="s">
        <v>244</v>
      </c>
      <c r="AF318" s="91" t="b">
        <v>0</v>
      </c>
      <c r="AG318" s="91" t="s">
        <v>246</v>
      </c>
      <c r="AH318" s="91"/>
      <c r="AI318" s="100" t="s">
        <v>243</v>
      </c>
      <c r="AJ318" s="91" t="b">
        <v>0</v>
      </c>
      <c r="AK318" s="91">
        <v>0</v>
      </c>
      <c r="AL318" s="100" t="s">
        <v>243</v>
      </c>
      <c r="AM318" s="91" t="s">
        <v>247</v>
      </c>
      <c r="AN318" s="91" t="b">
        <v>0</v>
      </c>
      <c r="AO318" s="100" t="s">
        <v>359</v>
      </c>
      <c r="AP318" s="91" t="s">
        <v>178</v>
      </c>
      <c r="AQ318" s="91">
        <v>0</v>
      </c>
      <c r="AR318" s="91">
        <v>0</v>
      </c>
      <c r="AS318" s="91"/>
      <c r="AT318" s="91"/>
      <c r="AU318" s="91"/>
      <c r="AV318" s="91"/>
      <c r="AW318" s="91"/>
      <c r="AX318" s="91"/>
      <c r="AY318" s="91"/>
      <c r="AZ318" s="91"/>
      <c r="BA318" s="124" t="s">
        <v>3523</v>
      </c>
      <c r="BB318" s="123" t="s">
        <v>4396</v>
      </c>
      <c r="BC318" s="123">
        <v>-1</v>
      </c>
      <c r="BD318" s="90" t="str">
        <f>REPLACE(INDEX(GroupVertices[Group], MATCH(Edges[[#This Row],[Vertex 1]],GroupVertices[Vertex],0)),1,1,"")</f>
        <v>outh</v>
      </c>
      <c r="BE318" s="90" t="e">
        <f>REPLACE(INDEX(GroupVertices[Group], MATCH(Edges[[#This Row],[Vertex 2]],GroupVertices[Vertex],0)),1,1,"")</f>
        <v>#N/A</v>
      </c>
      <c r="BF318">
        <v>2</v>
      </c>
    </row>
    <row r="319" spans="1:58" x14ac:dyDescent="0.25">
      <c r="A319" s="89" t="s">
        <v>332</v>
      </c>
      <c r="B319" s="89" t="s">
        <v>218</v>
      </c>
      <c r="C319" s="53" t="s">
        <v>4411</v>
      </c>
      <c r="D319" s="150">
        <v>1.1666666666666667</v>
      </c>
      <c r="E319" s="151"/>
      <c r="F319" s="152">
        <v>17.5</v>
      </c>
      <c r="G319" s="149"/>
      <c r="H319" s="153"/>
      <c r="I319" s="154"/>
      <c r="J319" s="154"/>
      <c r="K319" s="36" t="s">
        <v>65</v>
      </c>
      <c r="L319" s="155">
        <v>319</v>
      </c>
      <c r="M319" s="155"/>
      <c r="N319" s="87"/>
      <c r="O319" s="92" t="s">
        <v>222</v>
      </c>
      <c r="P319" s="95">
        <v>42813.524791666663</v>
      </c>
      <c r="Q319" s="92" t="s">
        <v>340</v>
      </c>
      <c r="R319" s="92"/>
      <c r="S319" s="92"/>
      <c r="T319" s="92"/>
      <c r="U319" s="92"/>
      <c r="V319" s="98" t="s">
        <v>349</v>
      </c>
      <c r="W319" s="95">
        <v>42813.524791666663</v>
      </c>
      <c r="X319" s="98" t="s">
        <v>355</v>
      </c>
      <c r="Y319" s="92"/>
      <c r="Z319" s="92"/>
      <c r="AA319" s="101" t="s">
        <v>361</v>
      </c>
      <c r="AB319" s="92"/>
      <c r="AC319" s="92" t="b">
        <v>0</v>
      </c>
      <c r="AD319" s="92">
        <v>0</v>
      </c>
      <c r="AE319" s="101" t="s">
        <v>242</v>
      </c>
      <c r="AF319" s="92" t="b">
        <v>0</v>
      </c>
      <c r="AG319" s="92" t="s">
        <v>246</v>
      </c>
      <c r="AH319" s="92"/>
      <c r="AI319" s="101" t="s">
        <v>243</v>
      </c>
      <c r="AJ319" s="92" t="b">
        <v>0</v>
      </c>
      <c r="AK319" s="92">
        <v>0</v>
      </c>
      <c r="AL319" s="101" t="s">
        <v>243</v>
      </c>
      <c r="AM319" s="92" t="s">
        <v>247</v>
      </c>
      <c r="AN319" s="92" t="b">
        <v>0</v>
      </c>
      <c r="AO319" s="101" t="s">
        <v>361</v>
      </c>
      <c r="AP319" s="92" t="s">
        <v>178</v>
      </c>
      <c r="AQ319" s="92">
        <v>0</v>
      </c>
      <c r="AR319" s="92">
        <v>0</v>
      </c>
      <c r="AS319" s="92"/>
      <c r="AT319" s="92"/>
      <c r="AU319" s="92"/>
      <c r="AV319" s="92"/>
      <c r="AW319" s="92"/>
      <c r="AX319" s="92"/>
      <c r="AY319" s="92"/>
      <c r="AZ319" s="92"/>
      <c r="BA319" s="124" t="s">
        <v>3523</v>
      </c>
      <c r="BB319" s="123" t="s">
        <v>4396</v>
      </c>
      <c r="BC319" s="123">
        <v>-1</v>
      </c>
      <c r="BD319" s="90" t="str">
        <f>REPLACE(INDEX(GroupVertices[Group], MATCH(Edges[[#This Row],[Vertex 1]],GroupVertices[Vertex],0)),1,1,"")</f>
        <v>outh</v>
      </c>
      <c r="BE319" s="90" t="e">
        <f>REPLACE(INDEX(GroupVertices[Group], MATCH(Edges[[#This Row],[Vertex 2]],GroupVertices[Vertex],0)),1,1,"")</f>
        <v>#N/A</v>
      </c>
      <c r="BF319">
        <v>2</v>
      </c>
    </row>
    <row r="320" spans="1:58" x14ac:dyDescent="0.25">
      <c r="A320" s="88" t="s">
        <v>3524</v>
      </c>
      <c r="B320" s="88" t="s">
        <v>221</v>
      </c>
      <c r="C320" s="53" t="s">
        <v>4411</v>
      </c>
      <c r="D320" s="54">
        <v>1</v>
      </c>
      <c r="E320" s="61"/>
      <c r="F320" s="55">
        <v>10</v>
      </c>
      <c r="G320" s="53"/>
      <c r="H320" s="57"/>
      <c r="I320" s="56"/>
      <c r="J320" s="56"/>
      <c r="K320" s="36" t="s">
        <v>65</v>
      </c>
      <c r="L320" s="79">
        <v>320</v>
      </c>
      <c r="M320" s="79"/>
      <c r="N320" s="59"/>
      <c r="O320" s="91" t="s">
        <v>223</v>
      </c>
      <c r="P320" s="94">
        <v>42809.37190972222</v>
      </c>
      <c r="Q320" s="91" t="s">
        <v>3525</v>
      </c>
      <c r="R320" s="97" t="s">
        <v>3526</v>
      </c>
      <c r="S320" s="91" t="s">
        <v>342</v>
      </c>
      <c r="T320" s="91"/>
      <c r="U320" s="91"/>
      <c r="V320" s="97" t="s">
        <v>3527</v>
      </c>
      <c r="W320" s="94">
        <v>42809.37190972222</v>
      </c>
      <c r="X320" s="97" t="s">
        <v>3528</v>
      </c>
      <c r="Y320" s="91"/>
      <c r="Z320" s="91"/>
      <c r="AA320" s="100" t="s">
        <v>3529</v>
      </c>
      <c r="AB320" s="91"/>
      <c r="AC320" s="91" t="b">
        <v>0</v>
      </c>
      <c r="AD320" s="91">
        <v>0</v>
      </c>
      <c r="AE320" s="100" t="s">
        <v>242</v>
      </c>
      <c r="AF320" s="91" t="b">
        <v>0</v>
      </c>
      <c r="AG320" s="91" t="s">
        <v>246</v>
      </c>
      <c r="AH320" s="91"/>
      <c r="AI320" s="100" t="s">
        <v>243</v>
      </c>
      <c r="AJ320" s="91" t="b">
        <v>0</v>
      </c>
      <c r="AK320" s="91">
        <v>0</v>
      </c>
      <c r="AL320" s="100" t="s">
        <v>243</v>
      </c>
      <c r="AM320" s="91" t="s">
        <v>552</v>
      </c>
      <c r="AN320" s="91" t="b">
        <v>1</v>
      </c>
      <c r="AO320" s="100" t="s">
        <v>3529</v>
      </c>
      <c r="AP320" s="91" t="s">
        <v>178</v>
      </c>
      <c r="AQ320" s="91">
        <v>0</v>
      </c>
      <c r="AR320" s="91">
        <v>0</v>
      </c>
      <c r="AS320" s="91"/>
      <c r="AT320" s="91"/>
      <c r="AU320" s="91"/>
      <c r="AV320" s="91"/>
      <c r="AW320" s="91"/>
      <c r="AX320" s="91"/>
      <c r="AY320" s="91"/>
      <c r="AZ320" s="91"/>
      <c r="BA320" s="123" t="s">
        <v>3536</v>
      </c>
      <c r="BB320" s="123" t="s">
        <v>4396</v>
      </c>
      <c r="BC320" s="123">
        <v>-1</v>
      </c>
      <c r="BD320" s="90" t="str">
        <f>REPLACE(INDEX(GroupVertices[Group], MATCH(Edges[[#This Row],[Vertex 1]],GroupVertices[Vertex],0)),1,1,"")</f>
        <v>orth</v>
      </c>
      <c r="BE320" s="90" t="e">
        <f>REPLACE(INDEX(GroupVertices[Group], MATCH(Edges[[#This Row],[Vertex 2]],GroupVertices[Vertex],0)),1,1,"")</f>
        <v>#N/A</v>
      </c>
      <c r="BF320">
        <v>1</v>
      </c>
    </row>
    <row r="321" spans="1:58" x14ac:dyDescent="0.25">
      <c r="A321" s="89" t="s">
        <v>3524</v>
      </c>
      <c r="B321" s="89" t="s">
        <v>218</v>
      </c>
      <c r="C321" s="53" t="s">
        <v>4411</v>
      </c>
      <c r="D321" s="150">
        <v>1</v>
      </c>
      <c r="E321" s="151"/>
      <c r="F321" s="152">
        <v>10</v>
      </c>
      <c r="G321" s="149"/>
      <c r="H321" s="153"/>
      <c r="I321" s="154"/>
      <c r="J321" s="154"/>
      <c r="K321" s="36" t="s">
        <v>65</v>
      </c>
      <c r="L321" s="155">
        <v>321</v>
      </c>
      <c r="M321" s="155"/>
      <c r="N321" s="87"/>
      <c r="O321" s="92" t="s">
        <v>222</v>
      </c>
      <c r="P321" s="95">
        <v>42809.37190972222</v>
      </c>
      <c r="Q321" s="92" t="s">
        <v>3525</v>
      </c>
      <c r="R321" s="98" t="s">
        <v>3526</v>
      </c>
      <c r="S321" s="92" t="s">
        <v>342</v>
      </c>
      <c r="T321" s="92"/>
      <c r="U321" s="92"/>
      <c r="V321" s="98" t="s">
        <v>3527</v>
      </c>
      <c r="W321" s="95">
        <v>42809.37190972222</v>
      </c>
      <c r="X321" s="98" t="s">
        <v>3528</v>
      </c>
      <c r="Y321" s="92"/>
      <c r="Z321" s="92"/>
      <c r="AA321" s="101" t="s">
        <v>3529</v>
      </c>
      <c r="AB321" s="92"/>
      <c r="AC321" s="92" t="b">
        <v>0</v>
      </c>
      <c r="AD321" s="92">
        <v>0</v>
      </c>
      <c r="AE321" s="101" t="s">
        <v>242</v>
      </c>
      <c r="AF321" s="92" t="b">
        <v>0</v>
      </c>
      <c r="AG321" s="92" t="s">
        <v>246</v>
      </c>
      <c r="AH321" s="92"/>
      <c r="AI321" s="101" t="s">
        <v>243</v>
      </c>
      <c r="AJ321" s="92" t="b">
        <v>0</v>
      </c>
      <c r="AK321" s="92">
        <v>0</v>
      </c>
      <c r="AL321" s="101" t="s">
        <v>243</v>
      </c>
      <c r="AM321" s="92" t="s">
        <v>552</v>
      </c>
      <c r="AN321" s="92" t="b">
        <v>1</v>
      </c>
      <c r="AO321" s="101" t="s">
        <v>3529</v>
      </c>
      <c r="AP321" s="92" t="s">
        <v>178</v>
      </c>
      <c r="AQ321" s="92">
        <v>0</v>
      </c>
      <c r="AR321" s="92">
        <v>0</v>
      </c>
      <c r="AS321" s="92"/>
      <c r="AT321" s="92"/>
      <c r="AU321" s="92"/>
      <c r="AV321" s="92"/>
      <c r="AW321" s="92"/>
      <c r="AX321" s="92"/>
      <c r="AY321" s="92"/>
      <c r="AZ321" s="92"/>
      <c r="BA321" s="123" t="s">
        <v>3536</v>
      </c>
      <c r="BB321" s="123" t="s">
        <v>4396</v>
      </c>
      <c r="BC321" s="123">
        <v>-1</v>
      </c>
      <c r="BD321" s="90" t="str">
        <f>REPLACE(INDEX(GroupVertices[Group], MATCH(Edges[[#This Row],[Vertex 1]],GroupVertices[Vertex],0)),1,1,"")</f>
        <v>orth</v>
      </c>
      <c r="BE321" s="90" t="e">
        <f>REPLACE(INDEX(GroupVertices[Group], MATCH(Edges[[#This Row],[Vertex 2]],GroupVertices[Vertex],0)),1,1,"")</f>
        <v>#N/A</v>
      </c>
      <c r="BF321">
        <v>1</v>
      </c>
    </row>
    <row r="322" spans="1:58" x14ac:dyDescent="0.25">
      <c r="A322" s="88" t="s">
        <v>3539</v>
      </c>
      <c r="B322" s="88" t="s">
        <v>221</v>
      </c>
      <c r="C322" s="53" t="s">
        <v>4411</v>
      </c>
      <c r="D322" s="54">
        <v>1.3333333333333333</v>
      </c>
      <c r="E322" s="61"/>
      <c r="F322" s="55">
        <v>25</v>
      </c>
      <c r="G322" s="53"/>
      <c r="H322" s="57"/>
      <c r="I322" s="56"/>
      <c r="J322" s="56"/>
      <c r="K322" s="36" t="s">
        <v>65</v>
      </c>
      <c r="L322" s="79">
        <v>322</v>
      </c>
      <c r="M322" s="79"/>
      <c r="N322" s="59"/>
      <c r="O322" s="91" t="s">
        <v>223</v>
      </c>
      <c r="P322" s="94">
        <v>42812.229618055557</v>
      </c>
      <c r="Q322" s="91" t="s">
        <v>3545</v>
      </c>
      <c r="R322" s="91"/>
      <c r="S322" s="91"/>
      <c r="T322" s="91"/>
      <c r="U322" s="91"/>
      <c r="V322" s="97" t="s">
        <v>3551</v>
      </c>
      <c r="W322" s="94">
        <v>42812.229618055557</v>
      </c>
      <c r="X322" s="97" t="s">
        <v>3557</v>
      </c>
      <c r="Y322" s="91"/>
      <c r="Z322" s="91"/>
      <c r="AA322" s="100" t="s">
        <v>3563</v>
      </c>
      <c r="AB322" s="91"/>
      <c r="AC322" s="91" t="b">
        <v>0</v>
      </c>
      <c r="AD322" s="91">
        <v>0</v>
      </c>
      <c r="AE322" s="100" t="s">
        <v>243</v>
      </c>
      <c r="AF322" s="91" t="b">
        <v>0</v>
      </c>
      <c r="AG322" s="91" t="s">
        <v>246</v>
      </c>
      <c r="AH322" s="91"/>
      <c r="AI322" s="100" t="s">
        <v>243</v>
      </c>
      <c r="AJ322" s="91" t="b">
        <v>0</v>
      </c>
      <c r="AK322" s="91">
        <v>0</v>
      </c>
      <c r="AL322" s="100" t="s">
        <v>243</v>
      </c>
      <c r="AM322" s="91" t="s">
        <v>989</v>
      </c>
      <c r="AN322" s="91" t="b">
        <v>0</v>
      </c>
      <c r="AO322" s="100" t="s">
        <v>3563</v>
      </c>
      <c r="AP322" s="91" t="s">
        <v>178</v>
      </c>
      <c r="AQ322" s="91">
        <v>0</v>
      </c>
      <c r="AR322" s="91">
        <v>0</v>
      </c>
      <c r="AS322" s="91"/>
      <c r="AT322" s="91"/>
      <c r="AU322" s="91"/>
      <c r="AV322" s="91"/>
      <c r="AW322" s="91"/>
      <c r="AX322" s="91"/>
      <c r="AY322" s="91"/>
      <c r="AZ322" s="91"/>
      <c r="BA322" s="123" t="s">
        <v>3536</v>
      </c>
      <c r="BB322" s="123" t="s">
        <v>4396</v>
      </c>
      <c r="BC322" s="123">
        <v>-1</v>
      </c>
      <c r="BD322" s="90" t="str">
        <f>REPLACE(INDEX(GroupVertices[Group], MATCH(Edges[[#This Row],[Vertex 1]],GroupVertices[Vertex],0)),1,1,"")</f>
        <v>orth</v>
      </c>
      <c r="BE322" s="90" t="e">
        <f>REPLACE(INDEX(GroupVertices[Group], MATCH(Edges[[#This Row],[Vertex 2]],GroupVertices[Vertex],0)),1,1,"")</f>
        <v>#N/A</v>
      </c>
      <c r="BF322">
        <v>3</v>
      </c>
    </row>
    <row r="323" spans="1:58" x14ac:dyDescent="0.25">
      <c r="A323" s="88" t="s">
        <v>3539</v>
      </c>
      <c r="B323" s="88" t="s">
        <v>218</v>
      </c>
      <c r="C323" s="53" t="s">
        <v>4411</v>
      </c>
      <c r="D323" s="54">
        <v>1.3333333333333333</v>
      </c>
      <c r="E323" s="61"/>
      <c r="F323" s="55">
        <v>25</v>
      </c>
      <c r="G323" s="53"/>
      <c r="H323" s="57"/>
      <c r="I323" s="56"/>
      <c r="J323" s="56"/>
      <c r="K323" s="36" t="s">
        <v>65</v>
      </c>
      <c r="L323" s="79">
        <v>323</v>
      </c>
      <c r="M323" s="79"/>
      <c r="N323" s="59"/>
      <c r="O323" s="91" t="s">
        <v>223</v>
      </c>
      <c r="P323" s="94">
        <v>42812.229618055557</v>
      </c>
      <c r="Q323" s="91" t="s">
        <v>3545</v>
      </c>
      <c r="R323" s="91"/>
      <c r="S323" s="91"/>
      <c r="T323" s="91"/>
      <c r="U323" s="91"/>
      <c r="V323" s="97" t="s">
        <v>3551</v>
      </c>
      <c r="W323" s="94">
        <v>42812.229618055557</v>
      </c>
      <c r="X323" s="97" t="s">
        <v>3557</v>
      </c>
      <c r="Y323" s="91"/>
      <c r="Z323" s="91"/>
      <c r="AA323" s="100" t="s">
        <v>3563</v>
      </c>
      <c r="AB323" s="91"/>
      <c r="AC323" s="91" t="b">
        <v>0</v>
      </c>
      <c r="AD323" s="91">
        <v>0</v>
      </c>
      <c r="AE323" s="100" t="s">
        <v>243</v>
      </c>
      <c r="AF323" s="91" t="b">
        <v>0</v>
      </c>
      <c r="AG323" s="91" t="s">
        <v>246</v>
      </c>
      <c r="AH323" s="91"/>
      <c r="AI323" s="100" t="s">
        <v>243</v>
      </c>
      <c r="AJ323" s="91" t="b">
        <v>0</v>
      </c>
      <c r="AK323" s="91">
        <v>0</v>
      </c>
      <c r="AL323" s="100" t="s">
        <v>243</v>
      </c>
      <c r="AM323" s="91" t="s">
        <v>989</v>
      </c>
      <c r="AN323" s="91" t="b">
        <v>0</v>
      </c>
      <c r="AO323" s="100" t="s">
        <v>3563</v>
      </c>
      <c r="AP323" s="91" t="s">
        <v>178</v>
      </c>
      <c r="AQ323" s="91">
        <v>0</v>
      </c>
      <c r="AR323" s="91">
        <v>0</v>
      </c>
      <c r="AS323" s="91"/>
      <c r="AT323" s="91"/>
      <c r="AU323" s="91"/>
      <c r="AV323" s="91"/>
      <c r="AW323" s="91"/>
      <c r="AX323" s="91"/>
      <c r="AY323" s="91"/>
      <c r="AZ323" s="91"/>
      <c r="BA323" s="123" t="s">
        <v>3536</v>
      </c>
      <c r="BB323" s="123" t="s">
        <v>4396</v>
      </c>
      <c r="BC323" s="123">
        <v>-1</v>
      </c>
      <c r="BD323" s="90" t="str">
        <f>REPLACE(INDEX(GroupVertices[Group], MATCH(Edges[[#This Row],[Vertex 1]],GroupVertices[Vertex],0)),1,1,"")</f>
        <v>orth</v>
      </c>
      <c r="BE323" s="90" t="e">
        <f>REPLACE(INDEX(GroupVertices[Group], MATCH(Edges[[#This Row],[Vertex 2]],GroupVertices[Vertex],0)),1,1,"")</f>
        <v>#N/A</v>
      </c>
      <c r="BF323">
        <v>3</v>
      </c>
    </row>
    <row r="324" spans="1:58" x14ac:dyDescent="0.25">
      <c r="A324" s="88" t="s">
        <v>3540</v>
      </c>
      <c r="B324" s="88" t="s">
        <v>2520</v>
      </c>
      <c r="C324" s="53" t="s">
        <v>4411</v>
      </c>
      <c r="D324" s="54">
        <v>1</v>
      </c>
      <c r="E324" s="61"/>
      <c r="F324" s="55">
        <v>10</v>
      </c>
      <c r="G324" s="53"/>
      <c r="H324" s="57"/>
      <c r="I324" s="56"/>
      <c r="J324" s="56"/>
      <c r="K324" s="36" t="s">
        <v>65</v>
      </c>
      <c r="L324" s="79">
        <v>324</v>
      </c>
      <c r="M324" s="79"/>
      <c r="N324" s="59"/>
      <c r="O324" s="91" t="s">
        <v>223</v>
      </c>
      <c r="P324" s="94">
        <v>42814.084560185183</v>
      </c>
      <c r="Q324" s="91" t="s">
        <v>3546</v>
      </c>
      <c r="R324" s="91"/>
      <c r="S324" s="91"/>
      <c r="T324" s="91" t="s">
        <v>3548</v>
      </c>
      <c r="U324" s="91"/>
      <c r="V324" s="97" t="s">
        <v>3552</v>
      </c>
      <c r="W324" s="94">
        <v>42814.084560185183</v>
      </c>
      <c r="X324" s="97" t="s">
        <v>3558</v>
      </c>
      <c r="Y324" s="91"/>
      <c r="Z324" s="91"/>
      <c r="AA324" s="100" t="s">
        <v>3564</v>
      </c>
      <c r="AB324" s="91"/>
      <c r="AC324" s="91" t="b">
        <v>0</v>
      </c>
      <c r="AD324" s="91">
        <v>1</v>
      </c>
      <c r="AE324" s="100" t="s">
        <v>243</v>
      </c>
      <c r="AF324" s="91" t="b">
        <v>0</v>
      </c>
      <c r="AG324" s="91" t="s">
        <v>246</v>
      </c>
      <c r="AH324" s="91"/>
      <c r="AI324" s="100" t="s">
        <v>243</v>
      </c>
      <c r="AJ324" s="91" t="b">
        <v>0</v>
      </c>
      <c r="AK324" s="91">
        <v>0</v>
      </c>
      <c r="AL324" s="100" t="s">
        <v>243</v>
      </c>
      <c r="AM324" s="91" t="s">
        <v>247</v>
      </c>
      <c r="AN324" s="91" t="b">
        <v>0</v>
      </c>
      <c r="AO324" s="100" t="s">
        <v>3564</v>
      </c>
      <c r="AP324" s="91" t="s">
        <v>178</v>
      </c>
      <c r="AQ324" s="91">
        <v>0</v>
      </c>
      <c r="AR324" s="91">
        <v>0</v>
      </c>
      <c r="AS324" s="91" t="s">
        <v>3566</v>
      </c>
      <c r="AT324" s="91" t="s">
        <v>286</v>
      </c>
      <c r="AU324" s="91" t="s">
        <v>423</v>
      </c>
      <c r="AV324" s="91" t="s">
        <v>3568</v>
      </c>
      <c r="AW324" s="91" t="s">
        <v>3570</v>
      </c>
      <c r="AX324" s="91" t="s">
        <v>3572</v>
      </c>
      <c r="AY324" s="91" t="s">
        <v>427</v>
      </c>
      <c r="AZ324" s="97" t="s">
        <v>3574</v>
      </c>
      <c r="BA324" s="123" t="s">
        <v>3536</v>
      </c>
      <c r="BB324" s="123" t="s">
        <v>4396</v>
      </c>
      <c r="BC324" s="123">
        <v>-1</v>
      </c>
      <c r="BD324" s="90" t="str">
        <f>REPLACE(INDEX(GroupVertices[Group], MATCH(Edges[[#This Row],[Vertex 1]],GroupVertices[Vertex],0)),1,1,"")</f>
        <v>orth</v>
      </c>
      <c r="BE324" s="90" t="str">
        <f>REPLACE(INDEX(GroupVertices[Group], MATCH(Edges[[#This Row],[Vertex 2]],GroupVertices[Vertex],0)),1,1,"")</f>
        <v>est</v>
      </c>
      <c r="BF324">
        <v>1</v>
      </c>
    </row>
    <row r="325" spans="1:58" x14ac:dyDescent="0.25">
      <c r="A325" s="88" t="s">
        <v>3540</v>
      </c>
      <c r="B325" s="88" t="s">
        <v>508</v>
      </c>
      <c r="C325" s="53" t="s">
        <v>4411</v>
      </c>
      <c r="D325" s="54">
        <v>1</v>
      </c>
      <c r="E325" s="61"/>
      <c r="F325" s="55">
        <v>10</v>
      </c>
      <c r="G325" s="53"/>
      <c r="H325" s="57"/>
      <c r="I325" s="56"/>
      <c r="J325" s="56"/>
      <c r="K325" s="36" t="s">
        <v>65</v>
      </c>
      <c r="L325" s="79">
        <v>325</v>
      </c>
      <c r="M325" s="79"/>
      <c r="N325" s="59"/>
      <c r="O325" s="91" t="s">
        <v>223</v>
      </c>
      <c r="P325" s="94">
        <v>42814.084560185183</v>
      </c>
      <c r="Q325" s="91" t="s">
        <v>3546</v>
      </c>
      <c r="R325" s="91"/>
      <c r="S325" s="91"/>
      <c r="T325" s="91" t="s">
        <v>3548</v>
      </c>
      <c r="U325" s="91"/>
      <c r="V325" s="97" t="s">
        <v>3552</v>
      </c>
      <c r="W325" s="94">
        <v>42814.084560185183</v>
      </c>
      <c r="X325" s="97" t="s">
        <v>3558</v>
      </c>
      <c r="Y325" s="91"/>
      <c r="Z325" s="91"/>
      <c r="AA325" s="100" t="s">
        <v>3564</v>
      </c>
      <c r="AB325" s="91"/>
      <c r="AC325" s="91" t="b">
        <v>0</v>
      </c>
      <c r="AD325" s="91">
        <v>1</v>
      </c>
      <c r="AE325" s="100" t="s">
        <v>243</v>
      </c>
      <c r="AF325" s="91" t="b">
        <v>0</v>
      </c>
      <c r="AG325" s="91" t="s">
        <v>246</v>
      </c>
      <c r="AH325" s="91"/>
      <c r="AI325" s="100" t="s">
        <v>243</v>
      </c>
      <c r="AJ325" s="91" t="b">
        <v>0</v>
      </c>
      <c r="AK325" s="91">
        <v>0</v>
      </c>
      <c r="AL325" s="100" t="s">
        <v>243</v>
      </c>
      <c r="AM325" s="91" t="s">
        <v>247</v>
      </c>
      <c r="AN325" s="91" t="b">
        <v>0</v>
      </c>
      <c r="AO325" s="100" t="s">
        <v>3564</v>
      </c>
      <c r="AP325" s="91" t="s">
        <v>178</v>
      </c>
      <c r="AQ325" s="91">
        <v>0</v>
      </c>
      <c r="AR325" s="91">
        <v>0</v>
      </c>
      <c r="AS325" s="91" t="s">
        <v>3566</v>
      </c>
      <c r="AT325" s="91" t="s">
        <v>286</v>
      </c>
      <c r="AU325" s="91" t="s">
        <v>423</v>
      </c>
      <c r="AV325" s="91" t="s">
        <v>3568</v>
      </c>
      <c r="AW325" s="91" t="s">
        <v>3570</v>
      </c>
      <c r="AX325" s="91" t="s">
        <v>3572</v>
      </c>
      <c r="AY325" s="91" t="s">
        <v>427</v>
      </c>
      <c r="AZ325" s="97" t="s">
        <v>3574</v>
      </c>
      <c r="BA325" s="123" t="s">
        <v>3536</v>
      </c>
      <c r="BB325" s="123" t="s">
        <v>4396</v>
      </c>
      <c r="BC325" s="123">
        <v>-1</v>
      </c>
      <c r="BD325" s="90" t="str">
        <f>REPLACE(INDEX(GroupVertices[Group], MATCH(Edges[[#This Row],[Vertex 1]],GroupVertices[Vertex],0)),1,1,"")</f>
        <v>orth</v>
      </c>
      <c r="BE325" s="90" t="e">
        <f>REPLACE(INDEX(GroupVertices[Group], MATCH(Edges[[#This Row],[Vertex 2]],GroupVertices[Vertex],0)),1,1,"")</f>
        <v>#N/A</v>
      </c>
      <c r="BF325">
        <v>1</v>
      </c>
    </row>
    <row r="326" spans="1:58" x14ac:dyDescent="0.25">
      <c r="A326" s="88" t="s">
        <v>3540</v>
      </c>
      <c r="B326" s="88" t="s">
        <v>221</v>
      </c>
      <c r="C326" s="53" t="s">
        <v>4411</v>
      </c>
      <c r="D326" s="54">
        <v>1</v>
      </c>
      <c r="E326" s="61"/>
      <c r="F326" s="55">
        <v>10</v>
      </c>
      <c r="G326" s="53"/>
      <c r="H326" s="57"/>
      <c r="I326" s="56"/>
      <c r="J326" s="56"/>
      <c r="K326" s="36" t="s">
        <v>65</v>
      </c>
      <c r="L326" s="79">
        <v>326</v>
      </c>
      <c r="M326" s="79"/>
      <c r="N326" s="59"/>
      <c r="O326" s="91" t="s">
        <v>223</v>
      </c>
      <c r="P326" s="94">
        <v>42814.084560185183</v>
      </c>
      <c r="Q326" s="91" t="s">
        <v>3546</v>
      </c>
      <c r="R326" s="91"/>
      <c r="S326" s="91"/>
      <c r="T326" s="91" t="s">
        <v>3548</v>
      </c>
      <c r="U326" s="91"/>
      <c r="V326" s="97" t="s">
        <v>3552</v>
      </c>
      <c r="W326" s="94">
        <v>42814.084560185183</v>
      </c>
      <c r="X326" s="97" t="s">
        <v>3558</v>
      </c>
      <c r="Y326" s="91"/>
      <c r="Z326" s="91"/>
      <c r="AA326" s="100" t="s">
        <v>3564</v>
      </c>
      <c r="AB326" s="91"/>
      <c r="AC326" s="91" t="b">
        <v>0</v>
      </c>
      <c r="AD326" s="91">
        <v>1</v>
      </c>
      <c r="AE326" s="100" t="s">
        <v>243</v>
      </c>
      <c r="AF326" s="91" t="b">
        <v>0</v>
      </c>
      <c r="AG326" s="91" t="s">
        <v>246</v>
      </c>
      <c r="AH326" s="91"/>
      <c r="AI326" s="100" t="s">
        <v>243</v>
      </c>
      <c r="AJ326" s="91" t="b">
        <v>0</v>
      </c>
      <c r="AK326" s="91">
        <v>0</v>
      </c>
      <c r="AL326" s="100" t="s">
        <v>243</v>
      </c>
      <c r="AM326" s="91" t="s">
        <v>247</v>
      </c>
      <c r="AN326" s="91" t="b">
        <v>0</v>
      </c>
      <c r="AO326" s="100" t="s">
        <v>3564</v>
      </c>
      <c r="AP326" s="91" t="s">
        <v>178</v>
      </c>
      <c r="AQ326" s="91">
        <v>0</v>
      </c>
      <c r="AR326" s="91">
        <v>0</v>
      </c>
      <c r="AS326" s="91" t="s">
        <v>3566</v>
      </c>
      <c r="AT326" s="91" t="s">
        <v>286</v>
      </c>
      <c r="AU326" s="91" t="s">
        <v>423</v>
      </c>
      <c r="AV326" s="91" t="s">
        <v>3568</v>
      </c>
      <c r="AW326" s="91" t="s">
        <v>3570</v>
      </c>
      <c r="AX326" s="91" t="s">
        <v>3572</v>
      </c>
      <c r="AY326" s="91" t="s">
        <v>427</v>
      </c>
      <c r="AZ326" s="97" t="s">
        <v>3574</v>
      </c>
      <c r="BA326" s="123" t="s">
        <v>3536</v>
      </c>
      <c r="BB326" s="123" t="s">
        <v>4396</v>
      </c>
      <c r="BC326" s="123">
        <v>-1</v>
      </c>
      <c r="BD326" s="90" t="str">
        <f>REPLACE(INDEX(GroupVertices[Group], MATCH(Edges[[#This Row],[Vertex 1]],GroupVertices[Vertex],0)),1,1,"")</f>
        <v>orth</v>
      </c>
      <c r="BE326" s="90" t="e">
        <f>REPLACE(INDEX(GroupVertices[Group], MATCH(Edges[[#This Row],[Vertex 2]],GroupVertices[Vertex],0)),1,1,"")</f>
        <v>#N/A</v>
      </c>
      <c r="BF326">
        <v>1</v>
      </c>
    </row>
    <row r="327" spans="1:58" x14ac:dyDescent="0.25">
      <c r="A327" s="89" t="s">
        <v>3540</v>
      </c>
      <c r="B327" s="89" t="s">
        <v>218</v>
      </c>
      <c r="C327" s="53" t="s">
        <v>4411</v>
      </c>
      <c r="D327" s="150">
        <v>1</v>
      </c>
      <c r="E327" s="151"/>
      <c r="F327" s="152">
        <v>10</v>
      </c>
      <c r="G327" s="149"/>
      <c r="H327" s="153"/>
      <c r="I327" s="154"/>
      <c r="J327" s="154"/>
      <c r="K327" s="36" t="s">
        <v>65</v>
      </c>
      <c r="L327" s="155">
        <v>327</v>
      </c>
      <c r="M327" s="155"/>
      <c r="N327" s="87"/>
      <c r="O327" s="92" t="s">
        <v>223</v>
      </c>
      <c r="P327" s="95">
        <v>42814.084560185183</v>
      </c>
      <c r="Q327" s="92" t="s">
        <v>3546</v>
      </c>
      <c r="R327" s="92"/>
      <c r="S327" s="92"/>
      <c r="T327" s="92" t="s">
        <v>3548</v>
      </c>
      <c r="U327" s="92"/>
      <c r="V327" s="98" t="s">
        <v>3552</v>
      </c>
      <c r="W327" s="95">
        <v>42814.084560185183</v>
      </c>
      <c r="X327" s="98" t="s">
        <v>3558</v>
      </c>
      <c r="Y327" s="92"/>
      <c r="Z327" s="92"/>
      <c r="AA327" s="101" t="s">
        <v>3564</v>
      </c>
      <c r="AB327" s="92"/>
      <c r="AC327" s="92" t="b">
        <v>0</v>
      </c>
      <c r="AD327" s="92">
        <v>1</v>
      </c>
      <c r="AE327" s="101" t="s">
        <v>243</v>
      </c>
      <c r="AF327" s="92" t="b">
        <v>0</v>
      </c>
      <c r="AG327" s="92" t="s">
        <v>246</v>
      </c>
      <c r="AH327" s="92"/>
      <c r="AI327" s="101" t="s">
        <v>243</v>
      </c>
      <c r="AJ327" s="92" t="b">
        <v>0</v>
      </c>
      <c r="AK327" s="92">
        <v>0</v>
      </c>
      <c r="AL327" s="101" t="s">
        <v>243</v>
      </c>
      <c r="AM327" s="92" t="s">
        <v>247</v>
      </c>
      <c r="AN327" s="92" t="b">
        <v>0</v>
      </c>
      <c r="AO327" s="101" t="s">
        <v>3564</v>
      </c>
      <c r="AP327" s="92" t="s">
        <v>178</v>
      </c>
      <c r="AQ327" s="92">
        <v>0</v>
      </c>
      <c r="AR327" s="92">
        <v>0</v>
      </c>
      <c r="AS327" s="92" t="s">
        <v>3566</v>
      </c>
      <c r="AT327" s="92" t="s">
        <v>286</v>
      </c>
      <c r="AU327" s="92" t="s">
        <v>423</v>
      </c>
      <c r="AV327" s="92" t="s">
        <v>3568</v>
      </c>
      <c r="AW327" s="92" t="s">
        <v>3570</v>
      </c>
      <c r="AX327" s="92" t="s">
        <v>3572</v>
      </c>
      <c r="AY327" s="92" t="s">
        <v>427</v>
      </c>
      <c r="AZ327" s="98" t="s">
        <v>3574</v>
      </c>
      <c r="BA327" s="123" t="s">
        <v>3536</v>
      </c>
      <c r="BB327" s="123" t="s">
        <v>4396</v>
      </c>
      <c r="BC327" s="123">
        <v>-1</v>
      </c>
      <c r="BD327" s="90" t="str">
        <f>REPLACE(INDEX(GroupVertices[Group], MATCH(Edges[[#This Row],[Vertex 1]],GroupVertices[Vertex],0)),1,1,"")</f>
        <v>orth</v>
      </c>
      <c r="BE327" s="90" t="e">
        <f>REPLACE(INDEX(GroupVertices[Group], MATCH(Edges[[#This Row],[Vertex 2]],GroupVertices[Vertex],0)),1,1,"")</f>
        <v>#N/A</v>
      </c>
      <c r="BF327">
        <v>1</v>
      </c>
    </row>
    <row r="328" spans="1:58" x14ac:dyDescent="0.25">
      <c r="A328" s="88" t="s">
        <v>3598</v>
      </c>
      <c r="B328" s="88" t="s">
        <v>218</v>
      </c>
      <c r="C328" s="53" t="s">
        <v>4411</v>
      </c>
      <c r="D328" s="54">
        <v>1</v>
      </c>
      <c r="E328" s="61"/>
      <c r="F328" s="55">
        <v>10</v>
      </c>
      <c r="G328" s="53"/>
      <c r="H328" s="57"/>
      <c r="I328" s="56"/>
      <c r="J328" s="56"/>
      <c r="K328" s="36" t="s">
        <v>65</v>
      </c>
      <c r="L328" s="79">
        <v>328</v>
      </c>
      <c r="M328" s="79"/>
      <c r="N328" s="59"/>
      <c r="O328" s="91" t="s">
        <v>222</v>
      </c>
      <c r="P328" s="94">
        <v>42812.773553240739</v>
      </c>
      <c r="Q328" s="91" t="s">
        <v>3600</v>
      </c>
      <c r="R328" s="91"/>
      <c r="S328" s="91"/>
      <c r="T328" s="91"/>
      <c r="U328" s="91"/>
      <c r="V328" s="97" t="s">
        <v>3605</v>
      </c>
      <c r="W328" s="94">
        <v>42812.773553240739</v>
      </c>
      <c r="X328" s="97" t="s">
        <v>3606</v>
      </c>
      <c r="Y328" s="91"/>
      <c r="Z328" s="91"/>
      <c r="AA328" s="100" t="s">
        <v>3609</v>
      </c>
      <c r="AB328" s="91"/>
      <c r="AC328" s="91" t="b">
        <v>0</v>
      </c>
      <c r="AD328" s="91">
        <v>0</v>
      </c>
      <c r="AE328" s="100" t="s">
        <v>242</v>
      </c>
      <c r="AF328" s="91" t="b">
        <v>0</v>
      </c>
      <c r="AG328" s="91" t="s">
        <v>246</v>
      </c>
      <c r="AH328" s="91"/>
      <c r="AI328" s="100" t="s">
        <v>243</v>
      </c>
      <c r="AJ328" s="91" t="b">
        <v>0</v>
      </c>
      <c r="AK328" s="91">
        <v>0</v>
      </c>
      <c r="AL328" s="100" t="s">
        <v>243</v>
      </c>
      <c r="AM328" s="91" t="s">
        <v>247</v>
      </c>
      <c r="AN328" s="91" t="b">
        <v>0</v>
      </c>
      <c r="AO328" s="100" t="s">
        <v>3609</v>
      </c>
      <c r="AP328" s="91" t="s">
        <v>178</v>
      </c>
      <c r="AQ328" s="91">
        <v>0</v>
      </c>
      <c r="AR328" s="91">
        <v>0</v>
      </c>
      <c r="AS328" s="91"/>
      <c r="AT328" s="91"/>
      <c r="AU328" s="91"/>
      <c r="AV328" s="91"/>
      <c r="AW328" s="91"/>
      <c r="AX328" s="91"/>
      <c r="AY328" s="91"/>
      <c r="AZ328" s="91"/>
      <c r="BA328" s="123" t="s">
        <v>3536</v>
      </c>
      <c r="BB328" s="123" t="s">
        <v>4396</v>
      </c>
      <c r="BC328" s="123">
        <v>-1</v>
      </c>
      <c r="BD328" s="90" t="str">
        <f>REPLACE(INDEX(GroupVertices[Group], MATCH(Edges[[#This Row],[Vertex 1]],GroupVertices[Vertex],0)),1,1,"")</f>
        <v>orth</v>
      </c>
      <c r="BE328" s="90" t="e">
        <f>REPLACE(INDEX(GroupVertices[Group], MATCH(Edges[[#This Row],[Vertex 2]],GroupVertices[Vertex],0)),1,1,"")</f>
        <v>#N/A</v>
      </c>
      <c r="BF328">
        <v>1</v>
      </c>
    </row>
    <row r="329" spans="1:58" x14ac:dyDescent="0.25">
      <c r="A329" s="88" t="s">
        <v>3599</v>
      </c>
      <c r="B329" s="88" t="s">
        <v>218</v>
      </c>
      <c r="C329" s="53" t="s">
        <v>4411</v>
      </c>
      <c r="D329" s="54">
        <v>1.1666666666666667</v>
      </c>
      <c r="E329" s="61"/>
      <c r="F329" s="55">
        <v>17.5</v>
      </c>
      <c r="G329" s="53"/>
      <c r="H329" s="57"/>
      <c r="I329" s="56"/>
      <c r="J329" s="56"/>
      <c r="K329" s="36" t="s">
        <v>65</v>
      </c>
      <c r="L329" s="79">
        <v>329</v>
      </c>
      <c r="M329" s="79"/>
      <c r="N329" s="59"/>
      <c r="O329" s="91" t="s">
        <v>222</v>
      </c>
      <c r="P329" s="94">
        <v>42814.523692129631</v>
      </c>
      <c r="Q329" s="91" t="s">
        <v>3601</v>
      </c>
      <c r="R329" s="97" t="s">
        <v>3603</v>
      </c>
      <c r="S329" s="91" t="s">
        <v>342</v>
      </c>
      <c r="T329" s="91"/>
      <c r="U329" s="91"/>
      <c r="V329" s="97" t="s">
        <v>2162</v>
      </c>
      <c r="W329" s="94">
        <v>42814.523692129631</v>
      </c>
      <c r="X329" s="97" t="s">
        <v>3607</v>
      </c>
      <c r="Y329" s="91"/>
      <c r="Z329" s="91"/>
      <c r="AA329" s="100" t="s">
        <v>3610</v>
      </c>
      <c r="AB329" s="91"/>
      <c r="AC329" s="91" t="b">
        <v>0</v>
      </c>
      <c r="AD329" s="91">
        <v>0</v>
      </c>
      <c r="AE329" s="100" t="s">
        <v>242</v>
      </c>
      <c r="AF329" s="91" t="b">
        <v>0</v>
      </c>
      <c r="AG329" s="91" t="s">
        <v>246</v>
      </c>
      <c r="AH329" s="91"/>
      <c r="AI329" s="100" t="s">
        <v>243</v>
      </c>
      <c r="AJ329" s="91" t="b">
        <v>0</v>
      </c>
      <c r="AK329" s="91">
        <v>0</v>
      </c>
      <c r="AL329" s="100" t="s">
        <v>243</v>
      </c>
      <c r="AM329" s="91" t="s">
        <v>989</v>
      </c>
      <c r="AN329" s="91" t="b">
        <v>1</v>
      </c>
      <c r="AO329" s="100" t="s">
        <v>3610</v>
      </c>
      <c r="AP329" s="91" t="s">
        <v>178</v>
      </c>
      <c r="AQ329" s="91">
        <v>0</v>
      </c>
      <c r="AR329" s="91">
        <v>0</v>
      </c>
      <c r="AS329" s="91"/>
      <c r="AT329" s="91"/>
      <c r="AU329" s="91"/>
      <c r="AV329" s="91"/>
      <c r="AW329" s="91"/>
      <c r="AX329" s="91"/>
      <c r="AY329" s="91"/>
      <c r="AZ329" s="91"/>
      <c r="BA329" s="123" t="s">
        <v>3536</v>
      </c>
      <c r="BB329" s="123" t="s">
        <v>4396</v>
      </c>
      <c r="BC329" s="123">
        <v>-1</v>
      </c>
      <c r="BD329" s="90" t="str">
        <f>REPLACE(INDEX(GroupVertices[Group], MATCH(Edges[[#This Row],[Vertex 1]],GroupVertices[Vertex],0)),1,1,"")</f>
        <v>orth</v>
      </c>
      <c r="BE329" s="90" t="e">
        <f>REPLACE(INDEX(GroupVertices[Group], MATCH(Edges[[#This Row],[Vertex 2]],GroupVertices[Vertex],0)),1,1,"")</f>
        <v>#N/A</v>
      </c>
      <c r="BF329">
        <v>2</v>
      </c>
    </row>
    <row r="330" spans="1:58" x14ac:dyDescent="0.25">
      <c r="A330" s="89" t="s">
        <v>3599</v>
      </c>
      <c r="B330" s="89" t="s">
        <v>218</v>
      </c>
      <c r="C330" s="53" t="s">
        <v>4411</v>
      </c>
      <c r="D330" s="150">
        <v>1.1666666666666667</v>
      </c>
      <c r="E330" s="151"/>
      <c r="F330" s="152">
        <v>17.5</v>
      </c>
      <c r="G330" s="149"/>
      <c r="H330" s="153"/>
      <c r="I330" s="154"/>
      <c r="J330" s="154"/>
      <c r="K330" s="36" t="s">
        <v>65</v>
      </c>
      <c r="L330" s="155">
        <v>330</v>
      </c>
      <c r="M330" s="155"/>
      <c r="N330" s="87"/>
      <c r="O330" s="92" t="s">
        <v>222</v>
      </c>
      <c r="P330" s="95">
        <v>42814.526145833333</v>
      </c>
      <c r="Q330" s="92" t="s">
        <v>3602</v>
      </c>
      <c r="R330" s="98" t="s">
        <v>3604</v>
      </c>
      <c r="S330" s="92" t="s">
        <v>342</v>
      </c>
      <c r="T330" s="92"/>
      <c r="U330" s="92"/>
      <c r="V330" s="98" t="s">
        <v>2162</v>
      </c>
      <c r="W330" s="95">
        <v>42814.526145833333</v>
      </c>
      <c r="X330" s="98" t="s">
        <v>3608</v>
      </c>
      <c r="Y330" s="92"/>
      <c r="Z330" s="92"/>
      <c r="AA330" s="101" t="s">
        <v>3611</v>
      </c>
      <c r="AB330" s="92"/>
      <c r="AC330" s="92" t="b">
        <v>0</v>
      </c>
      <c r="AD330" s="92">
        <v>0</v>
      </c>
      <c r="AE330" s="101" t="s">
        <v>242</v>
      </c>
      <c r="AF330" s="92" t="b">
        <v>0</v>
      </c>
      <c r="AG330" s="92" t="s">
        <v>246</v>
      </c>
      <c r="AH330" s="92"/>
      <c r="AI330" s="101" t="s">
        <v>243</v>
      </c>
      <c r="AJ330" s="92" t="b">
        <v>0</v>
      </c>
      <c r="AK330" s="92">
        <v>0</v>
      </c>
      <c r="AL330" s="101" t="s">
        <v>243</v>
      </c>
      <c r="AM330" s="92" t="s">
        <v>989</v>
      </c>
      <c r="AN330" s="92" t="b">
        <v>1</v>
      </c>
      <c r="AO330" s="101" t="s">
        <v>3611</v>
      </c>
      <c r="AP330" s="92" t="s">
        <v>178</v>
      </c>
      <c r="AQ330" s="92">
        <v>0</v>
      </c>
      <c r="AR330" s="92">
        <v>0</v>
      </c>
      <c r="AS330" s="92"/>
      <c r="AT330" s="92"/>
      <c r="AU330" s="92"/>
      <c r="AV330" s="92"/>
      <c r="AW330" s="92"/>
      <c r="AX330" s="92"/>
      <c r="AY330" s="92"/>
      <c r="AZ330" s="92"/>
      <c r="BA330" s="123" t="s">
        <v>3536</v>
      </c>
      <c r="BB330" s="123" t="s">
        <v>4396</v>
      </c>
      <c r="BC330" s="123">
        <v>-1</v>
      </c>
      <c r="BD330" s="90" t="str">
        <f>REPLACE(INDEX(GroupVertices[Group], MATCH(Edges[[#This Row],[Vertex 1]],GroupVertices[Vertex],0)),1,1,"")</f>
        <v>orth</v>
      </c>
      <c r="BE330" s="90" t="e">
        <f>REPLACE(INDEX(GroupVertices[Group], MATCH(Edges[[#This Row],[Vertex 2]],GroupVertices[Vertex],0)),1,1,"")</f>
        <v>#N/A</v>
      </c>
      <c r="BF330">
        <v>2</v>
      </c>
    </row>
    <row r="331" spans="1:58" x14ac:dyDescent="0.25">
      <c r="A331" s="88" t="s">
        <v>3620</v>
      </c>
      <c r="B331" s="88" t="s">
        <v>218</v>
      </c>
      <c r="C331" s="53" t="s">
        <v>4411</v>
      </c>
      <c r="D331" s="54">
        <v>1.8333333333333335</v>
      </c>
      <c r="E331" s="61"/>
      <c r="F331" s="55">
        <v>47.5</v>
      </c>
      <c r="G331" s="53"/>
      <c r="H331" s="57"/>
      <c r="I331" s="56"/>
      <c r="J331" s="56"/>
      <c r="K331" s="36" t="s">
        <v>65</v>
      </c>
      <c r="L331" s="79">
        <v>331</v>
      </c>
      <c r="M331" s="79"/>
      <c r="N331" s="59"/>
      <c r="O331" s="91" t="s">
        <v>222</v>
      </c>
      <c r="P331" s="94">
        <v>42808.128680555557</v>
      </c>
      <c r="Q331" s="91" t="s">
        <v>3621</v>
      </c>
      <c r="R331" s="91"/>
      <c r="S331" s="91"/>
      <c r="T331" s="91"/>
      <c r="U331" s="91"/>
      <c r="V331" s="97" t="s">
        <v>1584</v>
      </c>
      <c r="W331" s="94">
        <v>42808.128680555557</v>
      </c>
      <c r="X331" s="97" t="s">
        <v>3624</v>
      </c>
      <c r="Y331" s="91"/>
      <c r="Z331" s="91"/>
      <c r="AA331" s="100" t="s">
        <v>3627</v>
      </c>
      <c r="AB331" s="91"/>
      <c r="AC331" s="91" t="b">
        <v>0</v>
      </c>
      <c r="AD331" s="91">
        <v>0</v>
      </c>
      <c r="AE331" s="100" t="s">
        <v>242</v>
      </c>
      <c r="AF331" s="91" t="b">
        <v>0</v>
      </c>
      <c r="AG331" s="91" t="s">
        <v>246</v>
      </c>
      <c r="AH331" s="91"/>
      <c r="AI331" s="100" t="s">
        <v>243</v>
      </c>
      <c r="AJ331" s="91" t="b">
        <v>0</v>
      </c>
      <c r="AK331" s="91">
        <v>1</v>
      </c>
      <c r="AL331" s="100" t="s">
        <v>243</v>
      </c>
      <c r="AM331" s="91" t="s">
        <v>552</v>
      </c>
      <c r="AN331" s="91" t="b">
        <v>0</v>
      </c>
      <c r="AO331" s="100" t="s">
        <v>3627</v>
      </c>
      <c r="AP331" s="91" t="s">
        <v>178</v>
      </c>
      <c r="AQ331" s="91">
        <v>0</v>
      </c>
      <c r="AR331" s="91">
        <v>0</v>
      </c>
      <c r="AS331" s="91"/>
      <c r="AT331" s="91"/>
      <c r="AU331" s="91"/>
      <c r="AV331" s="91"/>
      <c r="AW331" s="91"/>
      <c r="AX331" s="91"/>
      <c r="AY331" s="91"/>
      <c r="AZ331" s="91"/>
      <c r="BA331" s="123" t="s">
        <v>3536</v>
      </c>
      <c r="BB331" s="123" t="s">
        <v>4396</v>
      </c>
      <c r="BC331" s="123">
        <v>-1</v>
      </c>
      <c r="BD331" s="90" t="str">
        <f>REPLACE(INDEX(GroupVertices[Group], MATCH(Edges[[#This Row],[Vertex 1]],GroupVertices[Vertex],0)),1,1,"")</f>
        <v>orth</v>
      </c>
      <c r="BE331" s="90" t="e">
        <f>REPLACE(INDEX(GroupVertices[Group], MATCH(Edges[[#This Row],[Vertex 2]],GroupVertices[Vertex],0)),1,1,"")</f>
        <v>#N/A</v>
      </c>
      <c r="BF331">
        <v>6</v>
      </c>
    </row>
    <row r="332" spans="1:58" x14ac:dyDescent="0.25">
      <c r="A332" s="88" t="s">
        <v>3620</v>
      </c>
      <c r="B332" s="88" t="s">
        <v>218</v>
      </c>
      <c r="C332" s="53" t="s">
        <v>4411</v>
      </c>
      <c r="D332" s="54">
        <v>1.8333333333333335</v>
      </c>
      <c r="E332" s="61"/>
      <c r="F332" s="55">
        <v>47.5</v>
      </c>
      <c r="G332" s="53"/>
      <c r="H332" s="57"/>
      <c r="I332" s="56"/>
      <c r="J332" s="56"/>
      <c r="K332" s="36" t="s">
        <v>65</v>
      </c>
      <c r="L332" s="79">
        <v>332</v>
      </c>
      <c r="M332" s="79"/>
      <c r="N332" s="59"/>
      <c r="O332" s="91" t="s">
        <v>223</v>
      </c>
      <c r="P332" s="94">
        <v>42809.577465277776</v>
      </c>
      <c r="Q332" s="91" t="s">
        <v>3622</v>
      </c>
      <c r="R332" s="91"/>
      <c r="S332" s="91"/>
      <c r="T332" s="91"/>
      <c r="U332" s="91"/>
      <c r="V332" s="97" t="s">
        <v>1584</v>
      </c>
      <c r="W332" s="94">
        <v>42809.577465277776</v>
      </c>
      <c r="X332" s="97" t="s">
        <v>3625</v>
      </c>
      <c r="Y332" s="91"/>
      <c r="Z332" s="91"/>
      <c r="AA332" s="100" t="s">
        <v>3628</v>
      </c>
      <c r="AB332" s="91"/>
      <c r="AC332" s="91" t="b">
        <v>0</v>
      </c>
      <c r="AD332" s="91">
        <v>0</v>
      </c>
      <c r="AE332" s="100" t="s">
        <v>243</v>
      </c>
      <c r="AF332" s="91" t="b">
        <v>0</v>
      </c>
      <c r="AG332" s="91" t="s">
        <v>246</v>
      </c>
      <c r="AH332" s="91"/>
      <c r="AI332" s="100" t="s">
        <v>243</v>
      </c>
      <c r="AJ332" s="91" t="b">
        <v>0</v>
      </c>
      <c r="AK332" s="91">
        <v>1</v>
      </c>
      <c r="AL332" s="100" t="s">
        <v>3627</v>
      </c>
      <c r="AM332" s="91" t="s">
        <v>552</v>
      </c>
      <c r="AN332" s="91" t="b">
        <v>0</v>
      </c>
      <c r="AO332" s="100" t="s">
        <v>3627</v>
      </c>
      <c r="AP332" s="91" t="s">
        <v>178</v>
      </c>
      <c r="AQ332" s="91">
        <v>0</v>
      </c>
      <c r="AR332" s="91">
        <v>0</v>
      </c>
      <c r="AS332" s="91"/>
      <c r="AT332" s="91"/>
      <c r="AU332" s="91"/>
      <c r="AV332" s="91"/>
      <c r="AW332" s="91"/>
      <c r="AX332" s="91"/>
      <c r="AY332" s="91"/>
      <c r="AZ332" s="91"/>
      <c r="BA332" s="123" t="s">
        <v>3536</v>
      </c>
      <c r="BB332" s="123" t="s">
        <v>4396</v>
      </c>
      <c r="BC332" s="123">
        <v>-1</v>
      </c>
      <c r="BD332" s="90" t="str">
        <f>REPLACE(INDEX(GroupVertices[Group], MATCH(Edges[[#This Row],[Vertex 1]],GroupVertices[Vertex],0)),1,1,"")</f>
        <v>orth</v>
      </c>
      <c r="BE332" s="90" t="e">
        <f>REPLACE(INDEX(GroupVertices[Group], MATCH(Edges[[#This Row],[Vertex 2]],GroupVertices[Vertex],0)),1,1,"")</f>
        <v>#N/A</v>
      </c>
      <c r="BF332">
        <v>6</v>
      </c>
    </row>
    <row r="333" spans="1:58" x14ac:dyDescent="0.25">
      <c r="A333" s="89" t="s">
        <v>3620</v>
      </c>
      <c r="B333" s="89" t="s">
        <v>218</v>
      </c>
      <c r="C333" s="53" t="s">
        <v>4411</v>
      </c>
      <c r="D333" s="150">
        <v>1.8333333333333335</v>
      </c>
      <c r="E333" s="151"/>
      <c r="F333" s="152">
        <v>47.5</v>
      </c>
      <c r="G333" s="149"/>
      <c r="H333" s="153"/>
      <c r="I333" s="154"/>
      <c r="J333" s="154"/>
      <c r="K333" s="36" t="s">
        <v>65</v>
      </c>
      <c r="L333" s="155">
        <v>333</v>
      </c>
      <c r="M333" s="155"/>
      <c r="N333" s="87"/>
      <c r="O333" s="92" t="s">
        <v>222</v>
      </c>
      <c r="P333" s="95">
        <v>42809.577870370369</v>
      </c>
      <c r="Q333" s="92" t="s">
        <v>3623</v>
      </c>
      <c r="R333" s="92"/>
      <c r="S333" s="92"/>
      <c r="T333" s="92"/>
      <c r="U333" s="92"/>
      <c r="V333" s="98" t="s">
        <v>1584</v>
      </c>
      <c r="W333" s="95">
        <v>42809.577870370369</v>
      </c>
      <c r="X333" s="98" t="s">
        <v>3626</v>
      </c>
      <c r="Y333" s="92"/>
      <c r="Z333" s="92"/>
      <c r="AA333" s="101" t="s">
        <v>3629</v>
      </c>
      <c r="AB333" s="101" t="s">
        <v>3627</v>
      </c>
      <c r="AC333" s="92" t="b">
        <v>0</v>
      </c>
      <c r="AD333" s="92">
        <v>0</v>
      </c>
      <c r="AE333" s="101" t="s">
        <v>3630</v>
      </c>
      <c r="AF333" s="92" t="b">
        <v>0</v>
      </c>
      <c r="AG333" s="92" t="s">
        <v>246</v>
      </c>
      <c r="AH333" s="92"/>
      <c r="AI333" s="101" t="s">
        <v>243</v>
      </c>
      <c r="AJ333" s="92" t="b">
        <v>0</v>
      </c>
      <c r="AK333" s="92">
        <v>0</v>
      </c>
      <c r="AL333" s="101" t="s">
        <v>243</v>
      </c>
      <c r="AM333" s="92" t="s">
        <v>552</v>
      </c>
      <c r="AN333" s="92" t="b">
        <v>0</v>
      </c>
      <c r="AO333" s="101" t="s">
        <v>3627</v>
      </c>
      <c r="AP333" s="92" t="s">
        <v>178</v>
      </c>
      <c r="AQ333" s="92">
        <v>0</v>
      </c>
      <c r="AR333" s="92">
        <v>0</v>
      </c>
      <c r="AS333" s="92"/>
      <c r="AT333" s="92"/>
      <c r="AU333" s="92"/>
      <c r="AV333" s="92"/>
      <c r="AW333" s="92"/>
      <c r="AX333" s="92"/>
      <c r="AY333" s="92"/>
      <c r="AZ333" s="92"/>
      <c r="BA333" s="123" t="s">
        <v>3536</v>
      </c>
      <c r="BB333" s="123" t="s">
        <v>4396</v>
      </c>
      <c r="BC333" s="123">
        <v>-1</v>
      </c>
      <c r="BD333" s="90" t="str">
        <f>REPLACE(INDEX(GroupVertices[Group], MATCH(Edges[[#This Row],[Vertex 1]],GroupVertices[Vertex],0)),1,1,"")</f>
        <v>orth</v>
      </c>
      <c r="BE333" s="90" t="e">
        <f>REPLACE(INDEX(GroupVertices[Group], MATCH(Edges[[#This Row],[Vertex 2]],GroupVertices[Vertex],0)),1,1,"")</f>
        <v>#N/A</v>
      </c>
      <c r="BF333">
        <v>6</v>
      </c>
    </row>
    <row r="334" spans="1:58" x14ac:dyDescent="0.25">
      <c r="A334" s="88" t="s">
        <v>3635</v>
      </c>
      <c r="B334" s="88" t="s">
        <v>218</v>
      </c>
      <c r="C334" s="53" t="s">
        <v>4411</v>
      </c>
      <c r="D334" s="54">
        <v>1.1666666666666667</v>
      </c>
      <c r="E334" s="61"/>
      <c r="F334" s="55">
        <v>17.5</v>
      </c>
      <c r="G334" s="53"/>
      <c r="H334" s="57"/>
      <c r="I334" s="56"/>
      <c r="J334" s="56"/>
      <c r="K334" s="36" t="s">
        <v>65</v>
      </c>
      <c r="L334" s="79">
        <v>334</v>
      </c>
      <c r="M334" s="79"/>
      <c r="N334" s="59"/>
      <c r="O334" s="91" t="s">
        <v>223</v>
      </c>
      <c r="P334" s="94">
        <v>42806.203981481478</v>
      </c>
      <c r="Q334" s="91" t="s">
        <v>3643</v>
      </c>
      <c r="R334" s="91"/>
      <c r="S334" s="91"/>
      <c r="T334" s="91"/>
      <c r="U334" s="91"/>
      <c r="V334" s="97" t="s">
        <v>3654</v>
      </c>
      <c r="W334" s="94">
        <v>42806.203981481478</v>
      </c>
      <c r="X334" s="97" t="s">
        <v>3660</v>
      </c>
      <c r="Y334" s="91"/>
      <c r="Z334" s="91"/>
      <c r="AA334" s="100" t="s">
        <v>3672</v>
      </c>
      <c r="AB334" s="91"/>
      <c r="AC334" s="91" t="b">
        <v>0</v>
      </c>
      <c r="AD334" s="91">
        <v>0</v>
      </c>
      <c r="AE334" s="100" t="s">
        <v>244</v>
      </c>
      <c r="AF334" s="91" t="b">
        <v>0</v>
      </c>
      <c r="AG334" s="91" t="s">
        <v>246</v>
      </c>
      <c r="AH334" s="91"/>
      <c r="AI334" s="100" t="s">
        <v>243</v>
      </c>
      <c r="AJ334" s="91" t="b">
        <v>0</v>
      </c>
      <c r="AK334" s="91">
        <v>0</v>
      </c>
      <c r="AL334" s="100" t="s">
        <v>243</v>
      </c>
      <c r="AM334" s="91" t="s">
        <v>453</v>
      </c>
      <c r="AN334" s="91" t="b">
        <v>0</v>
      </c>
      <c r="AO334" s="100" t="s">
        <v>3672</v>
      </c>
      <c r="AP334" s="91" t="s">
        <v>178</v>
      </c>
      <c r="AQ334" s="91">
        <v>0</v>
      </c>
      <c r="AR334" s="91">
        <v>0</v>
      </c>
      <c r="AS334" s="91"/>
      <c r="AT334" s="91"/>
      <c r="AU334" s="91"/>
      <c r="AV334" s="91"/>
      <c r="AW334" s="91"/>
      <c r="AX334" s="91"/>
      <c r="AY334" s="91"/>
      <c r="AZ334" s="91"/>
      <c r="BA334" s="123" t="s">
        <v>3536</v>
      </c>
      <c r="BB334" s="123" t="s">
        <v>4396</v>
      </c>
      <c r="BC334" s="123">
        <v>-1</v>
      </c>
      <c r="BD334" s="90" t="str">
        <f>REPLACE(INDEX(GroupVertices[Group], MATCH(Edges[[#This Row],[Vertex 1]],GroupVertices[Vertex],0)),1,1,"")</f>
        <v>orth</v>
      </c>
      <c r="BE334" s="90" t="e">
        <f>REPLACE(INDEX(GroupVertices[Group], MATCH(Edges[[#This Row],[Vertex 2]],GroupVertices[Vertex],0)),1,1,"")</f>
        <v>#N/A</v>
      </c>
      <c r="BF334">
        <v>2</v>
      </c>
    </row>
    <row r="335" spans="1:58" x14ac:dyDescent="0.25">
      <c r="A335" s="88" t="s">
        <v>3635</v>
      </c>
      <c r="B335" s="88" t="s">
        <v>221</v>
      </c>
      <c r="C335" s="53" t="s">
        <v>4411</v>
      </c>
      <c r="D335" s="54">
        <v>1.1666666666666667</v>
      </c>
      <c r="E335" s="61"/>
      <c r="F335" s="55">
        <v>17.5</v>
      </c>
      <c r="G335" s="53"/>
      <c r="H335" s="57"/>
      <c r="I335" s="56"/>
      <c r="J335" s="56"/>
      <c r="K335" s="36" t="s">
        <v>65</v>
      </c>
      <c r="L335" s="79">
        <v>335</v>
      </c>
      <c r="M335" s="79"/>
      <c r="N335" s="59"/>
      <c r="O335" s="91" t="s">
        <v>222</v>
      </c>
      <c r="P335" s="94">
        <v>42806.203981481478</v>
      </c>
      <c r="Q335" s="91" t="s">
        <v>3643</v>
      </c>
      <c r="R335" s="91"/>
      <c r="S335" s="91"/>
      <c r="T335" s="91"/>
      <c r="U335" s="91"/>
      <c r="V335" s="97" t="s">
        <v>3654</v>
      </c>
      <c r="W335" s="94">
        <v>42806.203981481478</v>
      </c>
      <c r="X335" s="97" t="s">
        <v>3660</v>
      </c>
      <c r="Y335" s="91"/>
      <c r="Z335" s="91"/>
      <c r="AA335" s="100" t="s">
        <v>3672</v>
      </c>
      <c r="AB335" s="91"/>
      <c r="AC335" s="91" t="b">
        <v>0</v>
      </c>
      <c r="AD335" s="91">
        <v>0</v>
      </c>
      <c r="AE335" s="100" t="s">
        <v>244</v>
      </c>
      <c r="AF335" s="91" t="b">
        <v>0</v>
      </c>
      <c r="AG335" s="91" t="s">
        <v>246</v>
      </c>
      <c r="AH335" s="91"/>
      <c r="AI335" s="100" t="s">
        <v>243</v>
      </c>
      <c r="AJ335" s="91" t="b">
        <v>0</v>
      </c>
      <c r="AK335" s="91">
        <v>0</v>
      </c>
      <c r="AL335" s="100" t="s">
        <v>243</v>
      </c>
      <c r="AM335" s="91" t="s">
        <v>453</v>
      </c>
      <c r="AN335" s="91" t="b">
        <v>0</v>
      </c>
      <c r="AO335" s="100" t="s">
        <v>3672</v>
      </c>
      <c r="AP335" s="91" t="s">
        <v>178</v>
      </c>
      <c r="AQ335" s="91">
        <v>0</v>
      </c>
      <c r="AR335" s="91">
        <v>0</v>
      </c>
      <c r="AS335" s="91"/>
      <c r="AT335" s="91"/>
      <c r="AU335" s="91"/>
      <c r="AV335" s="91"/>
      <c r="AW335" s="91"/>
      <c r="AX335" s="91"/>
      <c r="AY335" s="91"/>
      <c r="AZ335" s="91"/>
      <c r="BA335" s="123" t="s">
        <v>3536</v>
      </c>
      <c r="BB335" s="123" t="s">
        <v>4396</v>
      </c>
      <c r="BC335" s="123">
        <v>-1</v>
      </c>
      <c r="BD335" s="90" t="str">
        <f>REPLACE(INDEX(GroupVertices[Group], MATCH(Edges[[#This Row],[Vertex 1]],GroupVertices[Vertex],0)),1,1,"")</f>
        <v>orth</v>
      </c>
      <c r="BE335" s="90" t="e">
        <f>REPLACE(INDEX(GroupVertices[Group], MATCH(Edges[[#This Row],[Vertex 2]],GroupVertices[Vertex],0)),1,1,"")</f>
        <v>#N/A</v>
      </c>
      <c r="BF335">
        <v>2</v>
      </c>
    </row>
    <row r="336" spans="1:58" x14ac:dyDescent="0.25">
      <c r="A336" s="88" t="s">
        <v>3635</v>
      </c>
      <c r="B336" s="88" t="s">
        <v>218</v>
      </c>
      <c r="C336" s="53" t="s">
        <v>4411</v>
      </c>
      <c r="D336" s="54">
        <v>1.1666666666666667</v>
      </c>
      <c r="E336" s="61"/>
      <c r="F336" s="55">
        <v>17.5</v>
      </c>
      <c r="G336" s="53"/>
      <c r="H336" s="57"/>
      <c r="I336" s="56"/>
      <c r="J336" s="56"/>
      <c r="K336" s="36" t="s">
        <v>65</v>
      </c>
      <c r="L336" s="79">
        <v>336</v>
      </c>
      <c r="M336" s="79"/>
      <c r="N336" s="59"/>
      <c r="O336" s="91" t="s">
        <v>223</v>
      </c>
      <c r="P336" s="94">
        <v>42806.206018518518</v>
      </c>
      <c r="Q336" s="91" t="s">
        <v>3644</v>
      </c>
      <c r="R336" s="91"/>
      <c r="S336" s="91"/>
      <c r="T336" s="91"/>
      <c r="U336" s="91"/>
      <c r="V336" s="97" t="s">
        <v>3654</v>
      </c>
      <c r="W336" s="94">
        <v>42806.206018518518</v>
      </c>
      <c r="X336" s="97" t="s">
        <v>3661</v>
      </c>
      <c r="Y336" s="91"/>
      <c r="Z336" s="91"/>
      <c r="AA336" s="100" t="s">
        <v>3673</v>
      </c>
      <c r="AB336" s="91"/>
      <c r="AC336" s="91" t="b">
        <v>0</v>
      </c>
      <c r="AD336" s="91">
        <v>0</v>
      </c>
      <c r="AE336" s="100" t="s">
        <v>244</v>
      </c>
      <c r="AF336" s="91" t="b">
        <v>0</v>
      </c>
      <c r="AG336" s="91" t="s">
        <v>246</v>
      </c>
      <c r="AH336" s="91"/>
      <c r="AI336" s="100" t="s">
        <v>243</v>
      </c>
      <c r="AJ336" s="91" t="b">
        <v>0</v>
      </c>
      <c r="AK336" s="91">
        <v>0</v>
      </c>
      <c r="AL336" s="100" t="s">
        <v>243</v>
      </c>
      <c r="AM336" s="91" t="s">
        <v>453</v>
      </c>
      <c r="AN336" s="91" t="b">
        <v>0</v>
      </c>
      <c r="AO336" s="100" t="s">
        <v>3673</v>
      </c>
      <c r="AP336" s="91" t="s">
        <v>178</v>
      </c>
      <c r="AQ336" s="91">
        <v>0</v>
      </c>
      <c r="AR336" s="91">
        <v>0</v>
      </c>
      <c r="AS336" s="91"/>
      <c r="AT336" s="91"/>
      <c r="AU336" s="91"/>
      <c r="AV336" s="91"/>
      <c r="AW336" s="91"/>
      <c r="AX336" s="91"/>
      <c r="AY336" s="91"/>
      <c r="AZ336" s="91"/>
      <c r="BA336" s="123" t="s">
        <v>3536</v>
      </c>
      <c r="BB336" s="123" t="s">
        <v>4396</v>
      </c>
      <c r="BC336" s="123">
        <v>-1</v>
      </c>
      <c r="BD336" s="90" t="str">
        <f>REPLACE(INDEX(GroupVertices[Group], MATCH(Edges[[#This Row],[Vertex 1]],GroupVertices[Vertex],0)),1,1,"")</f>
        <v>orth</v>
      </c>
      <c r="BE336" s="90" t="e">
        <f>REPLACE(INDEX(GroupVertices[Group], MATCH(Edges[[#This Row],[Vertex 2]],GroupVertices[Vertex],0)),1,1,"")</f>
        <v>#N/A</v>
      </c>
      <c r="BF336">
        <v>2</v>
      </c>
    </row>
    <row r="337" spans="1:58" x14ac:dyDescent="0.25">
      <c r="A337" s="88" t="s">
        <v>3635</v>
      </c>
      <c r="B337" s="88" t="s">
        <v>221</v>
      </c>
      <c r="C337" s="53" t="s">
        <v>4411</v>
      </c>
      <c r="D337" s="54">
        <v>1.1666666666666667</v>
      </c>
      <c r="E337" s="61"/>
      <c r="F337" s="55">
        <v>17.5</v>
      </c>
      <c r="G337" s="53"/>
      <c r="H337" s="57"/>
      <c r="I337" s="56"/>
      <c r="J337" s="56"/>
      <c r="K337" s="36" t="s">
        <v>65</v>
      </c>
      <c r="L337" s="79">
        <v>337</v>
      </c>
      <c r="M337" s="79"/>
      <c r="N337" s="59"/>
      <c r="O337" s="91" t="s">
        <v>222</v>
      </c>
      <c r="P337" s="94">
        <v>42806.206018518518</v>
      </c>
      <c r="Q337" s="91" t="s">
        <v>3644</v>
      </c>
      <c r="R337" s="91"/>
      <c r="S337" s="91"/>
      <c r="T337" s="91"/>
      <c r="U337" s="91"/>
      <c r="V337" s="97" t="s">
        <v>3654</v>
      </c>
      <c r="W337" s="94">
        <v>42806.206018518518</v>
      </c>
      <c r="X337" s="97" t="s">
        <v>3661</v>
      </c>
      <c r="Y337" s="91"/>
      <c r="Z337" s="91"/>
      <c r="AA337" s="100" t="s">
        <v>3673</v>
      </c>
      <c r="AB337" s="91"/>
      <c r="AC337" s="91" t="b">
        <v>0</v>
      </c>
      <c r="AD337" s="91">
        <v>0</v>
      </c>
      <c r="AE337" s="100" t="s">
        <v>244</v>
      </c>
      <c r="AF337" s="91" t="b">
        <v>0</v>
      </c>
      <c r="AG337" s="91" t="s">
        <v>246</v>
      </c>
      <c r="AH337" s="91"/>
      <c r="AI337" s="100" t="s">
        <v>243</v>
      </c>
      <c r="AJ337" s="91" t="b">
        <v>0</v>
      </c>
      <c r="AK337" s="91">
        <v>0</v>
      </c>
      <c r="AL337" s="100" t="s">
        <v>243</v>
      </c>
      <c r="AM337" s="91" t="s">
        <v>453</v>
      </c>
      <c r="AN337" s="91" t="b">
        <v>0</v>
      </c>
      <c r="AO337" s="100" t="s">
        <v>3673</v>
      </c>
      <c r="AP337" s="91" t="s">
        <v>178</v>
      </c>
      <c r="AQ337" s="91">
        <v>0</v>
      </c>
      <c r="AR337" s="91">
        <v>0</v>
      </c>
      <c r="AS337" s="91"/>
      <c r="AT337" s="91"/>
      <c r="AU337" s="91"/>
      <c r="AV337" s="91"/>
      <c r="AW337" s="91"/>
      <c r="AX337" s="91"/>
      <c r="AY337" s="91"/>
      <c r="AZ337" s="91"/>
      <c r="BA337" s="123" t="s">
        <v>3536</v>
      </c>
      <c r="BB337" s="123" t="s">
        <v>4396</v>
      </c>
      <c r="BC337" s="123">
        <v>-1</v>
      </c>
      <c r="BD337" s="90" t="str">
        <f>REPLACE(INDEX(GroupVertices[Group], MATCH(Edges[[#This Row],[Vertex 1]],GroupVertices[Vertex],0)),1,1,"")</f>
        <v>orth</v>
      </c>
      <c r="BE337" s="90" t="e">
        <f>REPLACE(INDEX(GroupVertices[Group], MATCH(Edges[[#This Row],[Vertex 2]],GroupVertices[Vertex],0)),1,1,"")</f>
        <v>#N/A</v>
      </c>
      <c r="BF337">
        <v>2</v>
      </c>
    </row>
    <row r="338" spans="1:58" x14ac:dyDescent="0.25">
      <c r="A338" s="88" t="s">
        <v>2830</v>
      </c>
      <c r="B338" s="88" t="s">
        <v>2829</v>
      </c>
      <c r="C338" s="53" t="s">
        <v>4411</v>
      </c>
      <c r="D338" s="54">
        <v>1</v>
      </c>
      <c r="E338" s="61"/>
      <c r="F338" s="55">
        <v>10</v>
      </c>
      <c r="G338" s="53"/>
      <c r="H338" s="57"/>
      <c r="I338" s="56"/>
      <c r="J338" s="56"/>
      <c r="K338" s="36" t="s">
        <v>65</v>
      </c>
      <c r="L338" s="79">
        <v>338</v>
      </c>
      <c r="M338" s="79"/>
      <c r="N338" s="59"/>
      <c r="O338" s="91" t="s">
        <v>223</v>
      </c>
      <c r="P338" s="94">
        <v>42808.545486111114</v>
      </c>
      <c r="Q338" s="91" t="s">
        <v>3645</v>
      </c>
      <c r="R338" s="91"/>
      <c r="S338" s="91"/>
      <c r="T338" s="91"/>
      <c r="U338" s="91"/>
      <c r="V338" s="97" t="s">
        <v>2916</v>
      </c>
      <c r="W338" s="94">
        <v>42808.545486111114</v>
      </c>
      <c r="X338" s="97" t="s">
        <v>3662</v>
      </c>
      <c r="Y338" s="91"/>
      <c r="Z338" s="91"/>
      <c r="AA338" s="100" t="s">
        <v>3674</v>
      </c>
      <c r="AB338" s="100" t="s">
        <v>3683</v>
      </c>
      <c r="AC338" s="91" t="b">
        <v>0</v>
      </c>
      <c r="AD338" s="91">
        <v>0</v>
      </c>
      <c r="AE338" s="100" t="s">
        <v>2895</v>
      </c>
      <c r="AF338" s="91" t="b">
        <v>0</v>
      </c>
      <c r="AG338" s="91" t="s">
        <v>246</v>
      </c>
      <c r="AH338" s="91"/>
      <c r="AI338" s="100" t="s">
        <v>243</v>
      </c>
      <c r="AJ338" s="91" t="b">
        <v>0</v>
      </c>
      <c r="AK338" s="91">
        <v>2</v>
      </c>
      <c r="AL338" s="100" t="s">
        <v>243</v>
      </c>
      <c r="AM338" s="91" t="s">
        <v>247</v>
      </c>
      <c r="AN338" s="91" t="b">
        <v>0</v>
      </c>
      <c r="AO338" s="100" t="s">
        <v>3683</v>
      </c>
      <c r="AP338" s="91" t="s">
        <v>178</v>
      </c>
      <c r="AQ338" s="91">
        <v>0</v>
      </c>
      <c r="AR338" s="91">
        <v>0</v>
      </c>
      <c r="AS338" s="91"/>
      <c r="AT338" s="91"/>
      <c r="AU338" s="91"/>
      <c r="AV338" s="91"/>
      <c r="AW338" s="91"/>
      <c r="AX338" s="91"/>
      <c r="AY338" s="91"/>
      <c r="AZ338" s="91"/>
      <c r="BA338" s="123" t="s">
        <v>3536</v>
      </c>
      <c r="BB338" s="123" t="s">
        <v>4396</v>
      </c>
      <c r="BC338" s="123">
        <v>-1</v>
      </c>
      <c r="BD338" s="90" t="str">
        <f>REPLACE(INDEX(GroupVertices[Group], MATCH(Edges[[#This Row],[Vertex 1]],GroupVertices[Vertex],0)),1,1,"")</f>
        <v>ast</v>
      </c>
      <c r="BE338" s="90" t="str">
        <f>REPLACE(INDEX(GroupVertices[Group], MATCH(Edges[[#This Row],[Vertex 2]],GroupVertices[Vertex],0)),1,1,"")</f>
        <v>ast</v>
      </c>
      <c r="BF338">
        <v>1</v>
      </c>
    </row>
    <row r="339" spans="1:58" x14ac:dyDescent="0.25">
      <c r="A339" s="88" t="s">
        <v>672</v>
      </c>
      <c r="B339" s="88" t="s">
        <v>2829</v>
      </c>
      <c r="C339" s="53" t="s">
        <v>4411</v>
      </c>
      <c r="D339" s="54">
        <v>1.5</v>
      </c>
      <c r="E339" s="61"/>
      <c r="F339" s="55">
        <v>32.5</v>
      </c>
      <c r="G339" s="53"/>
      <c r="H339" s="57"/>
      <c r="I339" s="56"/>
      <c r="J339" s="56"/>
      <c r="K339" s="36" t="s">
        <v>66</v>
      </c>
      <c r="L339" s="79">
        <v>339</v>
      </c>
      <c r="M339" s="79"/>
      <c r="N339" s="59"/>
      <c r="O339" s="91" t="s">
        <v>223</v>
      </c>
      <c r="P339" s="94">
        <v>42808.549560185187</v>
      </c>
      <c r="Q339" s="91" t="s">
        <v>3646</v>
      </c>
      <c r="R339" s="91"/>
      <c r="S339" s="91"/>
      <c r="T339" s="91"/>
      <c r="U339" s="91"/>
      <c r="V339" s="97" t="s">
        <v>683</v>
      </c>
      <c r="W339" s="94">
        <v>42808.549560185187</v>
      </c>
      <c r="X339" s="97" t="s">
        <v>3663</v>
      </c>
      <c r="Y339" s="91"/>
      <c r="Z339" s="91"/>
      <c r="AA339" s="100" t="s">
        <v>3675</v>
      </c>
      <c r="AB339" s="91"/>
      <c r="AC339" s="91" t="b">
        <v>0</v>
      </c>
      <c r="AD339" s="91">
        <v>0</v>
      </c>
      <c r="AE339" s="100" t="s">
        <v>243</v>
      </c>
      <c r="AF339" s="91" t="b">
        <v>0</v>
      </c>
      <c r="AG339" s="91" t="s">
        <v>246</v>
      </c>
      <c r="AH339" s="91"/>
      <c r="AI339" s="100" t="s">
        <v>243</v>
      </c>
      <c r="AJ339" s="91" t="b">
        <v>0</v>
      </c>
      <c r="AK339" s="91">
        <v>2</v>
      </c>
      <c r="AL339" s="100" t="s">
        <v>3674</v>
      </c>
      <c r="AM339" s="91" t="s">
        <v>453</v>
      </c>
      <c r="AN339" s="91" t="b">
        <v>0</v>
      </c>
      <c r="AO339" s="100" t="s">
        <v>3674</v>
      </c>
      <c r="AP339" s="91" t="s">
        <v>178</v>
      </c>
      <c r="AQ339" s="91">
        <v>0</v>
      </c>
      <c r="AR339" s="91">
        <v>0</v>
      </c>
      <c r="AS339" s="91"/>
      <c r="AT339" s="91"/>
      <c r="AU339" s="91"/>
      <c r="AV339" s="91"/>
      <c r="AW339" s="91"/>
      <c r="AX339" s="91"/>
      <c r="AY339" s="91"/>
      <c r="AZ339" s="91"/>
      <c r="BA339" s="123" t="s">
        <v>3536</v>
      </c>
      <c r="BB339" s="123" t="s">
        <v>4396</v>
      </c>
      <c r="BC339" s="123">
        <v>-1</v>
      </c>
      <c r="BD339" s="90" t="str">
        <f>REPLACE(INDEX(GroupVertices[Group], MATCH(Edges[[#This Row],[Vertex 1]],GroupVertices[Vertex],0)),1,1,"")</f>
        <v>ast</v>
      </c>
      <c r="BE339" s="90" t="str">
        <f>REPLACE(INDEX(GroupVertices[Group], MATCH(Edges[[#This Row],[Vertex 2]],GroupVertices[Vertex],0)),1,1,"")</f>
        <v>ast</v>
      </c>
      <c r="BF339">
        <v>4</v>
      </c>
    </row>
    <row r="340" spans="1:58" x14ac:dyDescent="0.25">
      <c r="A340" s="88" t="s">
        <v>671</v>
      </c>
      <c r="B340" s="88" t="s">
        <v>2829</v>
      </c>
      <c r="C340" s="53" t="s">
        <v>4411</v>
      </c>
      <c r="D340" s="54">
        <v>1.5</v>
      </c>
      <c r="E340" s="61"/>
      <c r="F340" s="55">
        <v>32.5</v>
      </c>
      <c r="G340" s="53"/>
      <c r="H340" s="57"/>
      <c r="I340" s="56"/>
      <c r="J340" s="56"/>
      <c r="K340" s="36" t="s">
        <v>66</v>
      </c>
      <c r="L340" s="79">
        <v>340</v>
      </c>
      <c r="M340" s="79"/>
      <c r="N340" s="59"/>
      <c r="O340" s="91" t="s">
        <v>223</v>
      </c>
      <c r="P340" s="94">
        <v>42808.572164351855</v>
      </c>
      <c r="Q340" s="91" t="s">
        <v>3646</v>
      </c>
      <c r="R340" s="91"/>
      <c r="S340" s="91"/>
      <c r="T340" s="91"/>
      <c r="U340" s="91"/>
      <c r="V340" s="97" t="s">
        <v>682</v>
      </c>
      <c r="W340" s="94">
        <v>42808.572164351855</v>
      </c>
      <c r="X340" s="97" t="s">
        <v>3664</v>
      </c>
      <c r="Y340" s="91"/>
      <c r="Z340" s="91"/>
      <c r="AA340" s="100" t="s">
        <v>3676</v>
      </c>
      <c r="AB340" s="91"/>
      <c r="AC340" s="91" t="b">
        <v>0</v>
      </c>
      <c r="AD340" s="91">
        <v>0</v>
      </c>
      <c r="AE340" s="100" t="s">
        <v>243</v>
      </c>
      <c r="AF340" s="91" t="b">
        <v>0</v>
      </c>
      <c r="AG340" s="91" t="s">
        <v>246</v>
      </c>
      <c r="AH340" s="91"/>
      <c r="AI340" s="100" t="s">
        <v>243</v>
      </c>
      <c r="AJ340" s="91" t="b">
        <v>0</v>
      </c>
      <c r="AK340" s="91">
        <v>2</v>
      </c>
      <c r="AL340" s="100" t="s">
        <v>3674</v>
      </c>
      <c r="AM340" s="91" t="s">
        <v>3685</v>
      </c>
      <c r="AN340" s="91" t="b">
        <v>0</v>
      </c>
      <c r="AO340" s="100" t="s">
        <v>3674</v>
      </c>
      <c r="AP340" s="91" t="s">
        <v>178</v>
      </c>
      <c r="AQ340" s="91">
        <v>0</v>
      </c>
      <c r="AR340" s="91">
        <v>0</v>
      </c>
      <c r="AS340" s="91"/>
      <c r="AT340" s="91"/>
      <c r="AU340" s="91"/>
      <c r="AV340" s="91"/>
      <c r="AW340" s="91"/>
      <c r="AX340" s="91"/>
      <c r="AY340" s="91"/>
      <c r="AZ340" s="91"/>
      <c r="BA340" s="123" t="s">
        <v>3536</v>
      </c>
      <c r="BB340" s="123" t="s">
        <v>4396</v>
      </c>
      <c r="BC340" s="123">
        <v>-1</v>
      </c>
      <c r="BD340" s="90" t="str">
        <f>REPLACE(INDEX(GroupVertices[Group], MATCH(Edges[[#This Row],[Vertex 1]],GroupVertices[Vertex],0)),1,1,"")</f>
        <v>ast</v>
      </c>
      <c r="BE340" s="90" t="str">
        <f>REPLACE(INDEX(GroupVertices[Group], MATCH(Edges[[#This Row],[Vertex 2]],GroupVertices[Vertex],0)),1,1,"")</f>
        <v>ast</v>
      </c>
      <c r="BF340">
        <v>4</v>
      </c>
    </row>
    <row r="341" spans="1:58" x14ac:dyDescent="0.25">
      <c r="A341" s="88" t="s">
        <v>2830</v>
      </c>
      <c r="B341" s="88" t="s">
        <v>672</v>
      </c>
      <c r="C341" s="53" t="s">
        <v>4411</v>
      </c>
      <c r="D341" s="54">
        <v>1.3333333333333333</v>
      </c>
      <c r="E341" s="61"/>
      <c r="F341" s="55">
        <v>25</v>
      </c>
      <c r="G341" s="53"/>
      <c r="H341" s="57"/>
      <c r="I341" s="56"/>
      <c r="J341" s="56"/>
      <c r="K341" s="36" t="s">
        <v>66</v>
      </c>
      <c r="L341" s="79">
        <v>341</v>
      </c>
      <c r="M341" s="79"/>
      <c r="N341" s="59"/>
      <c r="O341" s="91" t="s">
        <v>223</v>
      </c>
      <c r="P341" s="94">
        <v>42808.545486111114</v>
      </c>
      <c r="Q341" s="91" t="s">
        <v>3645</v>
      </c>
      <c r="R341" s="91"/>
      <c r="S341" s="91"/>
      <c r="T341" s="91"/>
      <c r="U341" s="91"/>
      <c r="V341" s="97" t="s">
        <v>2916</v>
      </c>
      <c r="W341" s="94">
        <v>42808.545486111114</v>
      </c>
      <c r="X341" s="97" t="s">
        <v>3662</v>
      </c>
      <c r="Y341" s="91"/>
      <c r="Z341" s="91"/>
      <c r="AA341" s="100" t="s">
        <v>3674</v>
      </c>
      <c r="AB341" s="100" t="s">
        <v>3683</v>
      </c>
      <c r="AC341" s="91" t="b">
        <v>0</v>
      </c>
      <c r="AD341" s="91">
        <v>0</v>
      </c>
      <c r="AE341" s="100" t="s">
        <v>2895</v>
      </c>
      <c r="AF341" s="91" t="b">
        <v>0</v>
      </c>
      <c r="AG341" s="91" t="s">
        <v>246</v>
      </c>
      <c r="AH341" s="91"/>
      <c r="AI341" s="100" t="s">
        <v>243</v>
      </c>
      <c r="AJ341" s="91" t="b">
        <v>0</v>
      </c>
      <c r="AK341" s="91">
        <v>2</v>
      </c>
      <c r="AL341" s="100" t="s">
        <v>243</v>
      </c>
      <c r="AM341" s="91" t="s">
        <v>247</v>
      </c>
      <c r="AN341" s="91" t="b">
        <v>0</v>
      </c>
      <c r="AO341" s="100" t="s">
        <v>3683</v>
      </c>
      <c r="AP341" s="91" t="s">
        <v>178</v>
      </c>
      <c r="AQ341" s="91">
        <v>0</v>
      </c>
      <c r="AR341" s="91">
        <v>0</v>
      </c>
      <c r="AS341" s="91"/>
      <c r="AT341" s="91"/>
      <c r="AU341" s="91"/>
      <c r="AV341" s="91"/>
      <c r="AW341" s="91"/>
      <c r="AX341" s="91"/>
      <c r="AY341" s="91"/>
      <c r="AZ341" s="91"/>
      <c r="BA341" s="123" t="s">
        <v>3536</v>
      </c>
      <c r="BB341" s="123" t="s">
        <v>4396</v>
      </c>
      <c r="BC341" s="123">
        <v>-1</v>
      </c>
      <c r="BD341" s="90" t="str">
        <f>REPLACE(INDEX(GroupVertices[Group], MATCH(Edges[[#This Row],[Vertex 1]],GroupVertices[Vertex],0)),1,1,"")</f>
        <v>ast</v>
      </c>
      <c r="BE341" s="90" t="str">
        <f>REPLACE(INDEX(GroupVertices[Group], MATCH(Edges[[#This Row],[Vertex 2]],GroupVertices[Vertex],0)),1,1,"")</f>
        <v>ast</v>
      </c>
      <c r="BF341">
        <v>3</v>
      </c>
    </row>
    <row r="342" spans="1:58" x14ac:dyDescent="0.25">
      <c r="A342" s="88" t="s">
        <v>672</v>
      </c>
      <c r="B342" s="88" t="s">
        <v>218</v>
      </c>
      <c r="C342" s="53" t="s">
        <v>4411</v>
      </c>
      <c r="D342" s="54">
        <v>2</v>
      </c>
      <c r="E342" s="61"/>
      <c r="F342" s="55">
        <v>55</v>
      </c>
      <c r="G342" s="53"/>
      <c r="H342" s="57"/>
      <c r="I342" s="56"/>
      <c r="J342" s="56"/>
      <c r="K342" s="36" t="s">
        <v>65</v>
      </c>
      <c r="L342" s="79">
        <v>342</v>
      </c>
      <c r="M342" s="79"/>
      <c r="N342" s="59"/>
      <c r="O342" s="91" t="s">
        <v>223</v>
      </c>
      <c r="P342" s="94">
        <v>42808.549560185187</v>
      </c>
      <c r="Q342" s="91" t="s">
        <v>3646</v>
      </c>
      <c r="R342" s="91"/>
      <c r="S342" s="91"/>
      <c r="T342" s="91"/>
      <c r="U342" s="91"/>
      <c r="V342" s="97" t="s">
        <v>683</v>
      </c>
      <c r="W342" s="94">
        <v>42808.549560185187</v>
      </c>
      <c r="X342" s="97" t="s">
        <v>3663</v>
      </c>
      <c r="Y342" s="91"/>
      <c r="Z342" s="91"/>
      <c r="AA342" s="100" t="s">
        <v>3675</v>
      </c>
      <c r="AB342" s="91"/>
      <c r="AC342" s="91" t="b">
        <v>0</v>
      </c>
      <c r="AD342" s="91">
        <v>0</v>
      </c>
      <c r="AE342" s="100" t="s">
        <v>243</v>
      </c>
      <c r="AF342" s="91" t="b">
        <v>0</v>
      </c>
      <c r="AG342" s="91" t="s">
        <v>246</v>
      </c>
      <c r="AH342" s="91"/>
      <c r="AI342" s="100" t="s">
        <v>243</v>
      </c>
      <c r="AJ342" s="91" t="b">
        <v>0</v>
      </c>
      <c r="AK342" s="91">
        <v>2</v>
      </c>
      <c r="AL342" s="100" t="s">
        <v>3674</v>
      </c>
      <c r="AM342" s="91" t="s">
        <v>453</v>
      </c>
      <c r="AN342" s="91" t="b">
        <v>0</v>
      </c>
      <c r="AO342" s="100" t="s">
        <v>3674</v>
      </c>
      <c r="AP342" s="91" t="s">
        <v>178</v>
      </c>
      <c r="AQ342" s="91">
        <v>0</v>
      </c>
      <c r="AR342" s="91">
        <v>0</v>
      </c>
      <c r="AS342" s="91"/>
      <c r="AT342" s="91"/>
      <c r="AU342" s="91"/>
      <c r="AV342" s="91"/>
      <c r="AW342" s="91"/>
      <c r="AX342" s="91"/>
      <c r="AY342" s="91"/>
      <c r="AZ342" s="91"/>
      <c r="BA342" s="123" t="s">
        <v>3536</v>
      </c>
      <c r="BB342" s="123" t="s">
        <v>4396</v>
      </c>
      <c r="BC342" s="123">
        <v>-1</v>
      </c>
      <c r="BD342" s="90" t="str">
        <f>REPLACE(INDEX(GroupVertices[Group], MATCH(Edges[[#This Row],[Vertex 1]],GroupVertices[Vertex],0)),1,1,"")</f>
        <v>ast</v>
      </c>
      <c r="BE342" s="90" t="e">
        <f>REPLACE(INDEX(GroupVertices[Group], MATCH(Edges[[#This Row],[Vertex 2]],GroupVertices[Vertex],0)),1,1,"")</f>
        <v>#N/A</v>
      </c>
      <c r="BF342">
        <v>7</v>
      </c>
    </row>
    <row r="343" spans="1:58" x14ac:dyDescent="0.25">
      <c r="A343" s="88" t="s">
        <v>672</v>
      </c>
      <c r="B343" s="88" t="s">
        <v>671</v>
      </c>
      <c r="C343" s="53" t="s">
        <v>4411</v>
      </c>
      <c r="D343" s="54">
        <v>2.5</v>
      </c>
      <c r="E343" s="61"/>
      <c r="F343" s="55">
        <v>77.5</v>
      </c>
      <c r="G343" s="53"/>
      <c r="H343" s="57"/>
      <c r="I343" s="56"/>
      <c r="J343" s="56"/>
      <c r="K343" s="36" t="s">
        <v>66</v>
      </c>
      <c r="L343" s="79">
        <v>343</v>
      </c>
      <c r="M343" s="79"/>
      <c r="N343" s="59"/>
      <c r="O343" s="91" t="s">
        <v>223</v>
      </c>
      <c r="P343" s="94">
        <v>42808.549560185187</v>
      </c>
      <c r="Q343" s="91" t="s">
        <v>3646</v>
      </c>
      <c r="R343" s="91"/>
      <c r="S343" s="91"/>
      <c r="T343" s="91"/>
      <c r="U343" s="91"/>
      <c r="V343" s="97" t="s">
        <v>683</v>
      </c>
      <c r="W343" s="94">
        <v>42808.549560185187</v>
      </c>
      <c r="X343" s="97" t="s">
        <v>3663</v>
      </c>
      <c r="Y343" s="91"/>
      <c r="Z343" s="91"/>
      <c r="AA343" s="100" t="s">
        <v>3675</v>
      </c>
      <c r="AB343" s="91"/>
      <c r="AC343" s="91" t="b">
        <v>0</v>
      </c>
      <c r="AD343" s="91">
        <v>0</v>
      </c>
      <c r="AE343" s="100" t="s">
        <v>243</v>
      </c>
      <c r="AF343" s="91" t="b">
        <v>0</v>
      </c>
      <c r="AG343" s="91" t="s">
        <v>246</v>
      </c>
      <c r="AH343" s="91"/>
      <c r="AI343" s="100" t="s">
        <v>243</v>
      </c>
      <c r="AJ343" s="91" t="b">
        <v>0</v>
      </c>
      <c r="AK343" s="91">
        <v>2</v>
      </c>
      <c r="AL343" s="100" t="s">
        <v>3674</v>
      </c>
      <c r="AM343" s="91" t="s">
        <v>453</v>
      </c>
      <c r="AN343" s="91" t="b">
        <v>0</v>
      </c>
      <c r="AO343" s="100" t="s">
        <v>3674</v>
      </c>
      <c r="AP343" s="91" t="s">
        <v>178</v>
      </c>
      <c r="AQ343" s="91">
        <v>0</v>
      </c>
      <c r="AR343" s="91">
        <v>0</v>
      </c>
      <c r="AS343" s="91"/>
      <c r="AT343" s="91"/>
      <c r="AU343" s="91"/>
      <c r="AV343" s="91"/>
      <c r="AW343" s="91"/>
      <c r="AX343" s="91"/>
      <c r="AY343" s="91"/>
      <c r="AZ343" s="91"/>
      <c r="BA343" s="123" t="s">
        <v>3536</v>
      </c>
      <c r="BB343" s="123" t="s">
        <v>4396</v>
      </c>
      <c r="BC343" s="123">
        <v>-1</v>
      </c>
      <c r="BD343" s="90" t="str">
        <f>REPLACE(INDEX(GroupVertices[Group], MATCH(Edges[[#This Row],[Vertex 1]],GroupVertices[Vertex],0)),1,1,"")</f>
        <v>ast</v>
      </c>
      <c r="BE343" s="90" t="str">
        <f>REPLACE(INDEX(GroupVertices[Group], MATCH(Edges[[#This Row],[Vertex 2]],GroupVertices[Vertex],0)),1,1,"")</f>
        <v>ast</v>
      </c>
      <c r="BF343">
        <v>10</v>
      </c>
    </row>
    <row r="344" spans="1:58" x14ac:dyDescent="0.25">
      <c r="A344" s="88" t="s">
        <v>672</v>
      </c>
      <c r="B344" s="88" t="s">
        <v>2830</v>
      </c>
      <c r="C344" s="53" t="s">
        <v>4411</v>
      </c>
      <c r="D344" s="54">
        <v>1.3333333333333333</v>
      </c>
      <c r="E344" s="61"/>
      <c r="F344" s="55">
        <v>25</v>
      </c>
      <c r="G344" s="53"/>
      <c r="H344" s="57"/>
      <c r="I344" s="56"/>
      <c r="J344" s="56"/>
      <c r="K344" s="36" t="s">
        <v>66</v>
      </c>
      <c r="L344" s="79">
        <v>344</v>
      </c>
      <c r="M344" s="79"/>
      <c r="N344" s="59"/>
      <c r="O344" s="91" t="s">
        <v>223</v>
      </c>
      <c r="P344" s="94">
        <v>42808.549560185187</v>
      </c>
      <c r="Q344" s="91" t="s">
        <v>3646</v>
      </c>
      <c r="R344" s="91"/>
      <c r="S344" s="91"/>
      <c r="T344" s="91"/>
      <c r="U344" s="91"/>
      <c r="V344" s="97" t="s">
        <v>683</v>
      </c>
      <c r="W344" s="94">
        <v>42808.549560185187</v>
      </c>
      <c r="X344" s="97" t="s">
        <v>3663</v>
      </c>
      <c r="Y344" s="91"/>
      <c r="Z344" s="91"/>
      <c r="AA344" s="100" t="s">
        <v>3675</v>
      </c>
      <c r="AB344" s="91"/>
      <c r="AC344" s="91" t="b">
        <v>0</v>
      </c>
      <c r="AD344" s="91">
        <v>0</v>
      </c>
      <c r="AE344" s="100" t="s">
        <v>243</v>
      </c>
      <c r="AF344" s="91" t="b">
        <v>0</v>
      </c>
      <c r="AG344" s="91" t="s">
        <v>246</v>
      </c>
      <c r="AH344" s="91"/>
      <c r="AI344" s="100" t="s">
        <v>243</v>
      </c>
      <c r="AJ344" s="91" t="b">
        <v>0</v>
      </c>
      <c r="AK344" s="91">
        <v>2</v>
      </c>
      <c r="AL344" s="100" t="s">
        <v>3674</v>
      </c>
      <c r="AM344" s="91" t="s">
        <v>453</v>
      </c>
      <c r="AN344" s="91" t="b">
        <v>0</v>
      </c>
      <c r="AO344" s="100" t="s">
        <v>3674</v>
      </c>
      <c r="AP344" s="91" t="s">
        <v>178</v>
      </c>
      <c r="AQ344" s="91">
        <v>0</v>
      </c>
      <c r="AR344" s="91">
        <v>0</v>
      </c>
      <c r="AS344" s="91"/>
      <c r="AT344" s="91"/>
      <c r="AU344" s="91"/>
      <c r="AV344" s="91"/>
      <c r="AW344" s="91"/>
      <c r="AX344" s="91"/>
      <c r="AY344" s="91"/>
      <c r="AZ344" s="91"/>
      <c r="BA344" s="123" t="s">
        <v>3536</v>
      </c>
      <c r="BB344" s="123" t="s">
        <v>4396</v>
      </c>
      <c r="BC344" s="123">
        <v>-1</v>
      </c>
      <c r="BD344" s="90" t="str">
        <f>REPLACE(INDEX(GroupVertices[Group], MATCH(Edges[[#This Row],[Vertex 1]],GroupVertices[Vertex],0)),1,1,"")</f>
        <v>ast</v>
      </c>
      <c r="BE344" s="90" t="str">
        <f>REPLACE(INDEX(GroupVertices[Group], MATCH(Edges[[#This Row],[Vertex 2]],GroupVertices[Vertex],0)),1,1,"")</f>
        <v>ast</v>
      </c>
      <c r="BF344">
        <v>3</v>
      </c>
    </row>
    <row r="345" spans="1:58" x14ac:dyDescent="0.25">
      <c r="A345" s="88" t="s">
        <v>671</v>
      </c>
      <c r="B345" s="88" t="s">
        <v>672</v>
      </c>
      <c r="C345" s="53" t="s">
        <v>4411</v>
      </c>
      <c r="D345" s="54">
        <v>2.5</v>
      </c>
      <c r="E345" s="61"/>
      <c r="F345" s="55">
        <v>77.5</v>
      </c>
      <c r="G345" s="53"/>
      <c r="H345" s="57"/>
      <c r="I345" s="56"/>
      <c r="J345" s="56"/>
      <c r="K345" s="36" t="s">
        <v>66</v>
      </c>
      <c r="L345" s="79">
        <v>345</v>
      </c>
      <c r="M345" s="79"/>
      <c r="N345" s="59"/>
      <c r="O345" s="91" t="s">
        <v>223</v>
      </c>
      <c r="P345" s="94">
        <v>42808.572164351855</v>
      </c>
      <c r="Q345" s="91" t="s">
        <v>3646</v>
      </c>
      <c r="R345" s="91"/>
      <c r="S345" s="91"/>
      <c r="T345" s="91"/>
      <c r="U345" s="91"/>
      <c r="V345" s="97" t="s">
        <v>682</v>
      </c>
      <c r="W345" s="94">
        <v>42808.572164351855</v>
      </c>
      <c r="X345" s="97" t="s">
        <v>3664</v>
      </c>
      <c r="Y345" s="91"/>
      <c r="Z345" s="91"/>
      <c r="AA345" s="100" t="s">
        <v>3676</v>
      </c>
      <c r="AB345" s="91"/>
      <c r="AC345" s="91" t="b">
        <v>0</v>
      </c>
      <c r="AD345" s="91">
        <v>0</v>
      </c>
      <c r="AE345" s="100" t="s">
        <v>243</v>
      </c>
      <c r="AF345" s="91" t="b">
        <v>0</v>
      </c>
      <c r="AG345" s="91" t="s">
        <v>246</v>
      </c>
      <c r="AH345" s="91"/>
      <c r="AI345" s="100" t="s">
        <v>243</v>
      </c>
      <c r="AJ345" s="91" t="b">
        <v>0</v>
      </c>
      <c r="AK345" s="91">
        <v>2</v>
      </c>
      <c r="AL345" s="100" t="s">
        <v>3674</v>
      </c>
      <c r="AM345" s="91" t="s">
        <v>3685</v>
      </c>
      <c r="AN345" s="91" t="b">
        <v>0</v>
      </c>
      <c r="AO345" s="100" t="s">
        <v>3674</v>
      </c>
      <c r="AP345" s="91" t="s">
        <v>178</v>
      </c>
      <c r="AQ345" s="91">
        <v>0</v>
      </c>
      <c r="AR345" s="91">
        <v>0</v>
      </c>
      <c r="AS345" s="91"/>
      <c r="AT345" s="91"/>
      <c r="AU345" s="91"/>
      <c r="AV345" s="91"/>
      <c r="AW345" s="91"/>
      <c r="AX345" s="91"/>
      <c r="AY345" s="91"/>
      <c r="AZ345" s="91"/>
      <c r="BA345" s="123" t="s">
        <v>3536</v>
      </c>
      <c r="BB345" s="123" t="s">
        <v>4396</v>
      </c>
      <c r="BC345" s="123">
        <v>-1</v>
      </c>
      <c r="BD345" s="90" t="str">
        <f>REPLACE(INDEX(GroupVertices[Group], MATCH(Edges[[#This Row],[Vertex 1]],GroupVertices[Vertex],0)),1,1,"")</f>
        <v>ast</v>
      </c>
      <c r="BE345" s="90" t="str">
        <f>REPLACE(INDEX(GroupVertices[Group], MATCH(Edges[[#This Row],[Vertex 2]],GroupVertices[Vertex],0)),1,1,"")</f>
        <v>ast</v>
      </c>
      <c r="BF345">
        <v>10</v>
      </c>
    </row>
    <row r="346" spans="1:58" x14ac:dyDescent="0.25">
      <c r="A346" s="88" t="s">
        <v>2830</v>
      </c>
      <c r="B346" s="88" t="s">
        <v>218</v>
      </c>
      <c r="C346" s="53" t="s">
        <v>4411</v>
      </c>
      <c r="D346" s="54">
        <v>1</v>
      </c>
      <c r="E346" s="61"/>
      <c r="F346" s="55">
        <v>10</v>
      </c>
      <c r="G346" s="53"/>
      <c r="H346" s="57"/>
      <c r="I346" s="56"/>
      <c r="J346" s="56"/>
      <c r="K346" s="36" t="s">
        <v>65</v>
      </c>
      <c r="L346" s="79">
        <v>346</v>
      </c>
      <c r="M346" s="79"/>
      <c r="N346" s="59"/>
      <c r="O346" s="91" t="s">
        <v>223</v>
      </c>
      <c r="P346" s="94">
        <v>42808.545486111114</v>
      </c>
      <c r="Q346" s="91" t="s">
        <v>3645</v>
      </c>
      <c r="R346" s="91"/>
      <c r="S346" s="91"/>
      <c r="T346" s="91"/>
      <c r="U346" s="91"/>
      <c r="V346" s="97" t="s">
        <v>2916</v>
      </c>
      <c r="W346" s="94">
        <v>42808.545486111114</v>
      </c>
      <c r="X346" s="97" t="s">
        <v>3662</v>
      </c>
      <c r="Y346" s="91"/>
      <c r="Z346" s="91"/>
      <c r="AA346" s="100" t="s">
        <v>3674</v>
      </c>
      <c r="AB346" s="100" t="s">
        <v>3683</v>
      </c>
      <c r="AC346" s="91" t="b">
        <v>0</v>
      </c>
      <c r="AD346" s="91">
        <v>0</v>
      </c>
      <c r="AE346" s="100" t="s">
        <v>2895</v>
      </c>
      <c r="AF346" s="91" t="b">
        <v>0</v>
      </c>
      <c r="AG346" s="91" t="s">
        <v>246</v>
      </c>
      <c r="AH346" s="91"/>
      <c r="AI346" s="100" t="s">
        <v>243</v>
      </c>
      <c r="AJ346" s="91" t="b">
        <v>0</v>
      </c>
      <c r="AK346" s="91">
        <v>2</v>
      </c>
      <c r="AL346" s="100" t="s">
        <v>243</v>
      </c>
      <c r="AM346" s="91" t="s">
        <v>247</v>
      </c>
      <c r="AN346" s="91" t="b">
        <v>0</v>
      </c>
      <c r="AO346" s="100" t="s">
        <v>3683</v>
      </c>
      <c r="AP346" s="91" t="s">
        <v>178</v>
      </c>
      <c r="AQ346" s="91">
        <v>0</v>
      </c>
      <c r="AR346" s="91">
        <v>0</v>
      </c>
      <c r="AS346" s="91"/>
      <c r="AT346" s="91"/>
      <c r="AU346" s="91"/>
      <c r="AV346" s="91"/>
      <c r="AW346" s="91"/>
      <c r="AX346" s="91"/>
      <c r="AY346" s="91"/>
      <c r="AZ346" s="91"/>
      <c r="BA346" s="123" t="s">
        <v>3536</v>
      </c>
      <c r="BB346" s="123" t="s">
        <v>4396</v>
      </c>
      <c r="BC346" s="123">
        <v>-1</v>
      </c>
      <c r="BD346" s="90" t="str">
        <f>REPLACE(INDEX(GroupVertices[Group], MATCH(Edges[[#This Row],[Vertex 1]],GroupVertices[Vertex],0)),1,1,"")</f>
        <v>ast</v>
      </c>
      <c r="BE346" s="90" t="e">
        <f>REPLACE(INDEX(GroupVertices[Group], MATCH(Edges[[#This Row],[Vertex 2]],GroupVertices[Vertex],0)),1,1,"")</f>
        <v>#N/A</v>
      </c>
      <c r="BF346">
        <v>1</v>
      </c>
    </row>
    <row r="347" spans="1:58" x14ac:dyDescent="0.25">
      <c r="A347" s="88" t="s">
        <v>2830</v>
      </c>
      <c r="B347" s="88" t="s">
        <v>671</v>
      </c>
      <c r="C347" s="53" t="s">
        <v>4411</v>
      </c>
      <c r="D347" s="54">
        <v>1.1666666666666667</v>
      </c>
      <c r="E347" s="61"/>
      <c r="F347" s="55">
        <v>17.5</v>
      </c>
      <c r="G347" s="53"/>
      <c r="H347" s="57"/>
      <c r="I347" s="56"/>
      <c r="J347" s="56"/>
      <c r="K347" s="36" t="s">
        <v>66</v>
      </c>
      <c r="L347" s="79">
        <v>347</v>
      </c>
      <c r="M347" s="79"/>
      <c r="N347" s="59"/>
      <c r="O347" s="91" t="s">
        <v>222</v>
      </c>
      <c r="P347" s="94">
        <v>42808.545486111114</v>
      </c>
      <c r="Q347" s="91" t="s">
        <v>3645</v>
      </c>
      <c r="R347" s="91"/>
      <c r="S347" s="91"/>
      <c r="T347" s="91"/>
      <c r="U347" s="91"/>
      <c r="V347" s="97" t="s">
        <v>2916</v>
      </c>
      <c r="W347" s="94">
        <v>42808.545486111114</v>
      </c>
      <c r="X347" s="97" t="s">
        <v>3662</v>
      </c>
      <c r="Y347" s="91"/>
      <c r="Z347" s="91"/>
      <c r="AA347" s="100" t="s">
        <v>3674</v>
      </c>
      <c r="AB347" s="100" t="s">
        <v>3683</v>
      </c>
      <c r="AC347" s="91" t="b">
        <v>0</v>
      </c>
      <c r="AD347" s="91">
        <v>0</v>
      </c>
      <c r="AE347" s="100" t="s">
        <v>2895</v>
      </c>
      <c r="AF347" s="91" t="b">
        <v>0</v>
      </c>
      <c r="AG347" s="91" t="s">
        <v>246</v>
      </c>
      <c r="AH347" s="91"/>
      <c r="AI347" s="100" t="s">
        <v>243</v>
      </c>
      <c r="AJ347" s="91" t="b">
        <v>0</v>
      </c>
      <c r="AK347" s="91">
        <v>2</v>
      </c>
      <c r="AL347" s="100" t="s">
        <v>243</v>
      </c>
      <c r="AM347" s="91" t="s">
        <v>247</v>
      </c>
      <c r="AN347" s="91" t="b">
        <v>0</v>
      </c>
      <c r="AO347" s="100" t="s">
        <v>3683</v>
      </c>
      <c r="AP347" s="91" t="s">
        <v>178</v>
      </c>
      <c r="AQ347" s="91">
        <v>0</v>
      </c>
      <c r="AR347" s="91">
        <v>0</v>
      </c>
      <c r="AS347" s="91"/>
      <c r="AT347" s="91"/>
      <c r="AU347" s="91"/>
      <c r="AV347" s="91"/>
      <c r="AW347" s="91"/>
      <c r="AX347" s="91"/>
      <c r="AY347" s="91"/>
      <c r="AZ347" s="91"/>
      <c r="BA347" s="123" t="s">
        <v>3536</v>
      </c>
      <c r="BB347" s="123" t="s">
        <v>4396</v>
      </c>
      <c r="BC347" s="123">
        <v>-1</v>
      </c>
      <c r="BD347" s="90" t="str">
        <f>REPLACE(INDEX(GroupVertices[Group], MATCH(Edges[[#This Row],[Vertex 1]],GroupVertices[Vertex],0)),1,1,"")</f>
        <v>ast</v>
      </c>
      <c r="BE347" s="90" t="str">
        <f>REPLACE(INDEX(GroupVertices[Group], MATCH(Edges[[#This Row],[Vertex 2]],GroupVertices[Vertex],0)),1,1,"")</f>
        <v>ast</v>
      </c>
      <c r="BF347">
        <v>2</v>
      </c>
    </row>
    <row r="348" spans="1:58" x14ac:dyDescent="0.25">
      <c r="A348" s="88" t="s">
        <v>671</v>
      </c>
      <c r="B348" s="88" t="s">
        <v>2830</v>
      </c>
      <c r="C348" s="53" t="s">
        <v>4411</v>
      </c>
      <c r="D348" s="54">
        <v>1.1666666666666667</v>
      </c>
      <c r="E348" s="61"/>
      <c r="F348" s="55">
        <v>17.5</v>
      </c>
      <c r="G348" s="53"/>
      <c r="H348" s="57"/>
      <c r="I348" s="56"/>
      <c r="J348" s="56"/>
      <c r="K348" s="36" t="s">
        <v>66</v>
      </c>
      <c r="L348" s="79">
        <v>348</v>
      </c>
      <c r="M348" s="79"/>
      <c r="N348" s="59"/>
      <c r="O348" s="91" t="s">
        <v>223</v>
      </c>
      <c r="P348" s="94">
        <v>42808.572164351855</v>
      </c>
      <c r="Q348" s="91" t="s">
        <v>3646</v>
      </c>
      <c r="R348" s="91"/>
      <c r="S348" s="91"/>
      <c r="T348" s="91"/>
      <c r="U348" s="91"/>
      <c r="V348" s="97" t="s">
        <v>682</v>
      </c>
      <c r="W348" s="94">
        <v>42808.572164351855</v>
      </c>
      <c r="X348" s="97" t="s">
        <v>3664</v>
      </c>
      <c r="Y348" s="91"/>
      <c r="Z348" s="91"/>
      <c r="AA348" s="100" t="s">
        <v>3676</v>
      </c>
      <c r="AB348" s="91"/>
      <c r="AC348" s="91" t="b">
        <v>0</v>
      </c>
      <c r="AD348" s="91">
        <v>0</v>
      </c>
      <c r="AE348" s="100" t="s">
        <v>243</v>
      </c>
      <c r="AF348" s="91" t="b">
        <v>0</v>
      </c>
      <c r="AG348" s="91" t="s">
        <v>246</v>
      </c>
      <c r="AH348" s="91"/>
      <c r="AI348" s="100" t="s">
        <v>243</v>
      </c>
      <c r="AJ348" s="91" t="b">
        <v>0</v>
      </c>
      <c r="AK348" s="91">
        <v>2</v>
      </c>
      <c r="AL348" s="100" t="s">
        <v>3674</v>
      </c>
      <c r="AM348" s="91" t="s">
        <v>3685</v>
      </c>
      <c r="AN348" s="91" t="b">
        <v>0</v>
      </c>
      <c r="AO348" s="100" t="s">
        <v>3674</v>
      </c>
      <c r="AP348" s="91" t="s">
        <v>178</v>
      </c>
      <c r="AQ348" s="91">
        <v>0</v>
      </c>
      <c r="AR348" s="91">
        <v>0</v>
      </c>
      <c r="AS348" s="91"/>
      <c r="AT348" s="91"/>
      <c r="AU348" s="91"/>
      <c r="AV348" s="91"/>
      <c r="AW348" s="91"/>
      <c r="AX348" s="91"/>
      <c r="AY348" s="91"/>
      <c r="AZ348" s="91"/>
      <c r="BA348" s="123" t="s">
        <v>3536</v>
      </c>
      <c r="BB348" s="123" t="s">
        <v>4396</v>
      </c>
      <c r="BC348" s="123">
        <v>-1</v>
      </c>
      <c r="BD348" s="90" t="str">
        <f>REPLACE(INDEX(GroupVertices[Group], MATCH(Edges[[#This Row],[Vertex 1]],GroupVertices[Vertex],0)),1,1,"")</f>
        <v>ast</v>
      </c>
      <c r="BE348" s="90" t="str">
        <f>REPLACE(INDEX(GroupVertices[Group], MATCH(Edges[[#This Row],[Vertex 2]],GroupVertices[Vertex],0)),1,1,"")</f>
        <v>ast</v>
      </c>
      <c r="BF348">
        <v>2</v>
      </c>
    </row>
    <row r="349" spans="1:58" x14ac:dyDescent="0.25">
      <c r="A349" s="88" t="s">
        <v>671</v>
      </c>
      <c r="B349" s="88" t="s">
        <v>218</v>
      </c>
      <c r="C349" s="53" t="s">
        <v>4411</v>
      </c>
      <c r="D349" s="54">
        <v>3</v>
      </c>
      <c r="E349" s="61"/>
      <c r="F349" s="55">
        <v>100</v>
      </c>
      <c r="G349" s="53"/>
      <c r="H349" s="57"/>
      <c r="I349" s="56"/>
      <c r="J349" s="56"/>
      <c r="K349" s="36" t="s">
        <v>65</v>
      </c>
      <c r="L349" s="79">
        <v>349</v>
      </c>
      <c r="M349" s="79"/>
      <c r="N349" s="59"/>
      <c r="O349" s="91" t="s">
        <v>223</v>
      </c>
      <c r="P349" s="94">
        <v>42808.572164351855</v>
      </c>
      <c r="Q349" s="91" t="s">
        <v>3646</v>
      </c>
      <c r="R349" s="91"/>
      <c r="S349" s="91"/>
      <c r="T349" s="91"/>
      <c r="U349" s="91"/>
      <c r="V349" s="97" t="s">
        <v>682</v>
      </c>
      <c r="W349" s="94">
        <v>42808.572164351855</v>
      </c>
      <c r="X349" s="97" t="s">
        <v>3664</v>
      </c>
      <c r="Y349" s="91"/>
      <c r="Z349" s="91"/>
      <c r="AA349" s="100" t="s">
        <v>3676</v>
      </c>
      <c r="AB349" s="91"/>
      <c r="AC349" s="91" t="b">
        <v>0</v>
      </c>
      <c r="AD349" s="91">
        <v>0</v>
      </c>
      <c r="AE349" s="100" t="s">
        <v>243</v>
      </c>
      <c r="AF349" s="91" t="b">
        <v>0</v>
      </c>
      <c r="AG349" s="91" t="s">
        <v>246</v>
      </c>
      <c r="AH349" s="91"/>
      <c r="AI349" s="100" t="s">
        <v>243</v>
      </c>
      <c r="AJ349" s="91" t="b">
        <v>0</v>
      </c>
      <c r="AK349" s="91">
        <v>2</v>
      </c>
      <c r="AL349" s="100" t="s">
        <v>3674</v>
      </c>
      <c r="AM349" s="91" t="s">
        <v>3685</v>
      </c>
      <c r="AN349" s="91" t="b">
        <v>0</v>
      </c>
      <c r="AO349" s="100" t="s">
        <v>3674</v>
      </c>
      <c r="AP349" s="91" t="s">
        <v>178</v>
      </c>
      <c r="AQ349" s="91">
        <v>0</v>
      </c>
      <c r="AR349" s="91">
        <v>0</v>
      </c>
      <c r="AS349" s="91"/>
      <c r="AT349" s="91"/>
      <c r="AU349" s="91"/>
      <c r="AV349" s="91"/>
      <c r="AW349" s="91"/>
      <c r="AX349" s="91"/>
      <c r="AY349" s="91"/>
      <c r="AZ349" s="91"/>
      <c r="BA349" s="123" t="s">
        <v>3536</v>
      </c>
      <c r="BB349" s="123" t="s">
        <v>4396</v>
      </c>
      <c r="BC349" s="123">
        <v>-1</v>
      </c>
      <c r="BD349" s="90" t="str">
        <f>REPLACE(INDEX(GroupVertices[Group], MATCH(Edges[[#This Row],[Vertex 1]],GroupVertices[Vertex],0)),1,1,"")</f>
        <v>ast</v>
      </c>
      <c r="BE349" s="90" t="e">
        <f>REPLACE(INDEX(GroupVertices[Group], MATCH(Edges[[#This Row],[Vertex 2]],GroupVertices[Vertex],0)),1,1,"")</f>
        <v>#N/A</v>
      </c>
      <c r="BF349">
        <v>13</v>
      </c>
    </row>
    <row r="350" spans="1:58" x14ac:dyDescent="0.25">
      <c r="A350" s="88" t="s">
        <v>3636</v>
      </c>
      <c r="B350" s="88" t="s">
        <v>3642</v>
      </c>
      <c r="C350" s="53" t="s">
        <v>4411</v>
      </c>
      <c r="D350" s="54">
        <v>1</v>
      </c>
      <c r="E350" s="61"/>
      <c r="F350" s="55">
        <v>10</v>
      </c>
      <c r="G350" s="53"/>
      <c r="H350" s="57"/>
      <c r="I350" s="56"/>
      <c r="J350" s="56"/>
      <c r="K350" s="36" t="s">
        <v>65</v>
      </c>
      <c r="L350" s="79">
        <v>350</v>
      </c>
      <c r="M350" s="79"/>
      <c r="N350" s="59"/>
      <c r="O350" s="91" t="s">
        <v>223</v>
      </c>
      <c r="P350" s="94">
        <v>42811.715717592589</v>
      </c>
      <c r="Q350" s="91" t="s">
        <v>3647</v>
      </c>
      <c r="R350" s="91"/>
      <c r="S350" s="91"/>
      <c r="T350" s="91"/>
      <c r="U350" s="91"/>
      <c r="V350" s="97" t="s">
        <v>3655</v>
      </c>
      <c r="W350" s="94">
        <v>42811.715717592589</v>
      </c>
      <c r="X350" s="97" t="s">
        <v>3665</v>
      </c>
      <c r="Y350" s="91"/>
      <c r="Z350" s="91"/>
      <c r="AA350" s="100" t="s">
        <v>3677</v>
      </c>
      <c r="AB350" s="91"/>
      <c r="AC350" s="91" t="b">
        <v>0</v>
      </c>
      <c r="AD350" s="91">
        <v>0</v>
      </c>
      <c r="AE350" s="100" t="s">
        <v>243</v>
      </c>
      <c r="AF350" s="91" t="b">
        <v>0</v>
      </c>
      <c r="AG350" s="91" t="s">
        <v>246</v>
      </c>
      <c r="AH350" s="91"/>
      <c r="AI350" s="100" t="s">
        <v>243</v>
      </c>
      <c r="AJ350" s="91" t="b">
        <v>0</v>
      </c>
      <c r="AK350" s="91">
        <v>1</v>
      </c>
      <c r="AL350" s="100" t="s">
        <v>3678</v>
      </c>
      <c r="AM350" s="91" t="s">
        <v>453</v>
      </c>
      <c r="AN350" s="91" t="b">
        <v>0</v>
      </c>
      <c r="AO350" s="100" t="s">
        <v>3678</v>
      </c>
      <c r="AP350" s="91" t="s">
        <v>178</v>
      </c>
      <c r="AQ350" s="91">
        <v>0</v>
      </c>
      <c r="AR350" s="91">
        <v>0</v>
      </c>
      <c r="AS350" s="91"/>
      <c r="AT350" s="91"/>
      <c r="AU350" s="91"/>
      <c r="AV350" s="91"/>
      <c r="AW350" s="91"/>
      <c r="AX350" s="91"/>
      <c r="AY350" s="91"/>
      <c r="AZ350" s="91"/>
      <c r="BA350" s="123" t="s">
        <v>3536</v>
      </c>
      <c r="BB350" s="123" t="s">
        <v>4396</v>
      </c>
      <c r="BC350" s="123">
        <v>-1</v>
      </c>
      <c r="BD350" s="90" t="str">
        <f>REPLACE(INDEX(GroupVertices[Group], MATCH(Edges[[#This Row],[Vertex 1]],GroupVertices[Vertex],0)),1,1,"")</f>
        <v>orth</v>
      </c>
      <c r="BE350" s="90" t="str">
        <f>REPLACE(INDEX(GroupVertices[Group], MATCH(Edges[[#This Row],[Vertex 2]],GroupVertices[Vertex],0)),1,1,"")</f>
        <v>orth</v>
      </c>
      <c r="BF350">
        <v>1</v>
      </c>
    </row>
    <row r="351" spans="1:58" x14ac:dyDescent="0.25">
      <c r="A351" s="88" t="s">
        <v>3637</v>
      </c>
      <c r="B351" s="88" t="s">
        <v>221</v>
      </c>
      <c r="C351" s="53" t="s">
        <v>4411</v>
      </c>
      <c r="D351" s="54">
        <v>1</v>
      </c>
      <c r="E351" s="61"/>
      <c r="F351" s="55">
        <v>10</v>
      </c>
      <c r="G351" s="53"/>
      <c r="H351" s="57"/>
      <c r="I351" s="56"/>
      <c r="J351" s="56"/>
      <c r="K351" s="36" t="s">
        <v>65</v>
      </c>
      <c r="L351" s="79">
        <v>351</v>
      </c>
      <c r="M351" s="79"/>
      <c r="N351" s="59"/>
      <c r="O351" s="91" t="s">
        <v>223</v>
      </c>
      <c r="P351" s="94">
        <v>42811.604814814818</v>
      </c>
      <c r="Q351" s="91" t="s">
        <v>3648</v>
      </c>
      <c r="R351" s="91"/>
      <c r="S351" s="91"/>
      <c r="T351" s="91"/>
      <c r="U351" s="91"/>
      <c r="V351" s="97" t="s">
        <v>3656</v>
      </c>
      <c r="W351" s="94">
        <v>42811.604814814818</v>
      </c>
      <c r="X351" s="97" t="s">
        <v>3666</v>
      </c>
      <c r="Y351" s="91"/>
      <c r="Z351" s="91"/>
      <c r="AA351" s="100" t="s">
        <v>3678</v>
      </c>
      <c r="AB351" s="91"/>
      <c r="AC351" s="91" t="b">
        <v>0</v>
      </c>
      <c r="AD351" s="91">
        <v>0</v>
      </c>
      <c r="AE351" s="100" t="s">
        <v>243</v>
      </c>
      <c r="AF351" s="91" t="b">
        <v>0</v>
      </c>
      <c r="AG351" s="91" t="s">
        <v>246</v>
      </c>
      <c r="AH351" s="91"/>
      <c r="AI351" s="100" t="s">
        <v>243</v>
      </c>
      <c r="AJ351" s="91" t="b">
        <v>0</v>
      </c>
      <c r="AK351" s="91">
        <v>1</v>
      </c>
      <c r="AL351" s="100" t="s">
        <v>243</v>
      </c>
      <c r="AM351" s="91" t="s">
        <v>247</v>
      </c>
      <c r="AN351" s="91" t="b">
        <v>0</v>
      </c>
      <c r="AO351" s="100" t="s">
        <v>3678</v>
      </c>
      <c r="AP351" s="91" t="s">
        <v>178</v>
      </c>
      <c r="AQ351" s="91">
        <v>0</v>
      </c>
      <c r="AR351" s="91">
        <v>0</v>
      </c>
      <c r="AS351" s="91"/>
      <c r="AT351" s="91"/>
      <c r="AU351" s="91"/>
      <c r="AV351" s="91"/>
      <c r="AW351" s="91"/>
      <c r="AX351" s="91"/>
      <c r="AY351" s="91"/>
      <c r="AZ351" s="91"/>
      <c r="BA351" s="123" t="s">
        <v>3536</v>
      </c>
      <c r="BB351" s="123" t="s">
        <v>4396</v>
      </c>
      <c r="BC351" s="123">
        <v>-1</v>
      </c>
      <c r="BD351" s="90" t="str">
        <f>REPLACE(INDEX(GroupVertices[Group], MATCH(Edges[[#This Row],[Vertex 1]],GroupVertices[Vertex],0)),1,1,"")</f>
        <v>orth</v>
      </c>
      <c r="BE351" s="90" t="e">
        <f>REPLACE(INDEX(GroupVertices[Group], MATCH(Edges[[#This Row],[Vertex 2]],GroupVertices[Vertex],0)),1,1,"")</f>
        <v>#N/A</v>
      </c>
      <c r="BF351">
        <v>1</v>
      </c>
    </row>
    <row r="352" spans="1:58" x14ac:dyDescent="0.25">
      <c r="A352" s="88" t="s">
        <v>3637</v>
      </c>
      <c r="B352" s="88" t="s">
        <v>218</v>
      </c>
      <c r="C352" s="53" t="s">
        <v>4411</v>
      </c>
      <c r="D352" s="54">
        <v>1</v>
      </c>
      <c r="E352" s="61"/>
      <c r="F352" s="55">
        <v>10</v>
      </c>
      <c r="G352" s="53"/>
      <c r="H352" s="57"/>
      <c r="I352" s="56"/>
      <c r="J352" s="56"/>
      <c r="K352" s="36" t="s">
        <v>65</v>
      </c>
      <c r="L352" s="79">
        <v>352</v>
      </c>
      <c r="M352" s="79"/>
      <c r="N352" s="59"/>
      <c r="O352" s="91" t="s">
        <v>223</v>
      </c>
      <c r="P352" s="94">
        <v>42811.604814814818</v>
      </c>
      <c r="Q352" s="91" t="s">
        <v>3648</v>
      </c>
      <c r="R352" s="91"/>
      <c r="S352" s="91"/>
      <c r="T352" s="91"/>
      <c r="U352" s="91"/>
      <c r="V352" s="97" t="s">
        <v>3656</v>
      </c>
      <c r="W352" s="94">
        <v>42811.604814814818</v>
      </c>
      <c r="X352" s="97" t="s">
        <v>3666</v>
      </c>
      <c r="Y352" s="91"/>
      <c r="Z352" s="91"/>
      <c r="AA352" s="100" t="s">
        <v>3678</v>
      </c>
      <c r="AB352" s="91"/>
      <c r="AC352" s="91" t="b">
        <v>0</v>
      </c>
      <c r="AD352" s="91">
        <v>0</v>
      </c>
      <c r="AE352" s="100" t="s">
        <v>243</v>
      </c>
      <c r="AF352" s="91" t="b">
        <v>0</v>
      </c>
      <c r="AG352" s="91" t="s">
        <v>246</v>
      </c>
      <c r="AH352" s="91"/>
      <c r="AI352" s="100" t="s">
        <v>243</v>
      </c>
      <c r="AJ352" s="91" t="b">
        <v>0</v>
      </c>
      <c r="AK352" s="91">
        <v>1</v>
      </c>
      <c r="AL352" s="100" t="s">
        <v>243</v>
      </c>
      <c r="AM352" s="91" t="s">
        <v>247</v>
      </c>
      <c r="AN352" s="91" t="b">
        <v>0</v>
      </c>
      <c r="AO352" s="100" t="s">
        <v>3678</v>
      </c>
      <c r="AP352" s="91" t="s">
        <v>178</v>
      </c>
      <c r="AQ352" s="91">
        <v>0</v>
      </c>
      <c r="AR352" s="91">
        <v>0</v>
      </c>
      <c r="AS352" s="91"/>
      <c r="AT352" s="91"/>
      <c r="AU352" s="91"/>
      <c r="AV352" s="91"/>
      <c r="AW352" s="91"/>
      <c r="AX352" s="91"/>
      <c r="AY352" s="91"/>
      <c r="AZ352" s="91"/>
      <c r="BA352" s="123" t="s">
        <v>3536</v>
      </c>
      <c r="BB352" s="123" t="s">
        <v>4396</v>
      </c>
      <c r="BC352" s="123">
        <v>-1</v>
      </c>
      <c r="BD352" s="90" t="str">
        <f>REPLACE(INDEX(GroupVertices[Group], MATCH(Edges[[#This Row],[Vertex 1]],GroupVertices[Vertex],0)),1,1,"")</f>
        <v>orth</v>
      </c>
      <c r="BE352" s="90" t="e">
        <f>REPLACE(INDEX(GroupVertices[Group], MATCH(Edges[[#This Row],[Vertex 2]],GroupVertices[Vertex],0)),1,1,"")</f>
        <v>#N/A</v>
      </c>
      <c r="BF352">
        <v>1</v>
      </c>
    </row>
    <row r="353" spans="1:58" x14ac:dyDescent="0.25">
      <c r="A353" s="88" t="s">
        <v>3636</v>
      </c>
      <c r="B353" s="88" t="s">
        <v>3637</v>
      </c>
      <c r="C353" s="53" t="s">
        <v>4411</v>
      </c>
      <c r="D353" s="54">
        <v>1</v>
      </c>
      <c r="E353" s="61"/>
      <c r="F353" s="55">
        <v>10</v>
      </c>
      <c r="G353" s="53"/>
      <c r="H353" s="57"/>
      <c r="I353" s="56"/>
      <c r="J353" s="56"/>
      <c r="K353" s="36" t="s">
        <v>65</v>
      </c>
      <c r="L353" s="79">
        <v>353</v>
      </c>
      <c r="M353" s="79"/>
      <c r="N353" s="59"/>
      <c r="O353" s="91" t="s">
        <v>223</v>
      </c>
      <c r="P353" s="94">
        <v>42811.715717592589</v>
      </c>
      <c r="Q353" s="91" t="s">
        <v>3647</v>
      </c>
      <c r="R353" s="91"/>
      <c r="S353" s="91"/>
      <c r="T353" s="91"/>
      <c r="U353" s="91"/>
      <c r="V353" s="97" t="s">
        <v>3655</v>
      </c>
      <c r="W353" s="94">
        <v>42811.715717592589</v>
      </c>
      <c r="X353" s="97" t="s">
        <v>3665</v>
      </c>
      <c r="Y353" s="91"/>
      <c r="Z353" s="91"/>
      <c r="AA353" s="100" t="s">
        <v>3677</v>
      </c>
      <c r="AB353" s="91"/>
      <c r="AC353" s="91" t="b">
        <v>0</v>
      </c>
      <c r="AD353" s="91">
        <v>0</v>
      </c>
      <c r="AE353" s="100" t="s">
        <v>243</v>
      </c>
      <c r="AF353" s="91" t="b">
        <v>0</v>
      </c>
      <c r="AG353" s="91" t="s">
        <v>246</v>
      </c>
      <c r="AH353" s="91"/>
      <c r="AI353" s="100" t="s">
        <v>243</v>
      </c>
      <c r="AJ353" s="91" t="b">
        <v>0</v>
      </c>
      <c r="AK353" s="91">
        <v>1</v>
      </c>
      <c r="AL353" s="100" t="s">
        <v>3678</v>
      </c>
      <c r="AM353" s="91" t="s">
        <v>453</v>
      </c>
      <c r="AN353" s="91" t="b">
        <v>0</v>
      </c>
      <c r="AO353" s="100" t="s">
        <v>3678</v>
      </c>
      <c r="AP353" s="91" t="s">
        <v>178</v>
      </c>
      <c r="AQ353" s="91">
        <v>0</v>
      </c>
      <c r="AR353" s="91">
        <v>0</v>
      </c>
      <c r="AS353" s="91"/>
      <c r="AT353" s="91"/>
      <c r="AU353" s="91"/>
      <c r="AV353" s="91"/>
      <c r="AW353" s="91"/>
      <c r="AX353" s="91"/>
      <c r="AY353" s="91"/>
      <c r="AZ353" s="91"/>
      <c r="BA353" s="123" t="s">
        <v>3536</v>
      </c>
      <c r="BB353" s="123" t="s">
        <v>4396</v>
      </c>
      <c r="BC353" s="123">
        <v>-1</v>
      </c>
      <c r="BD353" s="90" t="str">
        <f>REPLACE(INDEX(GroupVertices[Group], MATCH(Edges[[#This Row],[Vertex 1]],GroupVertices[Vertex],0)),1,1,"")</f>
        <v>orth</v>
      </c>
      <c r="BE353" s="90" t="str">
        <f>REPLACE(INDEX(GroupVertices[Group], MATCH(Edges[[#This Row],[Vertex 2]],GroupVertices[Vertex],0)),1,1,"")</f>
        <v>orth</v>
      </c>
      <c r="BF353">
        <v>1</v>
      </c>
    </row>
    <row r="354" spans="1:58" x14ac:dyDescent="0.25">
      <c r="A354" s="88" t="s">
        <v>3636</v>
      </c>
      <c r="B354" s="88" t="s">
        <v>218</v>
      </c>
      <c r="C354" s="53" t="s">
        <v>4411</v>
      </c>
      <c r="D354" s="54">
        <v>1</v>
      </c>
      <c r="E354" s="61"/>
      <c r="F354" s="55">
        <v>10</v>
      </c>
      <c r="G354" s="53"/>
      <c r="H354" s="57"/>
      <c r="I354" s="56"/>
      <c r="J354" s="56"/>
      <c r="K354" s="36" t="s">
        <v>65</v>
      </c>
      <c r="L354" s="79">
        <v>354</v>
      </c>
      <c r="M354" s="79"/>
      <c r="N354" s="59"/>
      <c r="O354" s="91" t="s">
        <v>223</v>
      </c>
      <c r="P354" s="94">
        <v>42811.715717592589</v>
      </c>
      <c r="Q354" s="91" t="s">
        <v>3647</v>
      </c>
      <c r="R354" s="91"/>
      <c r="S354" s="91"/>
      <c r="T354" s="91"/>
      <c r="U354" s="91"/>
      <c r="V354" s="97" t="s">
        <v>3655</v>
      </c>
      <c r="W354" s="94">
        <v>42811.715717592589</v>
      </c>
      <c r="X354" s="97" t="s">
        <v>3665</v>
      </c>
      <c r="Y354" s="91"/>
      <c r="Z354" s="91"/>
      <c r="AA354" s="100" t="s">
        <v>3677</v>
      </c>
      <c r="AB354" s="91"/>
      <c r="AC354" s="91" t="b">
        <v>0</v>
      </c>
      <c r="AD354" s="91">
        <v>0</v>
      </c>
      <c r="AE354" s="100" t="s">
        <v>243</v>
      </c>
      <c r="AF354" s="91" t="b">
        <v>0</v>
      </c>
      <c r="AG354" s="91" t="s">
        <v>246</v>
      </c>
      <c r="AH354" s="91"/>
      <c r="AI354" s="100" t="s">
        <v>243</v>
      </c>
      <c r="AJ354" s="91" t="b">
        <v>0</v>
      </c>
      <c r="AK354" s="91">
        <v>1</v>
      </c>
      <c r="AL354" s="100" t="s">
        <v>3678</v>
      </c>
      <c r="AM354" s="91" t="s">
        <v>453</v>
      </c>
      <c r="AN354" s="91" t="b">
        <v>0</v>
      </c>
      <c r="AO354" s="100" t="s">
        <v>3678</v>
      </c>
      <c r="AP354" s="91" t="s">
        <v>178</v>
      </c>
      <c r="AQ354" s="91">
        <v>0</v>
      </c>
      <c r="AR354" s="91">
        <v>0</v>
      </c>
      <c r="AS354" s="91"/>
      <c r="AT354" s="91"/>
      <c r="AU354" s="91"/>
      <c r="AV354" s="91"/>
      <c r="AW354" s="91"/>
      <c r="AX354" s="91"/>
      <c r="AY354" s="91"/>
      <c r="AZ354" s="91"/>
      <c r="BA354" s="123" t="s">
        <v>3536</v>
      </c>
      <c r="BB354" s="123" t="s">
        <v>4396</v>
      </c>
      <c r="BC354" s="123">
        <v>-1</v>
      </c>
      <c r="BD354" s="90" t="str">
        <f>REPLACE(INDEX(GroupVertices[Group], MATCH(Edges[[#This Row],[Vertex 1]],GroupVertices[Vertex],0)),1,1,"")</f>
        <v>orth</v>
      </c>
      <c r="BE354" s="90" t="e">
        <f>REPLACE(INDEX(GroupVertices[Group], MATCH(Edges[[#This Row],[Vertex 2]],GroupVertices[Vertex],0)),1,1,"")</f>
        <v>#N/A</v>
      </c>
      <c r="BF354">
        <v>1</v>
      </c>
    </row>
    <row r="355" spans="1:58" x14ac:dyDescent="0.25">
      <c r="A355" s="88" t="s">
        <v>3638</v>
      </c>
      <c r="B355" s="88" t="s">
        <v>218</v>
      </c>
      <c r="C355" s="53" t="s">
        <v>4411</v>
      </c>
      <c r="D355" s="54">
        <v>1</v>
      </c>
      <c r="E355" s="61"/>
      <c r="F355" s="55">
        <v>10</v>
      </c>
      <c r="G355" s="53"/>
      <c r="H355" s="57"/>
      <c r="I355" s="56"/>
      <c r="J355" s="56"/>
      <c r="K355" s="36" t="s">
        <v>65</v>
      </c>
      <c r="L355" s="79">
        <v>355</v>
      </c>
      <c r="M355" s="79"/>
      <c r="N355" s="59"/>
      <c r="O355" s="91" t="s">
        <v>223</v>
      </c>
      <c r="P355" s="94">
        <v>42812.522326388891</v>
      </c>
      <c r="Q355" s="91" t="s">
        <v>3649</v>
      </c>
      <c r="R355" s="91"/>
      <c r="S355" s="91"/>
      <c r="T355" s="91"/>
      <c r="U355" s="91"/>
      <c r="V355" s="97" t="s">
        <v>3657</v>
      </c>
      <c r="W355" s="94">
        <v>42812.522326388891</v>
      </c>
      <c r="X355" s="97" t="s">
        <v>3667</v>
      </c>
      <c r="Y355" s="91"/>
      <c r="Z355" s="91"/>
      <c r="AA355" s="100" t="s">
        <v>3679</v>
      </c>
      <c r="AB355" s="91"/>
      <c r="AC355" s="91" t="b">
        <v>0</v>
      </c>
      <c r="AD355" s="91">
        <v>0</v>
      </c>
      <c r="AE355" s="100" t="s">
        <v>244</v>
      </c>
      <c r="AF355" s="91" t="b">
        <v>0</v>
      </c>
      <c r="AG355" s="91" t="s">
        <v>246</v>
      </c>
      <c r="AH355" s="91"/>
      <c r="AI355" s="100" t="s">
        <v>243</v>
      </c>
      <c r="AJ355" s="91" t="b">
        <v>0</v>
      </c>
      <c r="AK355" s="91">
        <v>0</v>
      </c>
      <c r="AL355" s="100" t="s">
        <v>243</v>
      </c>
      <c r="AM355" s="91" t="s">
        <v>247</v>
      </c>
      <c r="AN355" s="91" t="b">
        <v>0</v>
      </c>
      <c r="AO355" s="100" t="s">
        <v>3679</v>
      </c>
      <c r="AP355" s="91" t="s">
        <v>178</v>
      </c>
      <c r="AQ355" s="91">
        <v>0</v>
      </c>
      <c r="AR355" s="91">
        <v>0</v>
      </c>
      <c r="AS355" s="91"/>
      <c r="AT355" s="91"/>
      <c r="AU355" s="91"/>
      <c r="AV355" s="91"/>
      <c r="AW355" s="91"/>
      <c r="AX355" s="91"/>
      <c r="AY355" s="91"/>
      <c r="AZ355" s="91"/>
      <c r="BA355" s="123" t="s">
        <v>3536</v>
      </c>
      <c r="BB355" s="123" t="s">
        <v>4396</v>
      </c>
      <c r="BC355" s="123">
        <v>-1</v>
      </c>
      <c r="BD355" s="90" t="str">
        <f>REPLACE(INDEX(GroupVertices[Group], MATCH(Edges[[#This Row],[Vertex 1]],GroupVertices[Vertex],0)),1,1,"")</f>
        <v>orth</v>
      </c>
      <c r="BE355" s="90" t="e">
        <f>REPLACE(INDEX(GroupVertices[Group], MATCH(Edges[[#This Row],[Vertex 2]],GroupVertices[Vertex],0)),1,1,"")</f>
        <v>#N/A</v>
      </c>
      <c r="BF355">
        <v>1</v>
      </c>
    </row>
    <row r="356" spans="1:58" x14ac:dyDescent="0.25">
      <c r="A356" s="88" t="s">
        <v>3638</v>
      </c>
      <c r="B356" s="88" t="s">
        <v>221</v>
      </c>
      <c r="C356" s="53" t="s">
        <v>4411</v>
      </c>
      <c r="D356" s="54">
        <v>1</v>
      </c>
      <c r="E356" s="61"/>
      <c r="F356" s="55">
        <v>10</v>
      </c>
      <c r="G356" s="53"/>
      <c r="H356" s="57"/>
      <c r="I356" s="56"/>
      <c r="J356" s="56"/>
      <c r="K356" s="36" t="s">
        <v>65</v>
      </c>
      <c r="L356" s="79">
        <v>356</v>
      </c>
      <c r="M356" s="79"/>
      <c r="N356" s="59"/>
      <c r="O356" s="91" t="s">
        <v>222</v>
      </c>
      <c r="P356" s="94">
        <v>42812.522326388891</v>
      </c>
      <c r="Q356" s="91" t="s">
        <v>3649</v>
      </c>
      <c r="R356" s="91"/>
      <c r="S356" s="91"/>
      <c r="T356" s="91"/>
      <c r="U356" s="91"/>
      <c r="V356" s="97" t="s">
        <v>3657</v>
      </c>
      <c r="W356" s="94">
        <v>42812.522326388891</v>
      </c>
      <c r="X356" s="97" t="s">
        <v>3667</v>
      </c>
      <c r="Y356" s="91"/>
      <c r="Z356" s="91"/>
      <c r="AA356" s="100" t="s">
        <v>3679</v>
      </c>
      <c r="AB356" s="91"/>
      <c r="AC356" s="91" t="b">
        <v>0</v>
      </c>
      <c r="AD356" s="91">
        <v>0</v>
      </c>
      <c r="AE356" s="100" t="s">
        <v>244</v>
      </c>
      <c r="AF356" s="91" t="b">
        <v>0</v>
      </c>
      <c r="AG356" s="91" t="s">
        <v>246</v>
      </c>
      <c r="AH356" s="91"/>
      <c r="AI356" s="100" t="s">
        <v>243</v>
      </c>
      <c r="AJ356" s="91" t="b">
        <v>0</v>
      </c>
      <c r="AK356" s="91">
        <v>0</v>
      </c>
      <c r="AL356" s="100" t="s">
        <v>243</v>
      </c>
      <c r="AM356" s="91" t="s">
        <v>247</v>
      </c>
      <c r="AN356" s="91" t="b">
        <v>0</v>
      </c>
      <c r="AO356" s="100" t="s">
        <v>3679</v>
      </c>
      <c r="AP356" s="91" t="s">
        <v>178</v>
      </c>
      <c r="AQ356" s="91">
        <v>0</v>
      </c>
      <c r="AR356" s="91">
        <v>0</v>
      </c>
      <c r="AS356" s="91"/>
      <c r="AT356" s="91"/>
      <c r="AU356" s="91"/>
      <c r="AV356" s="91"/>
      <c r="AW356" s="91"/>
      <c r="AX356" s="91"/>
      <c r="AY356" s="91"/>
      <c r="AZ356" s="91"/>
      <c r="BA356" s="123" t="s">
        <v>3536</v>
      </c>
      <c r="BB356" s="123" t="s">
        <v>4396</v>
      </c>
      <c r="BC356" s="123">
        <v>-1</v>
      </c>
      <c r="BD356" s="90" t="str">
        <f>REPLACE(INDEX(GroupVertices[Group], MATCH(Edges[[#This Row],[Vertex 1]],GroupVertices[Vertex],0)),1,1,"")</f>
        <v>orth</v>
      </c>
      <c r="BE356" s="90" t="e">
        <f>REPLACE(INDEX(GroupVertices[Group], MATCH(Edges[[#This Row],[Vertex 2]],GroupVertices[Vertex],0)),1,1,"")</f>
        <v>#N/A</v>
      </c>
      <c r="BF356">
        <v>1</v>
      </c>
    </row>
    <row r="357" spans="1:58" x14ac:dyDescent="0.25">
      <c r="A357" s="88" t="s">
        <v>1998</v>
      </c>
      <c r="B357" s="88" t="s">
        <v>218</v>
      </c>
      <c r="C357" s="53" t="s">
        <v>4411</v>
      </c>
      <c r="D357" s="54">
        <v>1</v>
      </c>
      <c r="E357" s="61"/>
      <c r="F357" s="55">
        <v>10</v>
      </c>
      <c r="G357" s="53"/>
      <c r="H357" s="57"/>
      <c r="I357" s="56"/>
      <c r="J357" s="56"/>
      <c r="K357" s="36" t="s">
        <v>65</v>
      </c>
      <c r="L357" s="79">
        <v>357</v>
      </c>
      <c r="M357" s="79"/>
      <c r="N357" s="59"/>
      <c r="O357" s="91" t="s">
        <v>222</v>
      </c>
      <c r="P357" s="94">
        <v>42813.172222222223</v>
      </c>
      <c r="Q357" s="91" t="s">
        <v>3650</v>
      </c>
      <c r="R357" s="91"/>
      <c r="S357" s="91"/>
      <c r="T357" s="91"/>
      <c r="U357" s="91"/>
      <c r="V357" s="97" t="s">
        <v>2010</v>
      </c>
      <c r="W357" s="94">
        <v>42813.172222222223</v>
      </c>
      <c r="X357" s="97" t="s">
        <v>3668</v>
      </c>
      <c r="Y357" s="91"/>
      <c r="Z357" s="91"/>
      <c r="AA357" s="100" t="s">
        <v>2003</v>
      </c>
      <c r="AB357" s="91"/>
      <c r="AC357" s="91" t="b">
        <v>0</v>
      </c>
      <c r="AD357" s="91">
        <v>0</v>
      </c>
      <c r="AE357" s="100" t="s">
        <v>242</v>
      </c>
      <c r="AF357" s="91" t="b">
        <v>0</v>
      </c>
      <c r="AG357" s="91" t="s">
        <v>246</v>
      </c>
      <c r="AH357" s="91"/>
      <c r="AI357" s="100" t="s">
        <v>243</v>
      </c>
      <c r="AJ357" s="91" t="b">
        <v>0</v>
      </c>
      <c r="AK357" s="91">
        <v>0</v>
      </c>
      <c r="AL357" s="100" t="s">
        <v>243</v>
      </c>
      <c r="AM357" s="91" t="s">
        <v>247</v>
      </c>
      <c r="AN357" s="91" t="b">
        <v>0</v>
      </c>
      <c r="AO357" s="100" t="s">
        <v>2003</v>
      </c>
      <c r="AP357" s="91" t="s">
        <v>178</v>
      </c>
      <c r="AQ357" s="91">
        <v>0</v>
      </c>
      <c r="AR357" s="91">
        <v>0</v>
      </c>
      <c r="AS357" s="91"/>
      <c r="AT357" s="91"/>
      <c r="AU357" s="91"/>
      <c r="AV357" s="91"/>
      <c r="AW357" s="91"/>
      <c r="AX357" s="91"/>
      <c r="AY357" s="91"/>
      <c r="AZ357" s="91"/>
      <c r="BA357" s="123" t="s">
        <v>3536</v>
      </c>
      <c r="BB357" s="123" t="s">
        <v>4396</v>
      </c>
      <c r="BC357" s="123">
        <v>-1</v>
      </c>
      <c r="BD357" s="90" t="str">
        <f>REPLACE(INDEX(GroupVertices[Group], MATCH(Edges[[#This Row],[Vertex 1]],GroupVertices[Vertex],0)),1,1,"")</f>
        <v>orth</v>
      </c>
      <c r="BE357" s="90" t="e">
        <f>REPLACE(INDEX(GroupVertices[Group], MATCH(Edges[[#This Row],[Vertex 2]],GroupVertices[Vertex],0)),1,1,"")</f>
        <v>#N/A</v>
      </c>
      <c r="BF357">
        <v>1</v>
      </c>
    </row>
    <row r="358" spans="1:58" x14ac:dyDescent="0.25">
      <c r="A358" s="88" t="s">
        <v>3640</v>
      </c>
      <c r="B358" s="88" t="s">
        <v>416</v>
      </c>
      <c r="C358" s="53" t="s">
        <v>4411</v>
      </c>
      <c r="D358" s="54">
        <v>1</v>
      </c>
      <c r="E358" s="61"/>
      <c r="F358" s="55">
        <v>10</v>
      </c>
      <c r="G358" s="53"/>
      <c r="H358" s="57"/>
      <c r="I358" s="56"/>
      <c r="J358" s="56"/>
      <c r="K358" s="36" t="s">
        <v>65</v>
      </c>
      <c r="L358" s="79">
        <v>358</v>
      </c>
      <c r="M358" s="79"/>
      <c r="N358" s="59"/>
      <c r="O358" s="91" t="s">
        <v>223</v>
      </c>
      <c r="P358" s="94">
        <v>42813.383125</v>
      </c>
      <c r="Q358" s="91" t="s">
        <v>3652</v>
      </c>
      <c r="R358" s="91"/>
      <c r="S358" s="91"/>
      <c r="T358" s="91"/>
      <c r="U358" s="91"/>
      <c r="V358" s="97" t="s">
        <v>1715</v>
      </c>
      <c r="W358" s="94">
        <v>42813.383125</v>
      </c>
      <c r="X358" s="97" t="s">
        <v>3670</v>
      </c>
      <c r="Y358" s="91"/>
      <c r="Z358" s="91"/>
      <c r="AA358" s="100" t="s">
        <v>3681</v>
      </c>
      <c r="AB358" s="91"/>
      <c r="AC358" s="91" t="b">
        <v>0</v>
      </c>
      <c r="AD358" s="91">
        <v>0</v>
      </c>
      <c r="AE358" s="100" t="s">
        <v>242</v>
      </c>
      <c r="AF358" s="91" t="b">
        <v>0</v>
      </c>
      <c r="AG358" s="91" t="s">
        <v>246</v>
      </c>
      <c r="AH358" s="91"/>
      <c r="AI358" s="100" t="s">
        <v>243</v>
      </c>
      <c r="AJ358" s="91" t="b">
        <v>0</v>
      </c>
      <c r="AK358" s="91">
        <v>0</v>
      </c>
      <c r="AL358" s="100" t="s">
        <v>243</v>
      </c>
      <c r="AM358" s="91" t="s">
        <v>247</v>
      </c>
      <c r="AN358" s="91" t="b">
        <v>0</v>
      </c>
      <c r="AO358" s="100" t="s">
        <v>3681</v>
      </c>
      <c r="AP358" s="91" t="s">
        <v>178</v>
      </c>
      <c r="AQ358" s="91">
        <v>0</v>
      </c>
      <c r="AR358" s="91">
        <v>0</v>
      </c>
      <c r="AS358" s="91"/>
      <c r="AT358" s="91"/>
      <c r="AU358" s="91"/>
      <c r="AV358" s="91"/>
      <c r="AW358" s="91"/>
      <c r="AX358" s="91"/>
      <c r="AY358" s="91"/>
      <c r="AZ358" s="91"/>
      <c r="BA358" s="123" t="s">
        <v>3536</v>
      </c>
      <c r="BB358" s="123" t="s">
        <v>4396</v>
      </c>
      <c r="BC358" s="123">
        <v>-1</v>
      </c>
      <c r="BD358" s="90" t="str">
        <f>REPLACE(INDEX(GroupVertices[Group], MATCH(Edges[[#This Row],[Vertex 1]],GroupVertices[Vertex],0)),1,1,"")</f>
        <v>orth</v>
      </c>
      <c r="BE358" s="90" t="e">
        <f>REPLACE(INDEX(GroupVertices[Group], MATCH(Edges[[#This Row],[Vertex 2]],GroupVertices[Vertex],0)),1,1,"")</f>
        <v>#N/A</v>
      </c>
      <c r="BF358">
        <v>1</v>
      </c>
    </row>
    <row r="359" spans="1:58" x14ac:dyDescent="0.25">
      <c r="A359" s="88" t="s">
        <v>3640</v>
      </c>
      <c r="B359" s="88" t="s">
        <v>218</v>
      </c>
      <c r="C359" s="53" t="s">
        <v>4411</v>
      </c>
      <c r="D359" s="54">
        <v>1</v>
      </c>
      <c r="E359" s="61"/>
      <c r="F359" s="55">
        <v>10</v>
      </c>
      <c r="G359" s="53"/>
      <c r="H359" s="57"/>
      <c r="I359" s="56"/>
      <c r="J359" s="56"/>
      <c r="K359" s="36" t="s">
        <v>65</v>
      </c>
      <c r="L359" s="79">
        <v>359</v>
      </c>
      <c r="M359" s="79"/>
      <c r="N359" s="59"/>
      <c r="O359" s="91" t="s">
        <v>222</v>
      </c>
      <c r="P359" s="94">
        <v>42813.383125</v>
      </c>
      <c r="Q359" s="91" t="s">
        <v>3652</v>
      </c>
      <c r="R359" s="91"/>
      <c r="S359" s="91"/>
      <c r="T359" s="91"/>
      <c r="U359" s="91"/>
      <c r="V359" s="97" t="s">
        <v>1715</v>
      </c>
      <c r="W359" s="94">
        <v>42813.383125</v>
      </c>
      <c r="X359" s="97" t="s">
        <v>3670</v>
      </c>
      <c r="Y359" s="91"/>
      <c r="Z359" s="91"/>
      <c r="AA359" s="100" t="s">
        <v>3681</v>
      </c>
      <c r="AB359" s="91"/>
      <c r="AC359" s="91" t="b">
        <v>0</v>
      </c>
      <c r="AD359" s="91">
        <v>0</v>
      </c>
      <c r="AE359" s="100" t="s">
        <v>242</v>
      </c>
      <c r="AF359" s="91" t="b">
        <v>0</v>
      </c>
      <c r="AG359" s="91" t="s">
        <v>246</v>
      </c>
      <c r="AH359" s="91"/>
      <c r="AI359" s="100" t="s">
        <v>243</v>
      </c>
      <c r="AJ359" s="91" t="b">
        <v>0</v>
      </c>
      <c r="AK359" s="91">
        <v>0</v>
      </c>
      <c r="AL359" s="100" t="s">
        <v>243</v>
      </c>
      <c r="AM359" s="91" t="s">
        <v>247</v>
      </c>
      <c r="AN359" s="91" t="b">
        <v>0</v>
      </c>
      <c r="AO359" s="100" t="s">
        <v>3681</v>
      </c>
      <c r="AP359" s="91" t="s">
        <v>178</v>
      </c>
      <c r="AQ359" s="91">
        <v>0</v>
      </c>
      <c r="AR359" s="91">
        <v>0</v>
      </c>
      <c r="AS359" s="91"/>
      <c r="AT359" s="91"/>
      <c r="AU359" s="91"/>
      <c r="AV359" s="91"/>
      <c r="AW359" s="91"/>
      <c r="AX359" s="91"/>
      <c r="AY359" s="91"/>
      <c r="AZ359" s="91"/>
      <c r="BA359" s="123" t="s">
        <v>3536</v>
      </c>
      <c r="BB359" s="123" t="s">
        <v>4396</v>
      </c>
      <c r="BC359" s="123">
        <v>-1</v>
      </c>
      <c r="BD359" s="90" t="str">
        <f>REPLACE(INDEX(GroupVertices[Group], MATCH(Edges[[#This Row],[Vertex 1]],GroupVertices[Vertex],0)),1,1,"")</f>
        <v>orth</v>
      </c>
      <c r="BE359" s="90" t="e">
        <f>REPLACE(INDEX(GroupVertices[Group], MATCH(Edges[[#This Row],[Vertex 2]],GroupVertices[Vertex],0)),1,1,"")</f>
        <v>#N/A</v>
      </c>
      <c r="BF359">
        <v>1</v>
      </c>
    </row>
    <row r="360" spans="1:58" x14ac:dyDescent="0.25">
      <c r="A360" s="88" t="s">
        <v>3641</v>
      </c>
      <c r="B360" s="88" t="s">
        <v>416</v>
      </c>
      <c r="C360" s="53" t="s">
        <v>4411</v>
      </c>
      <c r="D360" s="54">
        <v>1</v>
      </c>
      <c r="E360" s="61"/>
      <c r="F360" s="55">
        <v>10</v>
      </c>
      <c r="G360" s="53"/>
      <c r="H360" s="57"/>
      <c r="I360" s="56"/>
      <c r="J360" s="56"/>
      <c r="K360" s="36" t="s">
        <v>65</v>
      </c>
      <c r="L360" s="79">
        <v>360</v>
      </c>
      <c r="M360" s="79"/>
      <c r="N360" s="59"/>
      <c r="O360" s="91" t="s">
        <v>223</v>
      </c>
      <c r="P360" s="94">
        <v>42813.572905092595</v>
      </c>
      <c r="Q360" s="91" t="s">
        <v>3653</v>
      </c>
      <c r="R360" s="91"/>
      <c r="S360" s="91"/>
      <c r="T360" s="91"/>
      <c r="U360" s="91"/>
      <c r="V360" s="97" t="s">
        <v>3659</v>
      </c>
      <c r="W360" s="94">
        <v>42813.572905092595</v>
      </c>
      <c r="X360" s="97" t="s">
        <v>3671</v>
      </c>
      <c r="Y360" s="91"/>
      <c r="Z360" s="91"/>
      <c r="AA360" s="100" t="s">
        <v>3682</v>
      </c>
      <c r="AB360" s="91"/>
      <c r="AC360" s="91" t="b">
        <v>0</v>
      </c>
      <c r="AD360" s="91">
        <v>0</v>
      </c>
      <c r="AE360" s="100" t="s">
        <v>242</v>
      </c>
      <c r="AF360" s="91" t="b">
        <v>0</v>
      </c>
      <c r="AG360" s="91" t="s">
        <v>246</v>
      </c>
      <c r="AH360" s="91"/>
      <c r="AI360" s="100" t="s">
        <v>243</v>
      </c>
      <c r="AJ360" s="91" t="b">
        <v>0</v>
      </c>
      <c r="AK360" s="91">
        <v>0</v>
      </c>
      <c r="AL360" s="100" t="s">
        <v>243</v>
      </c>
      <c r="AM360" s="91" t="s">
        <v>247</v>
      </c>
      <c r="AN360" s="91" t="b">
        <v>0</v>
      </c>
      <c r="AO360" s="100" t="s">
        <v>3682</v>
      </c>
      <c r="AP360" s="91" t="s">
        <v>178</v>
      </c>
      <c r="AQ360" s="91">
        <v>0</v>
      </c>
      <c r="AR360" s="91">
        <v>0</v>
      </c>
      <c r="AS360" s="91"/>
      <c r="AT360" s="91"/>
      <c r="AU360" s="91"/>
      <c r="AV360" s="91"/>
      <c r="AW360" s="91"/>
      <c r="AX360" s="91"/>
      <c r="AY360" s="91"/>
      <c r="AZ360" s="91"/>
      <c r="BA360" s="123" t="s">
        <v>3536</v>
      </c>
      <c r="BB360" s="123" t="s">
        <v>4396</v>
      </c>
      <c r="BC360" s="123">
        <v>-1</v>
      </c>
      <c r="BD360" s="90" t="str">
        <f>REPLACE(INDEX(GroupVertices[Group], MATCH(Edges[[#This Row],[Vertex 1]],GroupVertices[Vertex],0)),1,1,"")</f>
        <v>orth</v>
      </c>
      <c r="BE360" s="90" t="e">
        <f>REPLACE(INDEX(GroupVertices[Group], MATCH(Edges[[#This Row],[Vertex 2]],GroupVertices[Vertex],0)),1,1,"")</f>
        <v>#N/A</v>
      </c>
      <c r="BF360">
        <v>1</v>
      </c>
    </row>
    <row r="361" spans="1:58" x14ac:dyDescent="0.25">
      <c r="A361" s="88" t="s">
        <v>3641</v>
      </c>
      <c r="B361" s="88" t="s">
        <v>221</v>
      </c>
      <c r="C361" s="53" t="s">
        <v>4411</v>
      </c>
      <c r="D361" s="54">
        <v>1</v>
      </c>
      <c r="E361" s="61"/>
      <c r="F361" s="55">
        <v>10</v>
      </c>
      <c r="G361" s="53"/>
      <c r="H361" s="57"/>
      <c r="I361" s="56"/>
      <c r="J361" s="56"/>
      <c r="K361" s="36" t="s">
        <v>65</v>
      </c>
      <c r="L361" s="79">
        <v>361</v>
      </c>
      <c r="M361" s="79"/>
      <c r="N361" s="59"/>
      <c r="O361" s="91" t="s">
        <v>223</v>
      </c>
      <c r="P361" s="94">
        <v>42813.572905092595</v>
      </c>
      <c r="Q361" s="91" t="s">
        <v>3653</v>
      </c>
      <c r="R361" s="91"/>
      <c r="S361" s="91"/>
      <c r="T361" s="91"/>
      <c r="U361" s="91"/>
      <c r="V361" s="97" t="s">
        <v>3659</v>
      </c>
      <c r="W361" s="94">
        <v>42813.572905092595</v>
      </c>
      <c r="X361" s="97" t="s">
        <v>3671</v>
      </c>
      <c r="Y361" s="91"/>
      <c r="Z361" s="91"/>
      <c r="AA361" s="100" t="s">
        <v>3682</v>
      </c>
      <c r="AB361" s="91"/>
      <c r="AC361" s="91" t="b">
        <v>0</v>
      </c>
      <c r="AD361" s="91">
        <v>0</v>
      </c>
      <c r="AE361" s="100" t="s">
        <v>242</v>
      </c>
      <c r="AF361" s="91" t="b">
        <v>0</v>
      </c>
      <c r="AG361" s="91" t="s">
        <v>246</v>
      </c>
      <c r="AH361" s="91"/>
      <c r="AI361" s="100" t="s">
        <v>243</v>
      </c>
      <c r="AJ361" s="91" t="b">
        <v>0</v>
      </c>
      <c r="AK361" s="91">
        <v>0</v>
      </c>
      <c r="AL361" s="100" t="s">
        <v>243</v>
      </c>
      <c r="AM361" s="91" t="s">
        <v>247</v>
      </c>
      <c r="AN361" s="91" t="b">
        <v>0</v>
      </c>
      <c r="AO361" s="100" t="s">
        <v>3682</v>
      </c>
      <c r="AP361" s="91" t="s">
        <v>178</v>
      </c>
      <c r="AQ361" s="91">
        <v>0</v>
      </c>
      <c r="AR361" s="91">
        <v>0</v>
      </c>
      <c r="AS361" s="91"/>
      <c r="AT361" s="91"/>
      <c r="AU361" s="91"/>
      <c r="AV361" s="91"/>
      <c r="AW361" s="91"/>
      <c r="AX361" s="91"/>
      <c r="AY361" s="91"/>
      <c r="AZ361" s="91"/>
      <c r="BA361" s="123" t="s">
        <v>3536</v>
      </c>
      <c r="BB361" s="123" t="s">
        <v>4396</v>
      </c>
      <c r="BC361" s="123">
        <v>-1</v>
      </c>
      <c r="BD361" s="90" t="str">
        <f>REPLACE(INDEX(GroupVertices[Group], MATCH(Edges[[#This Row],[Vertex 1]],GroupVertices[Vertex],0)),1,1,"")</f>
        <v>orth</v>
      </c>
      <c r="BE361" s="90" t="e">
        <f>REPLACE(INDEX(GroupVertices[Group], MATCH(Edges[[#This Row],[Vertex 2]],GroupVertices[Vertex],0)),1,1,"")</f>
        <v>#N/A</v>
      </c>
      <c r="BF361">
        <v>1</v>
      </c>
    </row>
    <row r="362" spans="1:58" x14ac:dyDescent="0.25">
      <c r="A362" s="89" t="s">
        <v>3641</v>
      </c>
      <c r="B362" s="89" t="s">
        <v>218</v>
      </c>
      <c r="C362" s="53" t="s">
        <v>4411</v>
      </c>
      <c r="D362" s="81">
        <v>1</v>
      </c>
      <c r="E362" s="82"/>
      <c r="F362" s="83">
        <v>10</v>
      </c>
      <c r="G362" s="80"/>
      <c r="H362" s="84"/>
      <c r="I362" s="85"/>
      <c r="J362" s="85"/>
      <c r="K362" s="36" t="s">
        <v>65</v>
      </c>
      <c r="L362" s="86">
        <v>362</v>
      </c>
      <c r="M362" s="86"/>
      <c r="N362" s="87"/>
      <c r="O362" s="92" t="s">
        <v>222</v>
      </c>
      <c r="P362" s="95">
        <v>42813.572905092595</v>
      </c>
      <c r="Q362" s="92" t="s">
        <v>3653</v>
      </c>
      <c r="R362" s="92"/>
      <c r="S362" s="92"/>
      <c r="T362" s="92"/>
      <c r="U362" s="92"/>
      <c r="V362" s="98" t="s">
        <v>3659</v>
      </c>
      <c r="W362" s="95">
        <v>42813.572905092595</v>
      </c>
      <c r="X362" s="98" t="s">
        <v>3671</v>
      </c>
      <c r="Y362" s="92"/>
      <c r="Z362" s="92"/>
      <c r="AA362" s="101" t="s">
        <v>3682</v>
      </c>
      <c r="AB362" s="92"/>
      <c r="AC362" s="92" t="b">
        <v>0</v>
      </c>
      <c r="AD362" s="92">
        <v>0</v>
      </c>
      <c r="AE362" s="101" t="s">
        <v>242</v>
      </c>
      <c r="AF362" s="92" t="b">
        <v>0</v>
      </c>
      <c r="AG362" s="92" t="s">
        <v>246</v>
      </c>
      <c r="AH362" s="92"/>
      <c r="AI362" s="101" t="s">
        <v>243</v>
      </c>
      <c r="AJ362" s="92" t="b">
        <v>0</v>
      </c>
      <c r="AK362" s="92">
        <v>0</v>
      </c>
      <c r="AL362" s="101" t="s">
        <v>243</v>
      </c>
      <c r="AM362" s="92" t="s">
        <v>247</v>
      </c>
      <c r="AN362" s="92" t="b">
        <v>0</v>
      </c>
      <c r="AO362" s="101" t="s">
        <v>3682</v>
      </c>
      <c r="AP362" s="92" t="s">
        <v>178</v>
      </c>
      <c r="AQ362" s="92">
        <v>0</v>
      </c>
      <c r="AR362" s="92">
        <v>0</v>
      </c>
      <c r="AS362" s="92"/>
      <c r="AT362" s="92"/>
      <c r="AU362" s="92"/>
      <c r="AV362" s="92"/>
      <c r="AW362" s="92"/>
      <c r="AX362" s="92"/>
      <c r="AY362" s="92"/>
      <c r="AZ362" s="92"/>
      <c r="BA362" s="123" t="s">
        <v>3536</v>
      </c>
      <c r="BB362" s="123" t="s">
        <v>4396</v>
      </c>
      <c r="BC362" s="123">
        <v>-1</v>
      </c>
      <c r="BD362" s="90" t="str">
        <f>REPLACE(INDEX(GroupVertices[Group], MATCH(Edges[[#This Row],[Vertex 1]],GroupVertices[Vertex],0)),1,1,"")</f>
        <v>orth</v>
      </c>
      <c r="BE362" s="90" t="e">
        <f>REPLACE(INDEX(GroupVertices[Group], MATCH(Edges[[#This Row],[Vertex 2]],GroupVertices[Vertex],0)),1,1,"")</f>
        <v>#N/A</v>
      </c>
      <c r="BF362">
        <v>1</v>
      </c>
    </row>
    <row r="363" spans="1:58" x14ac:dyDescent="0.25">
      <c r="A363" s="88" t="s">
        <v>3620</v>
      </c>
      <c r="B363" s="88" t="s">
        <v>218</v>
      </c>
      <c r="C363" s="53" t="s">
        <v>4411</v>
      </c>
      <c r="D363" s="54">
        <v>1.8333333333333335</v>
      </c>
      <c r="E363" s="61"/>
      <c r="F363" s="55">
        <v>47.5</v>
      </c>
      <c r="G363" s="53"/>
      <c r="H363" s="57"/>
      <c r="I363" s="56"/>
      <c r="J363" s="56"/>
      <c r="K363" s="36" t="s">
        <v>65</v>
      </c>
      <c r="L363" s="79">
        <v>363</v>
      </c>
      <c r="M363" s="79"/>
      <c r="N363" s="59"/>
      <c r="O363" s="91" t="s">
        <v>222</v>
      </c>
      <c r="P363" s="94">
        <v>42808.128680555557</v>
      </c>
      <c r="Q363" s="91" t="s">
        <v>3621</v>
      </c>
      <c r="R363" s="91"/>
      <c r="S363" s="91"/>
      <c r="T363" s="91"/>
      <c r="U363" s="91"/>
      <c r="V363" s="97" t="s">
        <v>1584</v>
      </c>
      <c r="W363" s="94">
        <v>42808.128680555557</v>
      </c>
      <c r="X363" s="97" t="s">
        <v>3624</v>
      </c>
      <c r="Y363" s="91"/>
      <c r="Z363" s="91"/>
      <c r="AA363" s="100" t="s">
        <v>3627</v>
      </c>
      <c r="AB363" s="91"/>
      <c r="AC363" s="91" t="b">
        <v>0</v>
      </c>
      <c r="AD363" s="91">
        <v>0</v>
      </c>
      <c r="AE363" s="100" t="s">
        <v>242</v>
      </c>
      <c r="AF363" s="91" t="b">
        <v>0</v>
      </c>
      <c r="AG363" s="91" t="s">
        <v>246</v>
      </c>
      <c r="AH363" s="91"/>
      <c r="AI363" s="100" t="s">
        <v>243</v>
      </c>
      <c r="AJ363" s="91" t="b">
        <v>0</v>
      </c>
      <c r="AK363" s="91">
        <v>1</v>
      </c>
      <c r="AL363" s="100" t="s">
        <v>243</v>
      </c>
      <c r="AM363" s="91" t="s">
        <v>552</v>
      </c>
      <c r="AN363" s="91" t="b">
        <v>0</v>
      </c>
      <c r="AO363" s="100" t="s">
        <v>3627</v>
      </c>
      <c r="AP363" s="91" t="s">
        <v>178</v>
      </c>
      <c r="AQ363" s="91">
        <v>0</v>
      </c>
      <c r="AR363" s="91">
        <v>0</v>
      </c>
      <c r="AS363" s="91"/>
      <c r="AT363" s="91"/>
      <c r="AU363" s="91"/>
      <c r="AV363" s="91"/>
      <c r="AW363" s="91"/>
      <c r="AX363" s="91"/>
      <c r="AY363" s="91"/>
      <c r="AZ363" s="91"/>
      <c r="BA363" s="123" t="s">
        <v>3536</v>
      </c>
      <c r="BB363" s="123" t="s">
        <v>4396</v>
      </c>
      <c r="BC363" s="123">
        <v>-1</v>
      </c>
      <c r="BD363" s="90" t="str">
        <f>REPLACE(INDEX(GroupVertices[Group], MATCH(Edges[[#This Row],[Vertex 1]],GroupVertices[Vertex],0)),1,1,"")</f>
        <v>orth</v>
      </c>
      <c r="BE363" s="90" t="e">
        <f>REPLACE(INDEX(GroupVertices[Group], MATCH(Edges[[#This Row],[Vertex 2]],GroupVertices[Vertex],0)),1,1,"")</f>
        <v>#N/A</v>
      </c>
      <c r="BF363">
        <v>6</v>
      </c>
    </row>
    <row r="364" spans="1:58" x14ac:dyDescent="0.25">
      <c r="A364" s="88" t="s">
        <v>3620</v>
      </c>
      <c r="B364" s="88" t="s">
        <v>218</v>
      </c>
      <c r="C364" s="53" t="s">
        <v>4411</v>
      </c>
      <c r="D364" s="54">
        <v>1.8333333333333335</v>
      </c>
      <c r="E364" s="61"/>
      <c r="F364" s="55">
        <v>47.5</v>
      </c>
      <c r="G364" s="53"/>
      <c r="H364" s="57"/>
      <c r="I364" s="56"/>
      <c r="J364" s="56"/>
      <c r="K364" s="36" t="s">
        <v>65</v>
      </c>
      <c r="L364" s="79">
        <v>364</v>
      </c>
      <c r="M364" s="79"/>
      <c r="N364" s="59"/>
      <c r="O364" s="91" t="s">
        <v>223</v>
      </c>
      <c r="P364" s="94">
        <v>42809.577465277776</v>
      </c>
      <c r="Q364" s="91" t="s">
        <v>3622</v>
      </c>
      <c r="R364" s="91"/>
      <c r="S364" s="91"/>
      <c r="T364" s="91"/>
      <c r="U364" s="91"/>
      <c r="V364" s="97" t="s">
        <v>1584</v>
      </c>
      <c r="W364" s="94">
        <v>42809.577465277776</v>
      </c>
      <c r="X364" s="97" t="s">
        <v>3625</v>
      </c>
      <c r="Y364" s="91"/>
      <c r="Z364" s="91"/>
      <c r="AA364" s="100" t="s">
        <v>3628</v>
      </c>
      <c r="AB364" s="91"/>
      <c r="AC364" s="91" t="b">
        <v>0</v>
      </c>
      <c r="AD364" s="91">
        <v>0</v>
      </c>
      <c r="AE364" s="100" t="s">
        <v>243</v>
      </c>
      <c r="AF364" s="91" t="b">
        <v>0</v>
      </c>
      <c r="AG364" s="91" t="s">
        <v>246</v>
      </c>
      <c r="AH364" s="91"/>
      <c r="AI364" s="100" t="s">
        <v>243</v>
      </c>
      <c r="AJ364" s="91" t="b">
        <v>0</v>
      </c>
      <c r="AK364" s="91">
        <v>1</v>
      </c>
      <c r="AL364" s="100" t="s">
        <v>3627</v>
      </c>
      <c r="AM364" s="91" t="s">
        <v>552</v>
      </c>
      <c r="AN364" s="91" t="b">
        <v>0</v>
      </c>
      <c r="AO364" s="100" t="s">
        <v>3627</v>
      </c>
      <c r="AP364" s="91" t="s">
        <v>178</v>
      </c>
      <c r="AQ364" s="91">
        <v>0</v>
      </c>
      <c r="AR364" s="91">
        <v>0</v>
      </c>
      <c r="AS364" s="91"/>
      <c r="AT364" s="91"/>
      <c r="AU364" s="91"/>
      <c r="AV364" s="91"/>
      <c r="AW364" s="91"/>
      <c r="AX364" s="91"/>
      <c r="AY364" s="91"/>
      <c r="AZ364" s="91"/>
      <c r="BA364" s="123" t="s">
        <v>3536</v>
      </c>
      <c r="BB364" s="123" t="s">
        <v>4396</v>
      </c>
      <c r="BC364" s="123">
        <v>-1</v>
      </c>
      <c r="BD364" s="90" t="str">
        <f>REPLACE(INDEX(GroupVertices[Group], MATCH(Edges[[#This Row],[Vertex 1]],GroupVertices[Vertex],0)),1,1,"")</f>
        <v>orth</v>
      </c>
      <c r="BE364" s="90" t="e">
        <f>REPLACE(INDEX(GroupVertices[Group], MATCH(Edges[[#This Row],[Vertex 2]],GroupVertices[Vertex],0)),1,1,"")</f>
        <v>#N/A</v>
      </c>
      <c r="BF364">
        <v>6</v>
      </c>
    </row>
    <row r="365" spans="1:58" x14ac:dyDescent="0.25">
      <c r="A365" s="89" t="s">
        <v>3620</v>
      </c>
      <c r="B365" s="89" t="s">
        <v>218</v>
      </c>
      <c r="C365" s="53" t="s">
        <v>4411</v>
      </c>
      <c r="D365" s="150">
        <v>1.8333333333333335</v>
      </c>
      <c r="E365" s="151"/>
      <c r="F365" s="152">
        <v>47.5</v>
      </c>
      <c r="G365" s="149"/>
      <c r="H365" s="153"/>
      <c r="I365" s="154"/>
      <c r="J365" s="154"/>
      <c r="K365" s="36" t="s">
        <v>65</v>
      </c>
      <c r="L365" s="155">
        <v>365</v>
      </c>
      <c r="M365" s="155"/>
      <c r="N365" s="87"/>
      <c r="O365" s="92" t="s">
        <v>222</v>
      </c>
      <c r="P365" s="95">
        <v>42809.577870370369</v>
      </c>
      <c r="Q365" s="92" t="s">
        <v>3623</v>
      </c>
      <c r="R365" s="92"/>
      <c r="S365" s="92"/>
      <c r="T365" s="92"/>
      <c r="U365" s="92"/>
      <c r="V365" s="98" t="s">
        <v>1584</v>
      </c>
      <c r="W365" s="95">
        <v>42809.577870370369</v>
      </c>
      <c r="X365" s="98" t="s">
        <v>3626</v>
      </c>
      <c r="Y365" s="92"/>
      <c r="Z365" s="92"/>
      <c r="AA365" s="101" t="s">
        <v>3629</v>
      </c>
      <c r="AB365" s="101" t="s">
        <v>3627</v>
      </c>
      <c r="AC365" s="92" t="b">
        <v>0</v>
      </c>
      <c r="AD365" s="92">
        <v>0</v>
      </c>
      <c r="AE365" s="101" t="s">
        <v>3630</v>
      </c>
      <c r="AF365" s="92" t="b">
        <v>0</v>
      </c>
      <c r="AG365" s="92" t="s">
        <v>246</v>
      </c>
      <c r="AH365" s="92"/>
      <c r="AI365" s="101" t="s">
        <v>243</v>
      </c>
      <c r="AJ365" s="92" t="b">
        <v>0</v>
      </c>
      <c r="AK365" s="92">
        <v>0</v>
      </c>
      <c r="AL365" s="101" t="s">
        <v>243</v>
      </c>
      <c r="AM365" s="92" t="s">
        <v>552</v>
      </c>
      <c r="AN365" s="92" t="b">
        <v>0</v>
      </c>
      <c r="AO365" s="101" t="s">
        <v>3627</v>
      </c>
      <c r="AP365" s="92" t="s">
        <v>178</v>
      </c>
      <c r="AQ365" s="92">
        <v>0</v>
      </c>
      <c r="AR365" s="92">
        <v>0</v>
      </c>
      <c r="AS365" s="92"/>
      <c r="AT365" s="92"/>
      <c r="AU365" s="92"/>
      <c r="AV365" s="92"/>
      <c r="AW365" s="92"/>
      <c r="AX365" s="92"/>
      <c r="AY365" s="92"/>
      <c r="AZ365" s="92"/>
      <c r="BA365" s="123" t="s">
        <v>3536</v>
      </c>
      <c r="BB365" s="123" t="s">
        <v>4396</v>
      </c>
      <c r="BC365" s="123">
        <v>-1</v>
      </c>
      <c r="BD365" s="90" t="str">
        <f>REPLACE(INDEX(GroupVertices[Group], MATCH(Edges[[#This Row],[Vertex 1]],GroupVertices[Vertex],0)),1,1,"")</f>
        <v>orth</v>
      </c>
      <c r="BE365" s="90" t="e">
        <f>REPLACE(INDEX(GroupVertices[Group], MATCH(Edges[[#This Row],[Vertex 2]],GroupVertices[Vertex],0)),1,1,"")</f>
        <v>#N/A</v>
      </c>
      <c r="BF365">
        <v>6</v>
      </c>
    </row>
    <row r="366" spans="1:58" x14ac:dyDescent="0.25">
      <c r="A366" s="89" t="s">
        <v>3726</v>
      </c>
      <c r="B366" s="89" t="s">
        <v>218</v>
      </c>
      <c r="C366" s="53" t="s">
        <v>4411</v>
      </c>
      <c r="D366" s="150">
        <v>1</v>
      </c>
      <c r="E366" s="151"/>
      <c r="F366" s="152">
        <v>10</v>
      </c>
      <c r="G366" s="149"/>
      <c r="H366" s="153"/>
      <c r="I366" s="154"/>
      <c r="J366" s="154"/>
      <c r="K366" s="36" t="s">
        <v>65</v>
      </c>
      <c r="L366" s="155">
        <v>366</v>
      </c>
      <c r="M366" s="155"/>
      <c r="N366" s="87"/>
      <c r="O366" s="92" t="s">
        <v>222</v>
      </c>
      <c r="P366" s="95">
        <v>42814.387048611112</v>
      </c>
      <c r="Q366" s="92" t="s">
        <v>3727</v>
      </c>
      <c r="R366" s="98" t="s">
        <v>3728</v>
      </c>
      <c r="S366" s="92" t="s">
        <v>342</v>
      </c>
      <c r="T366" s="92"/>
      <c r="U366" s="92"/>
      <c r="V366" s="98" t="s">
        <v>3729</v>
      </c>
      <c r="W366" s="95">
        <v>42814.387048611112</v>
      </c>
      <c r="X366" s="98" t="s">
        <v>3730</v>
      </c>
      <c r="Y366" s="92"/>
      <c r="Z366" s="92"/>
      <c r="AA366" s="101" t="s">
        <v>3731</v>
      </c>
      <c r="AB366" s="92"/>
      <c r="AC366" s="92" t="b">
        <v>0</v>
      </c>
      <c r="AD366" s="92">
        <v>0</v>
      </c>
      <c r="AE366" s="101" t="s">
        <v>242</v>
      </c>
      <c r="AF366" s="92" t="b">
        <v>0</v>
      </c>
      <c r="AG366" s="92" t="s">
        <v>246</v>
      </c>
      <c r="AH366" s="92"/>
      <c r="AI366" s="101" t="s">
        <v>243</v>
      </c>
      <c r="AJ366" s="92" t="b">
        <v>0</v>
      </c>
      <c r="AK366" s="92">
        <v>0</v>
      </c>
      <c r="AL366" s="101" t="s">
        <v>243</v>
      </c>
      <c r="AM366" s="92" t="s">
        <v>247</v>
      </c>
      <c r="AN366" s="92" t="b">
        <v>1</v>
      </c>
      <c r="AO366" s="101" t="s">
        <v>3731</v>
      </c>
      <c r="AP366" s="92" t="s">
        <v>178</v>
      </c>
      <c r="AQ366" s="92">
        <v>0</v>
      </c>
      <c r="AR366" s="92">
        <v>0</v>
      </c>
      <c r="AS366" s="92"/>
      <c r="AT366" s="92"/>
      <c r="AU366" s="92"/>
      <c r="AV366" s="92"/>
      <c r="AW366" s="92"/>
      <c r="AX366" s="92"/>
      <c r="AY366" s="92"/>
      <c r="AZ366" s="92"/>
      <c r="BA366" s="123" t="s">
        <v>3536</v>
      </c>
      <c r="BB366" s="123" t="s">
        <v>4396</v>
      </c>
      <c r="BC366" s="123">
        <v>-1</v>
      </c>
      <c r="BD366" s="90" t="str">
        <f>REPLACE(INDEX(GroupVertices[Group], MATCH(Edges[[#This Row],[Vertex 1]],GroupVertices[Vertex],0)),1,1,"")</f>
        <v>orth</v>
      </c>
      <c r="BE366" s="90" t="e">
        <f>REPLACE(INDEX(GroupVertices[Group], MATCH(Edges[[#This Row],[Vertex 2]],GroupVertices[Vertex],0)),1,1,"")</f>
        <v>#N/A</v>
      </c>
      <c r="BF366">
        <v>1</v>
      </c>
    </row>
    <row r="367" spans="1:58" x14ac:dyDescent="0.25">
      <c r="A367" s="88" t="s">
        <v>3788</v>
      </c>
      <c r="B367" s="88" t="s">
        <v>509</v>
      </c>
      <c r="C367" s="53" t="s">
        <v>4411</v>
      </c>
      <c r="D367" s="54">
        <v>1</v>
      </c>
      <c r="E367" s="53"/>
      <c r="F367" s="55">
        <v>10</v>
      </c>
      <c r="G367" s="53"/>
      <c r="H367" s="57"/>
      <c r="I367" s="56"/>
      <c r="J367" s="56"/>
      <c r="K367" s="36" t="s">
        <v>65</v>
      </c>
      <c r="L367" s="58">
        <v>367</v>
      </c>
      <c r="M367" s="58"/>
      <c r="N367" s="59"/>
      <c r="O367" s="91" t="s">
        <v>223</v>
      </c>
      <c r="P367" s="94">
        <v>42806.200115740743</v>
      </c>
      <c r="Q367" s="91" t="s">
        <v>3791</v>
      </c>
      <c r="R367" s="91"/>
      <c r="S367" s="91"/>
      <c r="T367" s="91" t="s">
        <v>3794</v>
      </c>
      <c r="U367" s="91"/>
      <c r="V367" s="97" t="s">
        <v>3797</v>
      </c>
      <c r="W367" s="94">
        <v>42806.200115740743</v>
      </c>
      <c r="X367" s="97" t="s">
        <v>3799</v>
      </c>
      <c r="Y367" s="91"/>
      <c r="Z367" s="91"/>
      <c r="AA367" s="100" t="s">
        <v>3802</v>
      </c>
      <c r="AB367" s="91"/>
      <c r="AC367" s="91" t="b">
        <v>0</v>
      </c>
      <c r="AD367" s="91">
        <v>0</v>
      </c>
      <c r="AE367" s="100" t="s">
        <v>242</v>
      </c>
      <c r="AF367" s="91" t="b">
        <v>0</v>
      </c>
      <c r="AG367" s="91" t="s">
        <v>246</v>
      </c>
      <c r="AH367" s="91"/>
      <c r="AI367" s="100" t="s">
        <v>243</v>
      </c>
      <c r="AJ367" s="91" t="b">
        <v>0</v>
      </c>
      <c r="AK367" s="91">
        <v>0</v>
      </c>
      <c r="AL367" s="100" t="s">
        <v>243</v>
      </c>
      <c r="AM367" s="91" t="s">
        <v>247</v>
      </c>
      <c r="AN367" s="91" t="b">
        <v>0</v>
      </c>
      <c r="AO367" s="100" t="s">
        <v>3802</v>
      </c>
      <c r="AP367" s="91" t="s">
        <v>178</v>
      </c>
      <c r="AQ367" s="91">
        <v>0</v>
      </c>
      <c r="AR367" s="91">
        <v>0</v>
      </c>
      <c r="AS367" s="91"/>
      <c r="AT367" s="91"/>
      <c r="AU367" s="91"/>
      <c r="AV367" s="91"/>
      <c r="AW367" s="91"/>
      <c r="AX367" s="91"/>
      <c r="AY367" s="91"/>
      <c r="AZ367" s="91"/>
      <c r="BA367" t="s">
        <v>3787</v>
      </c>
      <c r="BB367" s="123" t="s">
        <v>4396</v>
      </c>
      <c r="BC367" s="123">
        <v>-1</v>
      </c>
      <c r="BD367" s="90" t="str">
        <f>REPLACE(INDEX(GroupVertices[Group], MATCH(Edges[[#This Row],[Vertex 1]],GroupVertices[Vertex],0)),1,1,"")</f>
        <v>orth</v>
      </c>
      <c r="BE367" s="90" t="e">
        <f>REPLACE(INDEX(GroupVertices[Group], MATCH(Edges[[#This Row],[Vertex 2]],GroupVertices[Vertex],0)),1,1,"")</f>
        <v>#N/A</v>
      </c>
      <c r="BF367">
        <v>1</v>
      </c>
    </row>
    <row r="368" spans="1:58" x14ac:dyDescent="0.25">
      <c r="A368" s="88" t="s">
        <v>3788</v>
      </c>
      <c r="B368" s="88" t="s">
        <v>218</v>
      </c>
      <c r="C368" s="53" t="s">
        <v>4411</v>
      </c>
      <c r="D368" s="54">
        <v>1</v>
      </c>
      <c r="E368" s="53"/>
      <c r="F368" s="55">
        <v>10</v>
      </c>
      <c r="G368" s="53"/>
      <c r="H368" s="57"/>
      <c r="I368" s="56"/>
      <c r="J368" s="56"/>
      <c r="K368" s="36" t="s">
        <v>65</v>
      </c>
      <c r="L368" s="58">
        <v>368</v>
      </c>
      <c r="M368" s="58"/>
      <c r="N368" s="59"/>
      <c r="O368" s="91" t="s">
        <v>222</v>
      </c>
      <c r="P368" s="94">
        <v>42806.200115740743</v>
      </c>
      <c r="Q368" s="91" t="s">
        <v>3791</v>
      </c>
      <c r="R368" s="91"/>
      <c r="S368" s="91"/>
      <c r="T368" s="91" t="s">
        <v>3794</v>
      </c>
      <c r="U368" s="91"/>
      <c r="V368" s="97" t="s">
        <v>3797</v>
      </c>
      <c r="W368" s="94">
        <v>42806.200115740743</v>
      </c>
      <c r="X368" s="97" t="s">
        <v>3799</v>
      </c>
      <c r="Y368" s="91"/>
      <c r="Z368" s="91"/>
      <c r="AA368" s="100" t="s">
        <v>3802</v>
      </c>
      <c r="AB368" s="91"/>
      <c r="AC368" s="91" t="b">
        <v>0</v>
      </c>
      <c r="AD368" s="91">
        <v>0</v>
      </c>
      <c r="AE368" s="100" t="s">
        <v>242</v>
      </c>
      <c r="AF368" s="91" t="b">
        <v>0</v>
      </c>
      <c r="AG368" s="91" t="s">
        <v>246</v>
      </c>
      <c r="AH368" s="91"/>
      <c r="AI368" s="100" t="s">
        <v>243</v>
      </c>
      <c r="AJ368" s="91" t="b">
        <v>0</v>
      </c>
      <c r="AK368" s="91">
        <v>0</v>
      </c>
      <c r="AL368" s="100" t="s">
        <v>243</v>
      </c>
      <c r="AM368" s="91" t="s">
        <v>247</v>
      </c>
      <c r="AN368" s="91" t="b">
        <v>0</v>
      </c>
      <c r="AO368" s="100" t="s">
        <v>3802</v>
      </c>
      <c r="AP368" s="91" t="s">
        <v>178</v>
      </c>
      <c r="AQ368" s="91">
        <v>0</v>
      </c>
      <c r="AR368" s="91">
        <v>0</v>
      </c>
      <c r="AS368" s="91"/>
      <c r="AT368" s="91"/>
      <c r="AU368" s="91"/>
      <c r="AV368" s="91"/>
      <c r="AW368" s="91"/>
      <c r="AX368" s="91"/>
      <c r="AY368" s="91"/>
      <c r="AZ368" s="91"/>
      <c r="BA368" t="s">
        <v>3787</v>
      </c>
      <c r="BB368" s="123" t="s">
        <v>4396</v>
      </c>
      <c r="BC368" s="123">
        <v>-1</v>
      </c>
      <c r="BD368" s="90" t="str">
        <f>REPLACE(INDEX(GroupVertices[Group], MATCH(Edges[[#This Row],[Vertex 1]],GroupVertices[Vertex],0)),1,1,"")</f>
        <v>orth</v>
      </c>
      <c r="BE368" s="90" t="e">
        <f>REPLACE(INDEX(GroupVertices[Group], MATCH(Edges[[#This Row],[Vertex 2]],GroupVertices[Vertex],0)),1,1,"")</f>
        <v>#N/A</v>
      </c>
      <c r="BF368">
        <v>1</v>
      </c>
    </row>
    <row r="369" spans="1:58" x14ac:dyDescent="0.25">
      <c r="A369" s="89" t="s">
        <v>3821</v>
      </c>
      <c r="B369" s="89" t="s">
        <v>218</v>
      </c>
      <c r="C369" s="53" t="s">
        <v>4411</v>
      </c>
      <c r="D369" s="150">
        <v>1</v>
      </c>
      <c r="E369" s="149"/>
      <c r="F369" s="152">
        <v>10</v>
      </c>
      <c r="G369" s="149"/>
      <c r="H369" s="153"/>
      <c r="I369" s="154"/>
      <c r="J369" s="154"/>
      <c r="K369" s="36" t="s">
        <v>65</v>
      </c>
      <c r="L369" s="156">
        <v>369</v>
      </c>
      <c r="M369" s="156"/>
      <c r="N369" s="87"/>
      <c r="O369" s="92" t="s">
        <v>222</v>
      </c>
      <c r="P369" s="95">
        <v>42811.099745370368</v>
      </c>
      <c r="Q369" s="92" t="s">
        <v>3822</v>
      </c>
      <c r="R369" s="92"/>
      <c r="S369" s="92"/>
      <c r="T369" s="92"/>
      <c r="U369" s="92"/>
      <c r="V369" s="98" t="s">
        <v>3823</v>
      </c>
      <c r="W369" s="95">
        <v>42811.099745370368</v>
      </c>
      <c r="X369" s="98" t="s">
        <v>3824</v>
      </c>
      <c r="Y369" s="92"/>
      <c r="Z369" s="92"/>
      <c r="AA369" s="101" t="s">
        <v>3825</v>
      </c>
      <c r="AB369" s="92"/>
      <c r="AC369" s="92" t="b">
        <v>0</v>
      </c>
      <c r="AD369" s="92">
        <v>0</v>
      </c>
      <c r="AE369" s="101" t="s">
        <v>242</v>
      </c>
      <c r="AF369" s="92" t="b">
        <v>0</v>
      </c>
      <c r="AG369" s="92" t="s">
        <v>246</v>
      </c>
      <c r="AH369" s="92"/>
      <c r="AI369" s="101" t="s">
        <v>243</v>
      </c>
      <c r="AJ369" s="92" t="b">
        <v>0</v>
      </c>
      <c r="AK369" s="92">
        <v>0</v>
      </c>
      <c r="AL369" s="101" t="s">
        <v>243</v>
      </c>
      <c r="AM369" s="92" t="s">
        <v>989</v>
      </c>
      <c r="AN369" s="92" t="b">
        <v>0</v>
      </c>
      <c r="AO369" s="101" t="s">
        <v>3825</v>
      </c>
      <c r="AP369" s="92" t="s">
        <v>178</v>
      </c>
      <c r="AQ369" s="92">
        <v>0</v>
      </c>
      <c r="AR369" s="92">
        <v>0</v>
      </c>
      <c r="AS369" s="92"/>
      <c r="AT369" s="92"/>
      <c r="AU369" s="92"/>
      <c r="AV369" s="92"/>
      <c r="AW369" s="92"/>
      <c r="AX369" s="92"/>
      <c r="AY369" s="92"/>
      <c r="AZ369" s="92"/>
      <c r="BA369" t="s">
        <v>3787</v>
      </c>
      <c r="BB369" s="123" t="s">
        <v>4396</v>
      </c>
      <c r="BC369" s="123">
        <v>-1</v>
      </c>
      <c r="BD369" s="90" t="str">
        <f>REPLACE(INDEX(GroupVertices[Group], MATCH(Edges[[#This Row],[Vertex 1]],GroupVertices[Vertex],0)),1,1,"")</f>
        <v>orth</v>
      </c>
      <c r="BE369" s="90" t="e">
        <f>REPLACE(INDEX(GroupVertices[Group], MATCH(Edges[[#This Row],[Vertex 2]],GroupVertices[Vertex],0)),1,1,"")</f>
        <v>#N/A</v>
      </c>
      <c r="BF369">
        <v>1</v>
      </c>
    </row>
    <row r="370" spans="1:58" x14ac:dyDescent="0.25">
      <c r="A370" s="88" t="s">
        <v>3832</v>
      </c>
      <c r="B370" s="88" t="s">
        <v>3835</v>
      </c>
      <c r="C370" s="53" t="s">
        <v>4411</v>
      </c>
      <c r="D370" s="54">
        <v>1</v>
      </c>
      <c r="E370" s="53"/>
      <c r="F370" s="55">
        <v>10</v>
      </c>
      <c r="G370" s="53"/>
      <c r="H370" s="57"/>
      <c r="I370" s="56"/>
      <c r="J370" s="56"/>
      <c r="K370" s="36" t="s">
        <v>65</v>
      </c>
      <c r="L370" s="58">
        <v>370</v>
      </c>
      <c r="M370" s="58"/>
      <c r="N370" s="59"/>
      <c r="O370" s="91" t="s">
        <v>223</v>
      </c>
      <c r="P370" s="94">
        <v>42811.371678240743</v>
      </c>
      <c r="Q370" s="91" t="s">
        <v>3839</v>
      </c>
      <c r="R370" s="91"/>
      <c r="S370" s="91"/>
      <c r="T370" s="91"/>
      <c r="U370" s="91"/>
      <c r="V370" s="97" t="s">
        <v>3846</v>
      </c>
      <c r="W370" s="94">
        <v>42811.371678240743</v>
      </c>
      <c r="X370" s="97" t="s">
        <v>3851</v>
      </c>
      <c r="Y370" s="91"/>
      <c r="Z370" s="91"/>
      <c r="AA370" s="100" t="s">
        <v>3857</v>
      </c>
      <c r="AB370" s="100" t="s">
        <v>3860</v>
      </c>
      <c r="AC370" s="91" t="b">
        <v>0</v>
      </c>
      <c r="AD370" s="91">
        <v>0</v>
      </c>
      <c r="AE370" s="100" t="s">
        <v>242</v>
      </c>
      <c r="AF370" s="91" t="b">
        <v>0</v>
      </c>
      <c r="AG370" s="91" t="s">
        <v>246</v>
      </c>
      <c r="AH370" s="91"/>
      <c r="AI370" s="100" t="s">
        <v>243</v>
      </c>
      <c r="AJ370" s="91" t="b">
        <v>0</v>
      </c>
      <c r="AK370" s="91">
        <v>0</v>
      </c>
      <c r="AL370" s="100" t="s">
        <v>243</v>
      </c>
      <c r="AM370" s="91" t="s">
        <v>247</v>
      </c>
      <c r="AN370" s="91" t="b">
        <v>0</v>
      </c>
      <c r="AO370" s="100" t="s">
        <v>3860</v>
      </c>
      <c r="AP370" s="91" t="s">
        <v>178</v>
      </c>
      <c r="AQ370" s="91">
        <v>0</v>
      </c>
      <c r="AR370" s="91">
        <v>0</v>
      </c>
      <c r="AS370" s="91"/>
      <c r="AT370" s="91"/>
      <c r="AU370" s="91"/>
      <c r="AV370" s="91"/>
      <c r="AW370" s="91"/>
      <c r="AX370" s="91"/>
      <c r="AY370" s="91"/>
      <c r="AZ370" s="91"/>
      <c r="BA370" s="123" t="s">
        <v>3902</v>
      </c>
      <c r="BB370" s="123" t="s">
        <v>4396</v>
      </c>
      <c r="BC370" s="123">
        <v>-1</v>
      </c>
      <c r="BD370" s="90" t="str">
        <f>REPLACE(INDEX(GroupVertices[Group], MATCH(Edges[[#This Row],[Vertex 1]],GroupVertices[Vertex],0)),1,1,"")</f>
        <v>ast</v>
      </c>
      <c r="BE370" s="90" t="str">
        <f>REPLACE(INDEX(GroupVertices[Group], MATCH(Edges[[#This Row],[Vertex 2]],GroupVertices[Vertex],0)),1,1,"")</f>
        <v>ast</v>
      </c>
      <c r="BF370">
        <v>1</v>
      </c>
    </row>
    <row r="371" spans="1:58" x14ac:dyDescent="0.25">
      <c r="A371" s="88" t="s">
        <v>3832</v>
      </c>
      <c r="B371" s="88" t="s">
        <v>218</v>
      </c>
      <c r="C371" s="53" t="s">
        <v>4411</v>
      </c>
      <c r="D371" s="54">
        <v>1</v>
      </c>
      <c r="E371" s="53"/>
      <c r="F371" s="55">
        <v>10</v>
      </c>
      <c r="G371" s="53"/>
      <c r="H371" s="57"/>
      <c r="I371" s="56"/>
      <c r="J371" s="56"/>
      <c r="K371" s="36" t="s">
        <v>65</v>
      </c>
      <c r="L371" s="58">
        <v>371</v>
      </c>
      <c r="M371" s="58"/>
      <c r="N371" s="59"/>
      <c r="O371" s="91" t="s">
        <v>222</v>
      </c>
      <c r="P371" s="94">
        <v>42811.371678240743</v>
      </c>
      <c r="Q371" s="91" t="s">
        <v>3839</v>
      </c>
      <c r="R371" s="91"/>
      <c r="S371" s="91"/>
      <c r="T371" s="91"/>
      <c r="U371" s="91"/>
      <c r="V371" s="97" t="s">
        <v>3846</v>
      </c>
      <c r="W371" s="94">
        <v>42811.371678240743</v>
      </c>
      <c r="X371" s="97" t="s">
        <v>3851</v>
      </c>
      <c r="Y371" s="91"/>
      <c r="Z371" s="91"/>
      <c r="AA371" s="100" t="s">
        <v>3857</v>
      </c>
      <c r="AB371" s="100" t="s">
        <v>3860</v>
      </c>
      <c r="AC371" s="91" t="b">
        <v>0</v>
      </c>
      <c r="AD371" s="91">
        <v>0</v>
      </c>
      <c r="AE371" s="100" t="s">
        <v>242</v>
      </c>
      <c r="AF371" s="91" t="b">
        <v>0</v>
      </c>
      <c r="AG371" s="91" t="s">
        <v>246</v>
      </c>
      <c r="AH371" s="91"/>
      <c r="AI371" s="100" t="s">
        <v>243</v>
      </c>
      <c r="AJ371" s="91" t="b">
        <v>0</v>
      </c>
      <c r="AK371" s="91">
        <v>0</v>
      </c>
      <c r="AL371" s="100" t="s">
        <v>243</v>
      </c>
      <c r="AM371" s="91" t="s">
        <v>247</v>
      </c>
      <c r="AN371" s="91" t="b">
        <v>0</v>
      </c>
      <c r="AO371" s="100" t="s">
        <v>3860</v>
      </c>
      <c r="AP371" s="91" t="s">
        <v>178</v>
      </c>
      <c r="AQ371" s="91">
        <v>0</v>
      </c>
      <c r="AR371" s="91">
        <v>0</v>
      </c>
      <c r="AS371" s="91"/>
      <c r="AT371" s="91"/>
      <c r="AU371" s="91"/>
      <c r="AV371" s="91"/>
      <c r="AW371" s="91"/>
      <c r="AX371" s="91"/>
      <c r="AY371" s="91"/>
      <c r="AZ371" s="91"/>
      <c r="BA371" s="123" t="s">
        <v>3902</v>
      </c>
      <c r="BB371" s="123" t="s">
        <v>4396</v>
      </c>
      <c r="BC371" s="123">
        <v>-1</v>
      </c>
      <c r="BD371" s="90" t="str">
        <f>REPLACE(INDEX(GroupVertices[Group], MATCH(Edges[[#This Row],[Vertex 1]],GroupVertices[Vertex],0)),1,1,"")</f>
        <v>ast</v>
      </c>
      <c r="BE371" s="90" t="e">
        <f>REPLACE(INDEX(GroupVertices[Group], MATCH(Edges[[#This Row],[Vertex 2]],GroupVertices[Vertex],0)),1,1,"")</f>
        <v>#N/A</v>
      </c>
      <c r="BF371">
        <v>1</v>
      </c>
    </row>
    <row r="372" spans="1:58" x14ac:dyDescent="0.25">
      <c r="A372" s="88" t="s">
        <v>3903</v>
      </c>
      <c r="B372" s="88" t="s">
        <v>218</v>
      </c>
      <c r="C372" s="53" t="s">
        <v>4411</v>
      </c>
      <c r="D372" s="81">
        <v>1</v>
      </c>
      <c r="E372" s="80"/>
      <c r="F372" s="83">
        <v>10</v>
      </c>
      <c r="G372" s="80"/>
      <c r="H372" s="84"/>
      <c r="I372" s="85"/>
      <c r="J372" s="85"/>
      <c r="K372" s="36" t="s">
        <v>65</v>
      </c>
      <c r="L372" s="129">
        <v>372</v>
      </c>
      <c r="M372" s="129"/>
      <c r="N372" s="59"/>
      <c r="O372" s="91" t="s">
        <v>223</v>
      </c>
      <c r="P372" s="94">
        <v>42806.24895833333</v>
      </c>
      <c r="Q372" s="91" t="s">
        <v>3908</v>
      </c>
      <c r="R372" s="91"/>
      <c r="S372" s="91"/>
      <c r="T372" s="91" t="s">
        <v>3915</v>
      </c>
      <c r="U372" s="91"/>
      <c r="V372" s="97" t="s">
        <v>3919</v>
      </c>
      <c r="W372" s="94">
        <v>42806.24895833333</v>
      </c>
      <c r="X372" s="97" t="s">
        <v>3923</v>
      </c>
      <c r="Y372" s="91"/>
      <c r="Z372" s="91"/>
      <c r="AA372" s="100" t="s">
        <v>3930</v>
      </c>
      <c r="AB372" s="91"/>
      <c r="AC372" s="91" t="b">
        <v>0</v>
      </c>
      <c r="AD372" s="91">
        <v>0</v>
      </c>
      <c r="AE372" s="100" t="s">
        <v>244</v>
      </c>
      <c r="AF372" s="91" t="b">
        <v>0</v>
      </c>
      <c r="AG372" s="91" t="s">
        <v>246</v>
      </c>
      <c r="AH372" s="91"/>
      <c r="AI372" s="100" t="s">
        <v>243</v>
      </c>
      <c r="AJ372" s="91" t="b">
        <v>0</v>
      </c>
      <c r="AK372" s="91">
        <v>0</v>
      </c>
      <c r="AL372" s="100" t="s">
        <v>243</v>
      </c>
      <c r="AM372" s="91" t="s">
        <v>989</v>
      </c>
      <c r="AN372" s="91" t="b">
        <v>0</v>
      </c>
      <c r="AO372" s="100" t="s">
        <v>3930</v>
      </c>
      <c r="AP372" s="91" t="s">
        <v>178</v>
      </c>
      <c r="AQ372" s="91">
        <v>0</v>
      </c>
      <c r="AR372" s="91">
        <v>0</v>
      </c>
      <c r="AS372" s="91"/>
      <c r="AT372" s="91"/>
      <c r="AU372" s="91"/>
      <c r="AV372" s="91"/>
      <c r="AW372" s="91"/>
      <c r="AX372" s="91"/>
      <c r="AY372" s="91"/>
      <c r="AZ372" s="91"/>
      <c r="BA372" s="123" t="s">
        <v>3902</v>
      </c>
      <c r="BB372" s="123" t="s">
        <v>4396</v>
      </c>
      <c r="BC372" s="123">
        <v>-1</v>
      </c>
      <c r="BD372" s="90" t="str">
        <f>REPLACE(INDEX(GroupVertices[Group], MATCH(Edges[[#This Row],[Vertex 1]],GroupVertices[Vertex],0)),1,1,"")</f>
        <v>ast</v>
      </c>
      <c r="BE372" s="90" t="e">
        <f>REPLACE(INDEX(GroupVertices[Group], MATCH(Edges[[#This Row],[Vertex 2]],GroupVertices[Vertex],0)),1,1,"")</f>
        <v>#N/A</v>
      </c>
      <c r="BF372">
        <v>1</v>
      </c>
    </row>
    <row r="373" spans="1:58" x14ac:dyDescent="0.25">
      <c r="A373" s="88" t="s">
        <v>3903</v>
      </c>
      <c r="B373" s="88" t="s">
        <v>221</v>
      </c>
      <c r="C373" s="53" t="s">
        <v>4411</v>
      </c>
      <c r="D373" s="54">
        <v>1</v>
      </c>
      <c r="E373" s="53"/>
      <c r="F373" s="55">
        <v>10</v>
      </c>
      <c r="G373" s="53"/>
      <c r="H373" s="57"/>
      <c r="I373" s="56"/>
      <c r="J373" s="56"/>
      <c r="K373" s="36" t="s">
        <v>65</v>
      </c>
      <c r="L373" s="58">
        <v>373</v>
      </c>
      <c r="M373" s="58"/>
      <c r="N373" s="59"/>
      <c r="O373" s="91" t="s">
        <v>222</v>
      </c>
      <c r="P373" s="94">
        <v>42806.24895833333</v>
      </c>
      <c r="Q373" s="91" t="s">
        <v>3908</v>
      </c>
      <c r="R373" s="91"/>
      <c r="S373" s="91"/>
      <c r="T373" s="91" t="s">
        <v>3915</v>
      </c>
      <c r="U373" s="91"/>
      <c r="V373" s="97" t="s">
        <v>3919</v>
      </c>
      <c r="W373" s="94">
        <v>42806.24895833333</v>
      </c>
      <c r="X373" s="97" t="s">
        <v>3923</v>
      </c>
      <c r="Y373" s="91"/>
      <c r="Z373" s="91"/>
      <c r="AA373" s="100" t="s">
        <v>3930</v>
      </c>
      <c r="AB373" s="91"/>
      <c r="AC373" s="91" t="b">
        <v>0</v>
      </c>
      <c r="AD373" s="91">
        <v>0</v>
      </c>
      <c r="AE373" s="100" t="s">
        <v>244</v>
      </c>
      <c r="AF373" s="91" t="b">
        <v>0</v>
      </c>
      <c r="AG373" s="91" t="s">
        <v>246</v>
      </c>
      <c r="AH373" s="91"/>
      <c r="AI373" s="100" t="s">
        <v>243</v>
      </c>
      <c r="AJ373" s="91" t="b">
        <v>0</v>
      </c>
      <c r="AK373" s="91">
        <v>0</v>
      </c>
      <c r="AL373" s="100" t="s">
        <v>243</v>
      </c>
      <c r="AM373" s="91" t="s">
        <v>989</v>
      </c>
      <c r="AN373" s="91" t="b">
        <v>0</v>
      </c>
      <c r="AO373" s="100" t="s">
        <v>3930</v>
      </c>
      <c r="AP373" s="91" t="s">
        <v>178</v>
      </c>
      <c r="AQ373" s="91">
        <v>0</v>
      </c>
      <c r="AR373" s="91">
        <v>0</v>
      </c>
      <c r="AS373" s="91"/>
      <c r="AT373" s="91"/>
      <c r="AU373" s="91"/>
      <c r="AV373" s="91"/>
      <c r="AW373" s="91"/>
      <c r="AX373" s="91"/>
      <c r="AY373" s="91"/>
      <c r="AZ373" s="91"/>
      <c r="BA373" s="123" t="s">
        <v>3902</v>
      </c>
      <c r="BB373" s="123" t="s">
        <v>4396</v>
      </c>
      <c r="BC373" s="123">
        <v>-1</v>
      </c>
      <c r="BD373" s="90" t="str">
        <f>REPLACE(INDEX(GroupVertices[Group], MATCH(Edges[[#This Row],[Vertex 1]],GroupVertices[Vertex],0)),1,1,"")</f>
        <v>ast</v>
      </c>
      <c r="BE373" s="90" t="e">
        <f>REPLACE(INDEX(GroupVertices[Group], MATCH(Edges[[#This Row],[Vertex 2]],GroupVertices[Vertex],0)),1,1,"")</f>
        <v>#N/A</v>
      </c>
      <c r="BF373">
        <v>1</v>
      </c>
    </row>
    <row r="374" spans="1:58" x14ac:dyDescent="0.25">
      <c r="A374" s="88" t="s">
        <v>3904</v>
      </c>
      <c r="B374" s="88" t="s">
        <v>509</v>
      </c>
      <c r="C374" s="53" t="s">
        <v>4411</v>
      </c>
      <c r="D374" s="54">
        <v>1</v>
      </c>
      <c r="E374" s="53"/>
      <c r="F374" s="55">
        <v>10</v>
      </c>
      <c r="G374" s="53"/>
      <c r="H374" s="57"/>
      <c r="I374" s="56"/>
      <c r="J374" s="56"/>
      <c r="K374" s="36" t="s">
        <v>65</v>
      </c>
      <c r="L374" s="58">
        <v>374</v>
      </c>
      <c r="M374" s="58"/>
      <c r="N374" s="59"/>
      <c r="O374" s="91" t="s">
        <v>223</v>
      </c>
      <c r="P374" s="94">
        <v>42808.378159722219</v>
      </c>
      <c r="Q374" s="91" t="s">
        <v>3910</v>
      </c>
      <c r="R374" s="91"/>
      <c r="S374" s="91"/>
      <c r="T374" s="91"/>
      <c r="U374" s="91"/>
      <c r="V374" s="97" t="s">
        <v>3920</v>
      </c>
      <c r="W374" s="94">
        <v>42808.378159722219</v>
      </c>
      <c r="X374" s="97" t="s">
        <v>3925</v>
      </c>
      <c r="Y374" s="91"/>
      <c r="Z374" s="91"/>
      <c r="AA374" s="100" t="s">
        <v>3932</v>
      </c>
      <c r="AB374" s="91"/>
      <c r="AC374" s="91" t="b">
        <v>0</v>
      </c>
      <c r="AD374" s="91">
        <v>0</v>
      </c>
      <c r="AE374" s="100" t="s">
        <v>242</v>
      </c>
      <c r="AF374" s="91" t="b">
        <v>0</v>
      </c>
      <c r="AG374" s="91" t="s">
        <v>246</v>
      </c>
      <c r="AH374" s="91"/>
      <c r="AI374" s="100" t="s">
        <v>243</v>
      </c>
      <c r="AJ374" s="91" t="b">
        <v>0</v>
      </c>
      <c r="AK374" s="91">
        <v>0</v>
      </c>
      <c r="AL374" s="100" t="s">
        <v>243</v>
      </c>
      <c r="AM374" s="91" t="s">
        <v>247</v>
      </c>
      <c r="AN374" s="91" t="b">
        <v>0</v>
      </c>
      <c r="AO374" s="100" t="s">
        <v>3932</v>
      </c>
      <c r="AP374" s="91" t="s">
        <v>178</v>
      </c>
      <c r="AQ374" s="91">
        <v>0</v>
      </c>
      <c r="AR374" s="91">
        <v>0</v>
      </c>
      <c r="AS374" s="91"/>
      <c r="AT374" s="91"/>
      <c r="AU374" s="91"/>
      <c r="AV374" s="91"/>
      <c r="AW374" s="91"/>
      <c r="AX374" s="91"/>
      <c r="AY374" s="91"/>
      <c r="AZ374" s="91"/>
      <c r="BA374" s="123" t="s">
        <v>3902</v>
      </c>
      <c r="BB374" s="123" t="s">
        <v>4396</v>
      </c>
      <c r="BC374" s="123">
        <v>-1</v>
      </c>
      <c r="BD374" s="90" t="str">
        <f>REPLACE(INDEX(GroupVertices[Group], MATCH(Edges[[#This Row],[Vertex 1]],GroupVertices[Vertex],0)),1,1,"")</f>
        <v>ast</v>
      </c>
      <c r="BE374" s="90" t="e">
        <f>REPLACE(INDEX(GroupVertices[Group], MATCH(Edges[[#This Row],[Vertex 2]],GroupVertices[Vertex],0)),1,1,"")</f>
        <v>#N/A</v>
      </c>
      <c r="BF374">
        <v>1</v>
      </c>
    </row>
    <row r="375" spans="1:58" x14ac:dyDescent="0.25">
      <c r="A375" s="88" t="s">
        <v>3904</v>
      </c>
      <c r="B375" s="88" t="s">
        <v>510</v>
      </c>
      <c r="C375" s="53" t="s">
        <v>4411</v>
      </c>
      <c r="D375" s="81">
        <v>1</v>
      </c>
      <c r="E375" s="80"/>
      <c r="F375" s="83">
        <v>10</v>
      </c>
      <c r="G375" s="80"/>
      <c r="H375" s="84"/>
      <c r="I375" s="85"/>
      <c r="J375" s="85"/>
      <c r="K375" s="36" t="s">
        <v>65</v>
      </c>
      <c r="L375" s="129">
        <v>375</v>
      </c>
      <c r="M375" s="129"/>
      <c r="N375" s="59"/>
      <c r="O375" s="91" t="s">
        <v>223</v>
      </c>
      <c r="P375" s="94">
        <v>42808.378159722219</v>
      </c>
      <c r="Q375" s="91" t="s">
        <v>3910</v>
      </c>
      <c r="R375" s="91"/>
      <c r="S375" s="91"/>
      <c r="T375" s="91"/>
      <c r="U375" s="91"/>
      <c r="V375" s="97" t="s">
        <v>3920</v>
      </c>
      <c r="W375" s="94">
        <v>42808.378159722219</v>
      </c>
      <c r="X375" s="97" t="s">
        <v>3925</v>
      </c>
      <c r="Y375" s="91"/>
      <c r="Z375" s="91"/>
      <c r="AA375" s="100" t="s">
        <v>3932</v>
      </c>
      <c r="AB375" s="91"/>
      <c r="AC375" s="91" t="b">
        <v>0</v>
      </c>
      <c r="AD375" s="91">
        <v>0</v>
      </c>
      <c r="AE375" s="100" t="s">
        <v>242</v>
      </c>
      <c r="AF375" s="91" t="b">
        <v>0</v>
      </c>
      <c r="AG375" s="91" t="s">
        <v>246</v>
      </c>
      <c r="AH375" s="91"/>
      <c r="AI375" s="100" t="s">
        <v>243</v>
      </c>
      <c r="AJ375" s="91" t="b">
        <v>0</v>
      </c>
      <c r="AK375" s="91">
        <v>0</v>
      </c>
      <c r="AL375" s="100" t="s">
        <v>243</v>
      </c>
      <c r="AM375" s="91" t="s">
        <v>247</v>
      </c>
      <c r="AN375" s="91" t="b">
        <v>0</v>
      </c>
      <c r="AO375" s="100" t="s">
        <v>3932</v>
      </c>
      <c r="AP375" s="91" t="s">
        <v>178</v>
      </c>
      <c r="AQ375" s="91">
        <v>0</v>
      </c>
      <c r="AR375" s="91">
        <v>0</v>
      </c>
      <c r="AS375" s="91"/>
      <c r="AT375" s="91"/>
      <c r="AU375" s="91"/>
      <c r="AV375" s="91"/>
      <c r="AW375" s="91"/>
      <c r="AX375" s="91"/>
      <c r="AY375" s="91"/>
      <c r="AZ375" s="91"/>
      <c r="BA375" s="123" t="s">
        <v>3902</v>
      </c>
      <c r="BB375" s="123" t="s">
        <v>4396</v>
      </c>
      <c r="BC375" s="123">
        <v>-1</v>
      </c>
      <c r="BD375" s="90" t="str">
        <f>REPLACE(INDEX(GroupVertices[Group], MATCH(Edges[[#This Row],[Vertex 1]],GroupVertices[Vertex],0)),1,1,"")</f>
        <v>ast</v>
      </c>
      <c r="BE375" s="90" t="e">
        <f>REPLACE(INDEX(GroupVertices[Group], MATCH(Edges[[#This Row],[Vertex 2]],GroupVertices[Vertex],0)),1,1,"")</f>
        <v>#N/A</v>
      </c>
      <c r="BF375">
        <v>1</v>
      </c>
    </row>
    <row r="376" spans="1:58" x14ac:dyDescent="0.25">
      <c r="A376" s="88" t="s">
        <v>3904</v>
      </c>
      <c r="B376" s="88" t="s">
        <v>218</v>
      </c>
      <c r="C376" s="53" t="s">
        <v>4411</v>
      </c>
      <c r="D376" s="54">
        <v>1</v>
      </c>
      <c r="E376" s="53"/>
      <c r="F376" s="55">
        <v>10</v>
      </c>
      <c r="G376" s="53"/>
      <c r="H376" s="57"/>
      <c r="I376" s="56"/>
      <c r="J376" s="56"/>
      <c r="K376" s="36" t="s">
        <v>65</v>
      </c>
      <c r="L376" s="58">
        <v>376</v>
      </c>
      <c r="M376" s="58"/>
      <c r="N376" s="59"/>
      <c r="O376" s="91" t="s">
        <v>222</v>
      </c>
      <c r="P376" s="94">
        <v>42808.378159722219</v>
      </c>
      <c r="Q376" s="91" t="s">
        <v>3910</v>
      </c>
      <c r="R376" s="91"/>
      <c r="S376" s="91"/>
      <c r="T376" s="91"/>
      <c r="U376" s="91"/>
      <c r="V376" s="97" t="s">
        <v>3920</v>
      </c>
      <c r="W376" s="94">
        <v>42808.378159722219</v>
      </c>
      <c r="X376" s="97" t="s">
        <v>3925</v>
      </c>
      <c r="Y376" s="91"/>
      <c r="Z376" s="91"/>
      <c r="AA376" s="100" t="s">
        <v>3932</v>
      </c>
      <c r="AB376" s="91"/>
      <c r="AC376" s="91" t="b">
        <v>0</v>
      </c>
      <c r="AD376" s="91">
        <v>0</v>
      </c>
      <c r="AE376" s="100" t="s">
        <v>242</v>
      </c>
      <c r="AF376" s="91" t="b">
        <v>0</v>
      </c>
      <c r="AG376" s="91" t="s">
        <v>246</v>
      </c>
      <c r="AH376" s="91"/>
      <c r="AI376" s="100" t="s">
        <v>243</v>
      </c>
      <c r="AJ376" s="91" t="b">
        <v>0</v>
      </c>
      <c r="AK376" s="91">
        <v>0</v>
      </c>
      <c r="AL376" s="100" t="s">
        <v>243</v>
      </c>
      <c r="AM376" s="91" t="s">
        <v>247</v>
      </c>
      <c r="AN376" s="91" t="b">
        <v>0</v>
      </c>
      <c r="AO376" s="100" t="s">
        <v>3932</v>
      </c>
      <c r="AP376" s="91" t="s">
        <v>178</v>
      </c>
      <c r="AQ376" s="91">
        <v>0</v>
      </c>
      <c r="AR376" s="91">
        <v>0</v>
      </c>
      <c r="AS376" s="91"/>
      <c r="AT376" s="91"/>
      <c r="AU376" s="91"/>
      <c r="AV376" s="91"/>
      <c r="AW376" s="91"/>
      <c r="AX376" s="91"/>
      <c r="AY376" s="91"/>
      <c r="AZ376" s="91"/>
      <c r="BA376" s="123" t="s">
        <v>3902</v>
      </c>
      <c r="BB376" s="123" t="s">
        <v>4396</v>
      </c>
      <c r="BC376" s="123">
        <v>-1</v>
      </c>
      <c r="BD376" s="90" t="str">
        <f>REPLACE(INDEX(GroupVertices[Group], MATCH(Edges[[#This Row],[Vertex 1]],GroupVertices[Vertex],0)),1,1,"")</f>
        <v>ast</v>
      </c>
      <c r="BE376" s="90" t="e">
        <f>REPLACE(INDEX(GroupVertices[Group], MATCH(Edges[[#This Row],[Vertex 2]],GroupVertices[Vertex],0)),1,1,"")</f>
        <v>#N/A</v>
      </c>
      <c r="BF376">
        <v>1</v>
      </c>
    </row>
    <row r="377" spans="1:58" x14ac:dyDescent="0.25">
      <c r="A377" s="88" t="s">
        <v>3905</v>
      </c>
      <c r="B377" s="88" t="s">
        <v>416</v>
      </c>
      <c r="C377" s="53" t="s">
        <v>4411</v>
      </c>
      <c r="D377" s="54">
        <v>1</v>
      </c>
      <c r="E377" s="53"/>
      <c r="F377" s="55">
        <v>10</v>
      </c>
      <c r="G377" s="53"/>
      <c r="H377" s="57"/>
      <c r="I377" s="56"/>
      <c r="J377" s="56"/>
      <c r="K377" s="36" t="s">
        <v>65</v>
      </c>
      <c r="L377" s="58">
        <v>377</v>
      </c>
      <c r="M377" s="58"/>
      <c r="N377" s="59"/>
      <c r="O377" s="91" t="s">
        <v>223</v>
      </c>
      <c r="P377" s="94">
        <v>42811.341828703706</v>
      </c>
      <c r="Q377" s="91" t="s">
        <v>3911</v>
      </c>
      <c r="R377" s="91"/>
      <c r="S377" s="91"/>
      <c r="T377" s="91"/>
      <c r="U377" s="91"/>
      <c r="V377" s="97" t="s">
        <v>3921</v>
      </c>
      <c r="W377" s="94">
        <v>42811.341828703706</v>
      </c>
      <c r="X377" s="97" t="s">
        <v>3926</v>
      </c>
      <c r="Y377" s="91"/>
      <c r="Z377" s="91"/>
      <c r="AA377" s="100" t="s">
        <v>3933</v>
      </c>
      <c r="AB377" s="91"/>
      <c r="AC377" s="91" t="b">
        <v>0</v>
      </c>
      <c r="AD377" s="91">
        <v>0</v>
      </c>
      <c r="AE377" s="100" t="s">
        <v>242</v>
      </c>
      <c r="AF377" s="91" t="b">
        <v>0</v>
      </c>
      <c r="AG377" s="91" t="s">
        <v>246</v>
      </c>
      <c r="AH377" s="91"/>
      <c r="AI377" s="100" t="s">
        <v>243</v>
      </c>
      <c r="AJ377" s="91" t="b">
        <v>0</v>
      </c>
      <c r="AK377" s="91">
        <v>0</v>
      </c>
      <c r="AL377" s="100" t="s">
        <v>243</v>
      </c>
      <c r="AM377" s="91" t="s">
        <v>247</v>
      </c>
      <c r="AN377" s="91" t="b">
        <v>0</v>
      </c>
      <c r="AO377" s="100" t="s">
        <v>3933</v>
      </c>
      <c r="AP377" s="91" t="s">
        <v>178</v>
      </c>
      <c r="AQ377" s="91">
        <v>0</v>
      </c>
      <c r="AR377" s="91">
        <v>0</v>
      </c>
      <c r="AS377" s="91"/>
      <c r="AT377" s="91"/>
      <c r="AU377" s="91"/>
      <c r="AV377" s="91"/>
      <c r="AW377" s="91"/>
      <c r="AX377" s="91"/>
      <c r="AY377" s="91"/>
      <c r="AZ377" s="91"/>
      <c r="BA377" s="123" t="s">
        <v>3902</v>
      </c>
      <c r="BB377" s="123" t="s">
        <v>4396</v>
      </c>
      <c r="BC377" s="123">
        <v>-1</v>
      </c>
      <c r="BD377" s="90" t="str">
        <f>REPLACE(INDEX(GroupVertices[Group], MATCH(Edges[[#This Row],[Vertex 1]],GroupVertices[Vertex],0)),1,1,"")</f>
        <v>ast</v>
      </c>
      <c r="BE377" s="90" t="e">
        <f>REPLACE(INDEX(GroupVertices[Group], MATCH(Edges[[#This Row],[Vertex 2]],GroupVertices[Vertex],0)),1,1,"")</f>
        <v>#N/A</v>
      </c>
      <c r="BF377">
        <v>1</v>
      </c>
    </row>
    <row r="378" spans="1:58" x14ac:dyDescent="0.25">
      <c r="A378" s="88" t="s">
        <v>3905</v>
      </c>
      <c r="B378" s="88" t="s">
        <v>221</v>
      </c>
      <c r="C378" s="53" t="s">
        <v>4411</v>
      </c>
      <c r="D378" s="54">
        <v>1</v>
      </c>
      <c r="E378" s="53"/>
      <c r="F378" s="55">
        <v>10</v>
      </c>
      <c r="G378" s="53"/>
      <c r="H378" s="57"/>
      <c r="I378" s="56"/>
      <c r="J378" s="56"/>
      <c r="K378" s="36" t="s">
        <v>65</v>
      </c>
      <c r="L378" s="58">
        <v>378</v>
      </c>
      <c r="M378" s="58"/>
      <c r="N378" s="59"/>
      <c r="O378" s="91" t="s">
        <v>223</v>
      </c>
      <c r="P378" s="94">
        <v>42811.341828703706</v>
      </c>
      <c r="Q378" s="91" t="s">
        <v>3911</v>
      </c>
      <c r="R378" s="91"/>
      <c r="S378" s="91"/>
      <c r="T378" s="91"/>
      <c r="U378" s="91"/>
      <c r="V378" s="97" t="s">
        <v>3921</v>
      </c>
      <c r="W378" s="94">
        <v>42811.341828703706</v>
      </c>
      <c r="X378" s="97" t="s">
        <v>3926</v>
      </c>
      <c r="Y378" s="91"/>
      <c r="Z378" s="91"/>
      <c r="AA378" s="100" t="s">
        <v>3933</v>
      </c>
      <c r="AB378" s="91"/>
      <c r="AC378" s="91" t="b">
        <v>0</v>
      </c>
      <c r="AD378" s="91">
        <v>0</v>
      </c>
      <c r="AE378" s="100" t="s">
        <v>242</v>
      </c>
      <c r="AF378" s="91" t="b">
        <v>0</v>
      </c>
      <c r="AG378" s="91" t="s">
        <v>246</v>
      </c>
      <c r="AH378" s="91"/>
      <c r="AI378" s="100" t="s">
        <v>243</v>
      </c>
      <c r="AJ378" s="91" t="b">
        <v>0</v>
      </c>
      <c r="AK378" s="91">
        <v>0</v>
      </c>
      <c r="AL378" s="100" t="s">
        <v>243</v>
      </c>
      <c r="AM378" s="91" t="s">
        <v>247</v>
      </c>
      <c r="AN378" s="91" t="b">
        <v>0</v>
      </c>
      <c r="AO378" s="100" t="s">
        <v>3933</v>
      </c>
      <c r="AP378" s="91" t="s">
        <v>178</v>
      </c>
      <c r="AQ378" s="91">
        <v>0</v>
      </c>
      <c r="AR378" s="91">
        <v>0</v>
      </c>
      <c r="AS378" s="91"/>
      <c r="AT378" s="91"/>
      <c r="AU378" s="91"/>
      <c r="AV378" s="91"/>
      <c r="AW378" s="91"/>
      <c r="AX378" s="91"/>
      <c r="AY378" s="91"/>
      <c r="AZ378" s="91"/>
      <c r="BA378" s="123" t="s">
        <v>3902</v>
      </c>
      <c r="BB378" s="123" t="s">
        <v>4396</v>
      </c>
      <c r="BC378" s="123">
        <v>-1</v>
      </c>
      <c r="BD378" s="90" t="str">
        <f>REPLACE(INDEX(GroupVertices[Group], MATCH(Edges[[#This Row],[Vertex 1]],GroupVertices[Vertex],0)),1,1,"")</f>
        <v>ast</v>
      </c>
      <c r="BE378" s="90" t="e">
        <f>REPLACE(INDEX(GroupVertices[Group], MATCH(Edges[[#This Row],[Vertex 2]],GroupVertices[Vertex],0)),1,1,"")</f>
        <v>#N/A</v>
      </c>
      <c r="BF378">
        <v>1</v>
      </c>
    </row>
    <row r="379" spans="1:58" x14ac:dyDescent="0.25">
      <c r="A379" s="88" t="s">
        <v>3905</v>
      </c>
      <c r="B379" s="88" t="s">
        <v>218</v>
      </c>
      <c r="C379" s="53" t="s">
        <v>4411</v>
      </c>
      <c r="D379" s="54">
        <v>1</v>
      </c>
      <c r="E379" s="53"/>
      <c r="F379" s="55">
        <v>10</v>
      </c>
      <c r="G379" s="53"/>
      <c r="H379" s="57"/>
      <c r="I379" s="56"/>
      <c r="J379" s="56"/>
      <c r="K379" s="36" t="s">
        <v>65</v>
      </c>
      <c r="L379" s="58">
        <v>379</v>
      </c>
      <c r="M379" s="58"/>
      <c r="N379" s="59"/>
      <c r="O379" s="91" t="s">
        <v>222</v>
      </c>
      <c r="P379" s="94">
        <v>42811.341828703706</v>
      </c>
      <c r="Q379" s="91" t="s">
        <v>3911</v>
      </c>
      <c r="R379" s="91"/>
      <c r="S379" s="91"/>
      <c r="T379" s="91"/>
      <c r="U379" s="91"/>
      <c r="V379" s="97" t="s">
        <v>3921</v>
      </c>
      <c r="W379" s="94">
        <v>42811.341828703706</v>
      </c>
      <c r="X379" s="97" t="s">
        <v>3926</v>
      </c>
      <c r="Y379" s="91"/>
      <c r="Z379" s="91"/>
      <c r="AA379" s="100" t="s">
        <v>3933</v>
      </c>
      <c r="AB379" s="91"/>
      <c r="AC379" s="91" t="b">
        <v>0</v>
      </c>
      <c r="AD379" s="91">
        <v>0</v>
      </c>
      <c r="AE379" s="100" t="s">
        <v>242</v>
      </c>
      <c r="AF379" s="91" t="b">
        <v>0</v>
      </c>
      <c r="AG379" s="91" t="s">
        <v>246</v>
      </c>
      <c r="AH379" s="91"/>
      <c r="AI379" s="100" t="s">
        <v>243</v>
      </c>
      <c r="AJ379" s="91" t="b">
        <v>0</v>
      </c>
      <c r="AK379" s="91">
        <v>0</v>
      </c>
      <c r="AL379" s="100" t="s">
        <v>243</v>
      </c>
      <c r="AM379" s="91" t="s">
        <v>247</v>
      </c>
      <c r="AN379" s="91" t="b">
        <v>0</v>
      </c>
      <c r="AO379" s="100" t="s">
        <v>3933</v>
      </c>
      <c r="AP379" s="91" t="s">
        <v>178</v>
      </c>
      <c r="AQ379" s="91">
        <v>0</v>
      </c>
      <c r="AR379" s="91">
        <v>0</v>
      </c>
      <c r="AS379" s="91"/>
      <c r="AT379" s="91"/>
      <c r="AU379" s="91"/>
      <c r="AV379" s="91"/>
      <c r="AW379" s="91"/>
      <c r="AX379" s="91"/>
      <c r="AY379" s="91"/>
      <c r="AZ379" s="91"/>
      <c r="BA379" s="123" t="s">
        <v>3902</v>
      </c>
      <c r="BB379" s="123" t="s">
        <v>4396</v>
      </c>
      <c r="BC379" s="123">
        <v>-1</v>
      </c>
      <c r="BD379" s="90" t="str">
        <f>REPLACE(INDEX(GroupVertices[Group], MATCH(Edges[[#This Row],[Vertex 1]],GroupVertices[Vertex],0)),1,1,"")</f>
        <v>ast</v>
      </c>
      <c r="BE379" s="90" t="e">
        <f>REPLACE(INDEX(GroupVertices[Group], MATCH(Edges[[#This Row],[Vertex 2]],GroupVertices[Vertex],0)),1,1,"")</f>
        <v>#N/A</v>
      </c>
      <c r="BF379">
        <v>1</v>
      </c>
    </row>
    <row r="380" spans="1:58" x14ac:dyDescent="0.25">
      <c r="A380" s="88" t="s">
        <v>1209</v>
      </c>
      <c r="B380" s="88" t="s">
        <v>218</v>
      </c>
      <c r="C380" s="53" t="s">
        <v>4411</v>
      </c>
      <c r="D380" s="54">
        <v>1.1666666666666667</v>
      </c>
      <c r="E380" s="53"/>
      <c r="F380" s="55">
        <v>17.5</v>
      </c>
      <c r="G380" s="53"/>
      <c r="H380" s="57"/>
      <c r="I380" s="56"/>
      <c r="J380" s="56"/>
      <c r="K380" s="36" t="s">
        <v>65</v>
      </c>
      <c r="L380" s="58">
        <v>380</v>
      </c>
      <c r="M380" s="58"/>
      <c r="N380" s="59"/>
      <c r="O380" s="91" t="s">
        <v>222</v>
      </c>
      <c r="P380" s="94">
        <v>42814.350405092591</v>
      </c>
      <c r="Q380" s="91" t="s">
        <v>3913</v>
      </c>
      <c r="R380" s="91"/>
      <c r="S380" s="91"/>
      <c r="T380" s="91"/>
      <c r="U380" s="91"/>
      <c r="V380" s="97" t="s">
        <v>1214</v>
      </c>
      <c r="W380" s="94">
        <v>42814.350405092591</v>
      </c>
      <c r="X380" s="97" t="s">
        <v>3928</v>
      </c>
      <c r="Y380" s="91"/>
      <c r="Z380" s="91"/>
      <c r="AA380" s="100" t="s">
        <v>3935</v>
      </c>
      <c r="AB380" s="91"/>
      <c r="AC380" s="91" t="b">
        <v>0</v>
      </c>
      <c r="AD380" s="91">
        <v>0</v>
      </c>
      <c r="AE380" s="100" t="s">
        <v>242</v>
      </c>
      <c r="AF380" s="91" t="b">
        <v>0</v>
      </c>
      <c r="AG380" s="91" t="s">
        <v>246</v>
      </c>
      <c r="AH380" s="91"/>
      <c r="AI380" s="100" t="s">
        <v>243</v>
      </c>
      <c r="AJ380" s="91" t="b">
        <v>0</v>
      </c>
      <c r="AK380" s="91">
        <v>0</v>
      </c>
      <c r="AL380" s="100" t="s">
        <v>243</v>
      </c>
      <c r="AM380" s="91" t="s">
        <v>247</v>
      </c>
      <c r="AN380" s="91" t="b">
        <v>0</v>
      </c>
      <c r="AO380" s="100" t="s">
        <v>3935</v>
      </c>
      <c r="AP380" s="91" t="s">
        <v>178</v>
      </c>
      <c r="AQ380" s="91">
        <v>0</v>
      </c>
      <c r="AR380" s="91">
        <v>0</v>
      </c>
      <c r="AS380" s="91"/>
      <c r="AT380" s="91"/>
      <c r="AU380" s="91"/>
      <c r="AV380" s="91"/>
      <c r="AW380" s="91"/>
      <c r="AX380" s="91"/>
      <c r="AY380" s="91"/>
      <c r="AZ380" s="91"/>
      <c r="BA380" s="123" t="s">
        <v>3902</v>
      </c>
      <c r="BB380" s="123" t="s">
        <v>4396</v>
      </c>
      <c r="BC380" s="123">
        <v>-1</v>
      </c>
      <c r="BD380" s="90" t="str">
        <f>REPLACE(INDEX(GroupVertices[Group], MATCH(Edges[[#This Row],[Vertex 1]],GroupVertices[Vertex],0)),1,1,"")</f>
        <v>est</v>
      </c>
      <c r="BE380" s="90" t="e">
        <f>REPLACE(INDEX(GroupVertices[Group], MATCH(Edges[[#This Row],[Vertex 2]],GroupVertices[Vertex],0)),1,1,"")</f>
        <v>#N/A</v>
      </c>
      <c r="BF380">
        <v>2</v>
      </c>
    </row>
    <row r="381" spans="1:58" x14ac:dyDescent="0.25">
      <c r="A381" s="88" t="s">
        <v>3968</v>
      </c>
      <c r="B381" s="88" t="s">
        <v>3969</v>
      </c>
      <c r="C381" s="53" t="s">
        <v>4411</v>
      </c>
      <c r="D381" s="54">
        <v>1</v>
      </c>
      <c r="E381" s="53"/>
      <c r="F381" s="55">
        <v>10</v>
      </c>
      <c r="G381" s="53"/>
      <c r="H381" s="57"/>
      <c r="I381" s="56"/>
      <c r="J381" s="56"/>
      <c r="K381" s="36" t="s">
        <v>65</v>
      </c>
      <c r="L381" s="58">
        <v>381</v>
      </c>
      <c r="M381" s="58"/>
      <c r="N381" s="59"/>
      <c r="O381" s="91" t="s">
        <v>223</v>
      </c>
      <c r="P381" s="94">
        <v>42811.753761574073</v>
      </c>
      <c r="Q381" s="91" t="s">
        <v>3970</v>
      </c>
      <c r="R381" s="91"/>
      <c r="S381" s="91"/>
      <c r="T381" s="91"/>
      <c r="U381" s="91"/>
      <c r="V381" s="97" t="s">
        <v>892</v>
      </c>
      <c r="W381" s="94">
        <v>42811.753761574073</v>
      </c>
      <c r="X381" s="97" t="s">
        <v>3971</v>
      </c>
      <c r="Y381" s="91"/>
      <c r="Z381" s="91"/>
      <c r="AA381" s="100" t="s">
        <v>3972</v>
      </c>
      <c r="AB381" s="91"/>
      <c r="AC381" s="91" t="b">
        <v>0</v>
      </c>
      <c r="AD381" s="91">
        <v>0</v>
      </c>
      <c r="AE381" s="100" t="s">
        <v>242</v>
      </c>
      <c r="AF381" s="91" t="b">
        <v>0</v>
      </c>
      <c r="AG381" s="91" t="s">
        <v>246</v>
      </c>
      <c r="AH381" s="91"/>
      <c r="AI381" s="100" t="s">
        <v>243</v>
      </c>
      <c r="AJ381" s="91" t="b">
        <v>0</v>
      </c>
      <c r="AK381" s="91">
        <v>0</v>
      </c>
      <c r="AL381" s="100" t="s">
        <v>243</v>
      </c>
      <c r="AM381" s="91" t="s">
        <v>247</v>
      </c>
      <c r="AN381" s="91" t="b">
        <v>0</v>
      </c>
      <c r="AO381" s="100" t="s">
        <v>3972</v>
      </c>
      <c r="AP381" s="91" t="s">
        <v>178</v>
      </c>
      <c r="AQ381" s="91">
        <v>0</v>
      </c>
      <c r="AR381" s="91">
        <v>0</v>
      </c>
      <c r="AS381" s="91"/>
      <c r="AT381" s="91"/>
      <c r="AU381" s="91"/>
      <c r="AV381" s="91"/>
      <c r="AW381" s="91"/>
      <c r="AX381" s="91"/>
      <c r="AY381" s="91"/>
      <c r="AZ381" s="91"/>
      <c r="BA381" s="123" t="s">
        <v>3980</v>
      </c>
      <c r="BB381" s="123" t="s">
        <v>4396</v>
      </c>
      <c r="BC381" s="123">
        <v>-1</v>
      </c>
      <c r="BD381" s="90" t="str">
        <f>REPLACE(INDEX(GroupVertices[Group], MATCH(Edges[[#This Row],[Vertex 1]],GroupVertices[Vertex],0)),1,1,"")</f>
        <v>outh</v>
      </c>
      <c r="BE381" s="90" t="e">
        <f>REPLACE(INDEX(GroupVertices[Group], MATCH(Edges[[#This Row],[Vertex 2]],GroupVertices[Vertex],0)),1,1,"")</f>
        <v>#N/A</v>
      </c>
      <c r="BF381">
        <v>1</v>
      </c>
    </row>
    <row r="382" spans="1:58" x14ac:dyDescent="0.25">
      <c r="A382" s="89" t="s">
        <v>3968</v>
      </c>
      <c r="B382" s="89" t="s">
        <v>218</v>
      </c>
      <c r="C382" s="53" t="s">
        <v>4411</v>
      </c>
      <c r="D382" s="150">
        <v>1</v>
      </c>
      <c r="E382" s="149"/>
      <c r="F382" s="152">
        <v>10</v>
      </c>
      <c r="G382" s="149"/>
      <c r="H382" s="153"/>
      <c r="I382" s="154"/>
      <c r="J382" s="154"/>
      <c r="K382" s="36" t="s">
        <v>65</v>
      </c>
      <c r="L382" s="156">
        <v>382</v>
      </c>
      <c r="M382" s="156"/>
      <c r="N382" s="87"/>
      <c r="O382" s="92" t="s">
        <v>222</v>
      </c>
      <c r="P382" s="95">
        <v>42811.753761574073</v>
      </c>
      <c r="Q382" s="92" t="s">
        <v>3970</v>
      </c>
      <c r="R382" s="92"/>
      <c r="S382" s="92"/>
      <c r="T382" s="92"/>
      <c r="U382" s="92"/>
      <c r="V382" s="98" t="s">
        <v>892</v>
      </c>
      <c r="W382" s="95">
        <v>42811.753761574073</v>
      </c>
      <c r="X382" s="98" t="s">
        <v>3971</v>
      </c>
      <c r="Y382" s="92"/>
      <c r="Z382" s="92"/>
      <c r="AA382" s="101" t="s">
        <v>3972</v>
      </c>
      <c r="AB382" s="92"/>
      <c r="AC382" s="92" t="b">
        <v>0</v>
      </c>
      <c r="AD382" s="92">
        <v>0</v>
      </c>
      <c r="AE382" s="101" t="s">
        <v>242</v>
      </c>
      <c r="AF382" s="92" t="b">
        <v>0</v>
      </c>
      <c r="AG382" s="92" t="s">
        <v>246</v>
      </c>
      <c r="AH382" s="92"/>
      <c r="AI382" s="101" t="s">
        <v>243</v>
      </c>
      <c r="AJ382" s="92" t="b">
        <v>0</v>
      </c>
      <c r="AK382" s="92">
        <v>0</v>
      </c>
      <c r="AL382" s="101" t="s">
        <v>243</v>
      </c>
      <c r="AM382" s="92" t="s">
        <v>247</v>
      </c>
      <c r="AN382" s="92" t="b">
        <v>0</v>
      </c>
      <c r="AO382" s="101" t="s">
        <v>3972</v>
      </c>
      <c r="AP382" s="92" t="s">
        <v>178</v>
      </c>
      <c r="AQ382" s="92">
        <v>0</v>
      </c>
      <c r="AR382" s="92">
        <v>0</v>
      </c>
      <c r="AS382" s="92"/>
      <c r="AT382" s="92"/>
      <c r="AU382" s="92"/>
      <c r="AV382" s="92"/>
      <c r="AW382" s="92"/>
      <c r="AX382" s="92"/>
      <c r="AY382" s="92"/>
      <c r="AZ382" s="92"/>
      <c r="BA382" s="123" t="s">
        <v>3980</v>
      </c>
      <c r="BB382" s="123" t="s">
        <v>4396</v>
      </c>
      <c r="BC382" s="123">
        <v>-1</v>
      </c>
      <c r="BD382" s="90" t="str">
        <f>REPLACE(INDEX(GroupVertices[Group], MATCH(Edges[[#This Row],[Vertex 1]],GroupVertices[Vertex],0)),1,1,"")</f>
        <v>outh</v>
      </c>
      <c r="BE382" s="90" t="e">
        <f>REPLACE(INDEX(GroupVertices[Group], MATCH(Edges[[#This Row],[Vertex 2]],GroupVertices[Vertex],0)),1,1,"")</f>
        <v>#N/A</v>
      </c>
      <c r="BF382">
        <v>1</v>
      </c>
    </row>
    <row r="383" spans="1:58" x14ac:dyDescent="0.25">
      <c r="A383" s="88" t="s">
        <v>3090</v>
      </c>
      <c r="B383" s="88" t="s">
        <v>3094</v>
      </c>
      <c r="C383" s="53" t="s">
        <v>4411</v>
      </c>
      <c r="D383" s="54">
        <v>1.1666666666666667</v>
      </c>
      <c r="E383" s="53"/>
      <c r="F383" s="55">
        <v>17.5</v>
      </c>
      <c r="G383" s="53"/>
      <c r="H383" s="57"/>
      <c r="I383" s="56"/>
      <c r="J383" s="56"/>
      <c r="K383" s="36" t="s">
        <v>65</v>
      </c>
      <c r="L383" s="58">
        <v>383</v>
      </c>
      <c r="M383" s="58"/>
      <c r="N383" s="59"/>
      <c r="O383" s="91" t="s">
        <v>223</v>
      </c>
      <c r="P383" s="94">
        <v>42810.378460648149</v>
      </c>
      <c r="Q383" s="91" t="s">
        <v>3097</v>
      </c>
      <c r="R383" s="97" t="s">
        <v>3101</v>
      </c>
      <c r="S383" s="91" t="s">
        <v>342</v>
      </c>
      <c r="T383" s="91"/>
      <c r="U383" s="91"/>
      <c r="V383" s="97" t="s">
        <v>3107</v>
      </c>
      <c r="W383" s="94">
        <v>42810.378460648149</v>
      </c>
      <c r="X383" s="97" t="s">
        <v>3110</v>
      </c>
      <c r="Y383" s="91"/>
      <c r="Z383" s="91"/>
      <c r="AA383" s="100" t="s">
        <v>3114</v>
      </c>
      <c r="AB383" s="100" t="s">
        <v>3116</v>
      </c>
      <c r="AC383" s="91" t="b">
        <v>0</v>
      </c>
      <c r="AD383" s="91">
        <v>0</v>
      </c>
      <c r="AE383" s="100" t="s">
        <v>244</v>
      </c>
      <c r="AF383" s="91" t="b">
        <v>0</v>
      </c>
      <c r="AG383" s="91" t="s">
        <v>246</v>
      </c>
      <c r="AH383" s="91"/>
      <c r="AI383" s="100" t="s">
        <v>243</v>
      </c>
      <c r="AJ383" s="91" t="b">
        <v>0</v>
      </c>
      <c r="AK383" s="91">
        <v>0</v>
      </c>
      <c r="AL383" s="100" t="s">
        <v>243</v>
      </c>
      <c r="AM383" s="91" t="s">
        <v>247</v>
      </c>
      <c r="AN383" s="91" t="b">
        <v>1</v>
      </c>
      <c r="AO383" s="100" t="s">
        <v>3116</v>
      </c>
      <c r="AP383" s="91" t="s">
        <v>178</v>
      </c>
      <c r="AQ383" s="91">
        <v>0</v>
      </c>
      <c r="AR383" s="91">
        <v>0</v>
      </c>
      <c r="AS383" s="91"/>
      <c r="AT383" s="91"/>
      <c r="AU383" s="91"/>
      <c r="AV383" s="91"/>
      <c r="AW383" s="91"/>
      <c r="AX383" s="91"/>
      <c r="AY383" s="91"/>
      <c r="AZ383" s="91"/>
      <c r="BA383" s="123" t="s">
        <v>3981</v>
      </c>
      <c r="BB383" s="123" t="s">
        <v>4396</v>
      </c>
      <c r="BC383" s="123">
        <v>-1</v>
      </c>
      <c r="BD383" s="90" t="str">
        <f>REPLACE(INDEX(GroupVertices[Group], MATCH(Edges[[#This Row],[Vertex 1]],GroupVertices[Vertex],0)),1,1,"")</f>
        <v>orth</v>
      </c>
      <c r="BE383" s="90" t="str">
        <f>REPLACE(INDEX(GroupVertices[Group], MATCH(Edges[[#This Row],[Vertex 2]],GroupVertices[Vertex],0)),1,1,"")</f>
        <v>orth</v>
      </c>
      <c r="BF383">
        <v>2</v>
      </c>
    </row>
    <row r="384" spans="1:58" x14ac:dyDescent="0.25">
      <c r="A384" s="88" t="s">
        <v>3090</v>
      </c>
      <c r="B384" s="88" t="s">
        <v>218</v>
      </c>
      <c r="C384" s="53" t="s">
        <v>4411</v>
      </c>
      <c r="D384" s="54">
        <v>1.5</v>
      </c>
      <c r="E384" s="53"/>
      <c r="F384" s="55">
        <v>32.5</v>
      </c>
      <c r="G384" s="53"/>
      <c r="H384" s="57"/>
      <c r="I384" s="56"/>
      <c r="J384" s="56"/>
      <c r="K384" s="36" t="s">
        <v>65</v>
      </c>
      <c r="L384" s="58">
        <v>384</v>
      </c>
      <c r="M384" s="58"/>
      <c r="N384" s="59"/>
      <c r="O384" s="91" t="s">
        <v>223</v>
      </c>
      <c r="P384" s="94">
        <v>42810.378460648149</v>
      </c>
      <c r="Q384" s="91" t="s">
        <v>3097</v>
      </c>
      <c r="R384" s="97" t="s">
        <v>3101</v>
      </c>
      <c r="S384" s="91" t="s">
        <v>342</v>
      </c>
      <c r="T384" s="91"/>
      <c r="U384" s="91"/>
      <c r="V384" s="97" t="s">
        <v>3107</v>
      </c>
      <c r="W384" s="94">
        <v>42810.378460648149</v>
      </c>
      <c r="X384" s="97" t="s">
        <v>3110</v>
      </c>
      <c r="Y384" s="91"/>
      <c r="Z384" s="91"/>
      <c r="AA384" s="100" t="s">
        <v>3114</v>
      </c>
      <c r="AB384" s="100" t="s">
        <v>3116</v>
      </c>
      <c r="AC384" s="91" t="b">
        <v>0</v>
      </c>
      <c r="AD384" s="91">
        <v>0</v>
      </c>
      <c r="AE384" s="100" t="s">
        <v>244</v>
      </c>
      <c r="AF384" s="91" t="b">
        <v>0</v>
      </c>
      <c r="AG384" s="91" t="s">
        <v>246</v>
      </c>
      <c r="AH384" s="91"/>
      <c r="AI384" s="100" t="s">
        <v>243</v>
      </c>
      <c r="AJ384" s="91" t="b">
        <v>0</v>
      </c>
      <c r="AK384" s="91">
        <v>0</v>
      </c>
      <c r="AL384" s="100" t="s">
        <v>243</v>
      </c>
      <c r="AM384" s="91" t="s">
        <v>247</v>
      </c>
      <c r="AN384" s="91" t="b">
        <v>1</v>
      </c>
      <c r="AO384" s="100" t="s">
        <v>3116</v>
      </c>
      <c r="AP384" s="91" t="s">
        <v>178</v>
      </c>
      <c r="AQ384" s="91">
        <v>0</v>
      </c>
      <c r="AR384" s="91">
        <v>0</v>
      </c>
      <c r="AS384" s="91"/>
      <c r="AT384" s="91"/>
      <c r="AU384" s="91"/>
      <c r="AV384" s="91"/>
      <c r="AW384" s="91"/>
      <c r="AX384" s="91"/>
      <c r="AY384" s="91"/>
      <c r="AZ384" s="91"/>
      <c r="BA384" s="123" t="s">
        <v>3981</v>
      </c>
      <c r="BB384" s="123" t="s">
        <v>4396</v>
      </c>
      <c r="BC384" s="123">
        <v>-1</v>
      </c>
      <c r="BD384" s="90" t="str">
        <f>REPLACE(INDEX(GroupVertices[Group], MATCH(Edges[[#This Row],[Vertex 1]],GroupVertices[Vertex],0)),1,1,"")</f>
        <v>orth</v>
      </c>
      <c r="BE384" s="90" t="e">
        <f>REPLACE(INDEX(GroupVertices[Group], MATCH(Edges[[#This Row],[Vertex 2]],GroupVertices[Vertex],0)),1,1,"")</f>
        <v>#N/A</v>
      </c>
      <c r="BF384">
        <v>4</v>
      </c>
    </row>
    <row r="385" spans="1:58" x14ac:dyDescent="0.25">
      <c r="A385" s="88" t="s">
        <v>3090</v>
      </c>
      <c r="B385" s="88" t="s">
        <v>218</v>
      </c>
      <c r="C385" s="53" t="s">
        <v>4411</v>
      </c>
      <c r="D385" s="54">
        <v>1.5</v>
      </c>
      <c r="E385" s="53"/>
      <c r="F385" s="55">
        <v>32.5</v>
      </c>
      <c r="G385" s="53"/>
      <c r="H385" s="57"/>
      <c r="I385" s="56"/>
      <c r="J385" s="56"/>
      <c r="K385" s="36" t="s">
        <v>65</v>
      </c>
      <c r="L385" s="58">
        <v>385</v>
      </c>
      <c r="M385" s="58"/>
      <c r="N385" s="59"/>
      <c r="O385" s="91" t="s">
        <v>223</v>
      </c>
      <c r="P385" s="94">
        <v>42813.214884259258</v>
      </c>
      <c r="Q385" s="91" t="s">
        <v>3098</v>
      </c>
      <c r="R385" s="97" t="s">
        <v>3102</v>
      </c>
      <c r="S385" s="91" t="s">
        <v>342</v>
      </c>
      <c r="T385" s="91"/>
      <c r="U385" s="91"/>
      <c r="V385" s="97" t="s">
        <v>3107</v>
      </c>
      <c r="W385" s="94">
        <v>42813.214884259258</v>
      </c>
      <c r="X385" s="97" t="s">
        <v>3111</v>
      </c>
      <c r="Y385" s="91"/>
      <c r="Z385" s="91"/>
      <c r="AA385" s="100" t="s">
        <v>3115</v>
      </c>
      <c r="AB385" s="91"/>
      <c r="AC385" s="91" t="b">
        <v>0</v>
      </c>
      <c r="AD385" s="91">
        <v>0</v>
      </c>
      <c r="AE385" s="100" t="s">
        <v>244</v>
      </c>
      <c r="AF385" s="91" t="b">
        <v>0</v>
      </c>
      <c r="AG385" s="91" t="s">
        <v>246</v>
      </c>
      <c r="AH385" s="91"/>
      <c r="AI385" s="100" t="s">
        <v>243</v>
      </c>
      <c r="AJ385" s="91" t="b">
        <v>0</v>
      </c>
      <c r="AK385" s="91">
        <v>0</v>
      </c>
      <c r="AL385" s="100" t="s">
        <v>243</v>
      </c>
      <c r="AM385" s="91" t="s">
        <v>247</v>
      </c>
      <c r="AN385" s="91" t="b">
        <v>1</v>
      </c>
      <c r="AO385" s="100" t="s">
        <v>3115</v>
      </c>
      <c r="AP385" s="91" t="s">
        <v>178</v>
      </c>
      <c r="AQ385" s="91">
        <v>0</v>
      </c>
      <c r="AR385" s="91">
        <v>0</v>
      </c>
      <c r="AS385" s="91"/>
      <c r="AT385" s="91"/>
      <c r="AU385" s="91"/>
      <c r="AV385" s="91"/>
      <c r="AW385" s="91"/>
      <c r="AX385" s="91"/>
      <c r="AY385" s="91"/>
      <c r="AZ385" s="91"/>
      <c r="BA385" s="123" t="s">
        <v>3981</v>
      </c>
      <c r="BB385" s="123" t="s">
        <v>4396</v>
      </c>
      <c r="BC385" s="123">
        <v>-1</v>
      </c>
      <c r="BD385" s="90" t="str">
        <f>REPLACE(INDEX(GroupVertices[Group], MATCH(Edges[[#This Row],[Vertex 1]],GroupVertices[Vertex],0)),1,1,"")</f>
        <v>orth</v>
      </c>
      <c r="BE385" s="90" t="e">
        <f>REPLACE(INDEX(GroupVertices[Group], MATCH(Edges[[#This Row],[Vertex 2]],GroupVertices[Vertex],0)),1,1,"")</f>
        <v>#N/A</v>
      </c>
      <c r="BF385">
        <v>4</v>
      </c>
    </row>
    <row r="386" spans="1:58" x14ac:dyDescent="0.25">
      <c r="A386" s="88" t="s">
        <v>3090</v>
      </c>
      <c r="B386" s="88" t="s">
        <v>508</v>
      </c>
      <c r="C386" s="53" t="s">
        <v>4411</v>
      </c>
      <c r="D386" s="54">
        <v>1.1666666666666667</v>
      </c>
      <c r="E386" s="53"/>
      <c r="F386" s="55">
        <v>17.5</v>
      </c>
      <c r="G386" s="53"/>
      <c r="H386" s="57"/>
      <c r="I386" s="56"/>
      <c r="J386" s="56"/>
      <c r="K386" s="36" t="s">
        <v>65</v>
      </c>
      <c r="L386" s="58">
        <v>386</v>
      </c>
      <c r="M386" s="58"/>
      <c r="N386" s="59"/>
      <c r="O386" s="91" t="s">
        <v>223</v>
      </c>
      <c r="P386" s="94">
        <v>42813.214884259258</v>
      </c>
      <c r="Q386" s="91" t="s">
        <v>3098</v>
      </c>
      <c r="R386" s="97" t="s">
        <v>3102</v>
      </c>
      <c r="S386" s="91" t="s">
        <v>342</v>
      </c>
      <c r="T386" s="91"/>
      <c r="U386" s="91"/>
      <c r="V386" s="97" t="s">
        <v>3107</v>
      </c>
      <c r="W386" s="94">
        <v>42813.214884259258</v>
      </c>
      <c r="X386" s="97" t="s">
        <v>3111</v>
      </c>
      <c r="Y386" s="91"/>
      <c r="Z386" s="91"/>
      <c r="AA386" s="100" t="s">
        <v>3115</v>
      </c>
      <c r="AB386" s="91"/>
      <c r="AC386" s="91" t="b">
        <v>0</v>
      </c>
      <c r="AD386" s="91">
        <v>0</v>
      </c>
      <c r="AE386" s="100" t="s">
        <v>244</v>
      </c>
      <c r="AF386" s="91" t="b">
        <v>0</v>
      </c>
      <c r="AG386" s="91" t="s">
        <v>246</v>
      </c>
      <c r="AH386" s="91"/>
      <c r="AI386" s="100" t="s">
        <v>243</v>
      </c>
      <c r="AJ386" s="91" t="b">
        <v>0</v>
      </c>
      <c r="AK386" s="91">
        <v>0</v>
      </c>
      <c r="AL386" s="100" t="s">
        <v>243</v>
      </c>
      <c r="AM386" s="91" t="s">
        <v>247</v>
      </c>
      <c r="AN386" s="91" t="b">
        <v>1</v>
      </c>
      <c r="AO386" s="100" t="s">
        <v>3115</v>
      </c>
      <c r="AP386" s="91" t="s">
        <v>178</v>
      </c>
      <c r="AQ386" s="91">
        <v>0</v>
      </c>
      <c r="AR386" s="91">
        <v>0</v>
      </c>
      <c r="AS386" s="91"/>
      <c r="AT386" s="91"/>
      <c r="AU386" s="91"/>
      <c r="AV386" s="91"/>
      <c r="AW386" s="91"/>
      <c r="AX386" s="91"/>
      <c r="AY386" s="91"/>
      <c r="AZ386" s="91"/>
      <c r="BA386" s="123" t="s">
        <v>3981</v>
      </c>
      <c r="BB386" s="123" t="s">
        <v>4396</v>
      </c>
      <c r="BC386" s="123">
        <v>-1</v>
      </c>
      <c r="BD386" s="90" t="str">
        <f>REPLACE(INDEX(GroupVertices[Group], MATCH(Edges[[#This Row],[Vertex 1]],GroupVertices[Vertex],0)),1,1,"")</f>
        <v>orth</v>
      </c>
      <c r="BE386" s="90" t="e">
        <f>REPLACE(INDEX(GroupVertices[Group], MATCH(Edges[[#This Row],[Vertex 2]],GroupVertices[Vertex],0)),1,1,"")</f>
        <v>#N/A</v>
      </c>
      <c r="BF386">
        <v>2</v>
      </c>
    </row>
    <row r="387" spans="1:58" x14ac:dyDescent="0.25">
      <c r="A387" s="88" t="s">
        <v>3090</v>
      </c>
      <c r="B387" s="88" t="s">
        <v>221</v>
      </c>
      <c r="C387" s="53" t="s">
        <v>4411</v>
      </c>
      <c r="D387" s="54">
        <v>1.5</v>
      </c>
      <c r="E387" s="53"/>
      <c r="F387" s="55">
        <v>32.5</v>
      </c>
      <c r="G387" s="53"/>
      <c r="H387" s="57"/>
      <c r="I387" s="56"/>
      <c r="J387" s="56"/>
      <c r="K387" s="36" t="s">
        <v>65</v>
      </c>
      <c r="L387" s="58">
        <v>387</v>
      </c>
      <c r="M387" s="58"/>
      <c r="N387" s="59"/>
      <c r="O387" s="91" t="s">
        <v>222</v>
      </c>
      <c r="P387" s="94">
        <v>42810.378460648149</v>
      </c>
      <c r="Q387" s="91" t="s">
        <v>3097</v>
      </c>
      <c r="R387" s="97" t="s">
        <v>3101</v>
      </c>
      <c r="S387" s="91" t="s">
        <v>342</v>
      </c>
      <c r="T387" s="91"/>
      <c r="U387" s="91"/>
      <c r="V387" s="97" t="s">
        <v>3107</v>
      </c>
      <c r="W387" s="94">
        <v>42810.378460648149</v>
      </c>
      <c r="X387" s="97" t="s">
        <v>3110</v>
      </c>
      <c r="Y387" s="91"/>
      <c r="Z387" s="91"/>
      <c r="AA387" s="100" t="s">
        <v>3114</v>
      </c>
      <c r="AB387" s="100" t="s">
        <v>3116</v>
      </c>
      <c r="AC387" s="91" t="b">
        <v>0</v>
      </c>
      <c r="AD387" s="91">
        <v>0</v>
      </c>
      <c r="AE387" s="100" t="s">
        <v>244</v>
      </c>
      <c r="AF387" s="91" t="b">
        <v>0</v>
      </c>
      <c r="AG387" s="91" t="s">
        <v>246</v>
      </c>
      <c r="AH387" s="91"/>
      <c r="AI387" s="100" t="s">
        <v>243</v>
      </c>
      <c r="AJ387" s="91" t="b">
        <v>0</v>
      </c>
      <c r="AK387" s="91">
        <v>0</v>
      </c>
      <c r="AL387" s="100" t="s">
        <v>243</v>
      </c>
      <c r="AM387" s="91" t="s">
        <v>247</v>
      </c>
      <c r="AN387" s="91" t="b">
        <v>1</v>
      </c>
      <c r="AO387" s="100" t="s">
        <v>3116</v>
      </c>
      <c r="AP387" s="91" t="s">
        <v>178</v>
      </c>
      <c r="AQ387" s="91">
        <v>0</v>
      </c>
      <c r="AR387" s="91">
        <v>0</v>
      </c>
      <c r="AS387" s="91"/>
      <c r="AT387" s="91"/>
      <c r="AU387" s="91"/>
      <c r="AV387" s="91"/>
      <c r="AW387" s="91"/>
      <c r="AX387" s="91"/>
      <c r="AY387" s="91"/>
      <c r="AZ387" s="91"/>
      <c r="BA387" s="123" t="s">
        <v>3981</v>
      </c>
      <c r="BB387" s="123" t="s">
        <v>4396</v>
      </c>
      <c r="BC387" s="123">
        <v>-1</v>
      </c>
      <c r="BD387" s="90" t="str">
        <f>REPLACE(INDEX(GroupVertices[Group], MATCH(Edges[[#This Row],[Vertex 1]],GroupVertices[Vertex],0)),1,1,"")</f>
        <v>orth</v>
      </c>
      <c r="BE387" s="90" t="e">
        <f>REPLACE(INDEX(GroupVertices[Group], MATCH(Edges[[#This Row],[Vertex 2]],GroupVertices[Vertex],0)),1,1,"")</f>
        <v>#N/A</v>
      </c>
      <c r="BF387">
        <v>4</v>
      </c>
    </row>
    <row r="388" spans="1:58" x14ac:dyDescent="0.25">
      <c r="A388" s="88" t="s">
        <v>3090</v>
      </c>
      <c r="B388" s="88" t="s">
        <v>221</v>
      </c>
      <c r="C388" s="53" t="s">
        <v>4411</v>
      </c>
      <c r="D388" s="54">
        <v>1.5</v>
      </c>
      <c r="E388" s="53"/>
      <c r="F388" s="55">
        <v>32.5</v>
      </c>
      <c r="G388" s="53"/>
      <c r="H388" s="57"/>
      <c r="I388" s="56"/>
      <c r="J388" s="56"/>
      <c r="K388" s="36" t="s">
        <v>65</v>
      </c>
      <c r="L388" s="58">
        <v>388</v>
      </c>
      <c r="M388" s="58"/>
      <c r="N388" s="59"/>
      <c r="O388" s="91" t="s">
        <v>222</v>
      </c>
      <c r="P388" s="94">
        <v>42813.214884259258</v>
      </c>
      <c r="Q388" s="91" t="s">
        <v>3098</v>
      </c>
      <c r="R388" s="97" t="s">
        <v>3102</v>
      </c>
      <c r="S388" s="91" t="s">
        <v>342</v>
      </c>
      <c r="T388" s="91"/>
      <c r="U388" s="91"/>
      <c r="V388" s="97" t="s">
        <v>3107</v>
      </c>
      <c r="W388" s="94">
        <v>42813.214884259258</v>
      </c>
      <c r="X388" s="97" t="s">
        <v>3111</v>
      </c>
      <c r="Y388" s="91"/>
      <c r="Z388" s="91"/>
      <c r="AA388" s="100" t="s">
        <v>3115</v>
      </c>
      <c r="AB388" s="91"/>
      <c r="AC388" s="91" t="b">
        <v>0</v>
      </c>
      <c r="AD388" s="91">
        <v>0</v>
      </c>
      <c r="AE388" s="100" t="s">
        <v>244</v>
      </c>
      <c r="AF388" s="91" t="b">
        <v>0</v>
      </c>
      <c r="AG388" s="91" t="s">
        <v>246</v>
      </c>
      <c r="AH388" s="91"/>
      <c r="AI388" s="100" t="s">
        <v>243</v>
      </c>
      <c r="AJ388" s="91" t="b">
        <v>0</v>
      </c>
      <c r="AK388" s="91">
        <v>0</v>
      </c>
      <c r="AL388" s="100" t="s">
        <v>243</v>
      </c>
      <c r="AM388" s="91" t="s">
        <v>247</v>
      </c>
      <c r="AN388" s="91" t="b">
        <v>1</v>
      </c>
      <c r="AO388" s="100" t="s">
        <v>3115</v>
      </c>
      <c r="AP388" s="91" t="s">
        <v>178</v>
      </c>
      <c r="AQ388" s="91">
        <v>0</v>
      </c>
      <c r="AR388" s="91">
        <v>0</v>
      </c>
      <c r="AS388" s="91"/>
      <c r="AT388" s="91"/>
      <c r="AU388" s="91"/>
      <c r="AV388" s="91"/>
      <c r="AW388" s="91"/>
      <c r="AX388" s="91"/>
      <c r="AY388" s="91"/>
      <c r="AZ388" s="91"/>
      <c r="BA388" s="123" t="s">
        <v>3981</v>
      </c>
      <c r="BB388" s="123" t="s">
        <v>4396</v>
      </c>
      <c r="BC388" s="123">
        <v>-1</v>
      </c>
      <c r="BD388" s="90" t="str">
        <f>REPLACE(INDEX(GroupVertices[Group], MATCH(Edges[[#This Row],[Vertex 1]],GroupVertices[Vertex],0)),1,1,"")</f>
        <v>orth</v>
      </c>
      <c r="BE388" s="90" t="e">
        <f>REPLACE(INDEX(GroupVertices[Group], MATCH(Edges[[#This Row],[Vertex 2]],GroupVertices[Vertex],0)),1,1,"")</f>
        <v>#N/A</v>
      </c>
      <c r="BF388">
        <v>4</v>
      </c>
    </row>
    <row r="389" spans="1:58" x14ac:dyDescent="0.25">
      <c r="A389" s="88" t="s">
        <v>3982</v>
      </c>
      <c r="B389" s="88" t="s">
        <v>221</v>
      </c>
      <c r="C389" s="53" t="s">
        <v>4411</v>
      </c>
      <c r="D389" s="54">
        <v>1.1666666666666667</v>
      </c>
      <c r="E389" s="53"/>
      <c r="F389" s="55">
        <v>17.5</v>
      </c>
      <c r="G389" s="53"/>
      <c r="H389" s="57"/>
      <c r="I389" s="56"/>
      <c r="J389" s="56"/>
      <c r="K389" s="36" t="s">
        <v>65</v>
      </c>
      <c r="L389" s="58">
        <v>389</v>
      </c>
      <c r="M389" s="58"/>
      <c r="N389" s="59"/>
      <c r="O389" s="91" t="s">
        <v>223</v>
      </c>
      <c r="P389" s="94">
        <v>42806.772256944445</v>
      </c>
      <c r="Q389" s="91" t="s">
        <v>3983</v>
      </c>
      <c r="R389" s="91"/>
      <c r="S389" s="91"/>
      <c r="T389" s="91"/>
      <c r="U389" s="91"/>
      <c r="V389" s="97" t="s">
        <v>3984</v>
      </c>
      <c r="W389" s="94">
        <v>42806.772256944445</v>
      </c>
      <c r="X389" s="97" t="s">
        <v>3985</v>
      </c>
      <c r="Y389" s="91"/>
      <c r="Z389" s="91"/>
      <c r="AA389" s="100" t="s">
        <v>3986</v>
      </c>
      <c r="AB389" s="91"/>
      <c r="AC389" s="91" t="b">
        <v>0</v>
      </c>
      <c r="AD389" s="91">
        <v>0</v>
      </c>
      <c r="AE389" s="100" t="s">
        <v>242</v>
      </c>
      <c r="AF389" s="91" t="b">
        <v>0</v>
      </c>
      <c r="AG389" s="91" t="s">
        <v>246</v>
      </c>
      <c r="AH389" s="91"/>
      <c r="AI389" s="100" t="s">
        <v>243</v>
      </c>
      <c r="AJ389" s="91" t="b">
        <v>0</v>
      </c>
      <c r="AK389" s="91">
        <v>0</v>
      </c>
      <c r="AL389" s="100" t="s">
        <v>243</v>
      </c>
      <c r="AM389" s="91" t="s">
        <v>247</v>
      </c>
      <c r="AN389" s="91" t="b">
        <v>0</v>
      </c>
      <c r="AO389" s="100" t="s">
        <v>3986</v>
      </c>
      <c r="AP389" s="91" t="s">
        <v>178</v>
      </c>
      <c r="AQ389" s="91">
        <v>0</v>
      </c>
      <c r="AR389" s="91">
        <v>0</v>
      </c>
      <c r="AS389" s="91"/>
      <c r="AT389" s="91"/>
      <c r="AU389" s="91"/>
      <c r="AV389" s="91"/>
      <c r="AW389" s="91"/>
      <c r="AX389" s="91"/>
      <c r="AY389" s="91"/>
      <c r="AZ389" s="91"/>
      <c r="BA389" t="s">
        <v>3991</v>
      </c>
      <c r="BB389" s="123" t="s">
        <v>4396</v>
      </c>
      <c r="BC389" s="123">
        <v>-1</v>
      </c>
      <c r="BD389" s="90" t="str">
        <f>REPLACE(INDEX(GroupVertices[Group], MATCH(Edges[[#This Row],[Vertex 1]],GroupVertices[Vertex],0)),1,1,"")</f>
        <v>est</v>
      </c>
      <c r="BE389" s="90" t="e">
        <f>REPLACE(INDEX(GroupVertices[Group], MATCH(Edges[[#This Row],[Vertex 2]],GroupVertices[Vertex],0)),1,1,"")</f>
        <v>#N/A</v>
      </c>
      <c r="BF389">
        <v>2</v>
      </c>
    </row>
    <row r="390" spans="1:58" x14ac:dyDescent="0.25">
      <c r="A390" s="89" t="s">
        <v>3982</v>
      </c>
      <c r="B390" s="89" t="s">
        <v>218</v>
      </c>
      <c r="C390" s="53" t="s">
        <v>4411</v>
      </c>
      <c r="D390" s="150">
        <v>1.1666666666666667</v>
      </c>
      <c r="E390" s="149"/>
      <c r="F390" s="152">
        <v>17.5</v>
      </c>
      <c r="G390" s="149"/>
      <c r="H390" s="153"/>
      <c r="I390" s="154"/>
      <c r="J390" s="154"/>
      <c r="K390" s="36" t="s">
        <v>65</v>
      </c>
      <c r="L390" s="156">
        <v>390</v>
      </c>
      <c r="M390" s="156"/>
      <c r="N390" s="87"/>
      <c r="O390" s="92" t="s">
        <v>222</v>
      </c>
      <c r="P390" s="95">
        <v>42806.772256944445</v>
      </c>
      <c r="Q390" s="92" t="s">
        <v>3983</v>
      </c>
      <c r="R390" s="92"/>
      <c r="S390" s="92"/>
      <c r="T390" s="92"/>
      <c r="U390" s="92"/>
      <c r="V390" s="98" t="s">
        <v>3984</v>
      </c>
      <c r="W390" s="95">
        <v>42806.772256944445</v>
      </c>
      <c r="X390" s="98" t="s">
        <v>3985</v>
      </c>
      <c r="Y390" s="92"/>
      <c r="Z390" s="92"/>
      <c r="AA390" s="101" t="s">
        <v>3986</v>
      </c>
      <c r="AB390" s="92"/>
      <c r="AC390" s="92" t="b">
        <v>0</v>
      </c>
      <c r="AD390" s="92">
        <v>0</v>
      </c>
      <c r="AE390" s="101" t="s">
        <v>242</v>
      </c>
      <c r="AF390" s="92" t="b">
        <v>0</v>
      </c>
      <c r="AG390" s="92" t="s">
        <v>246</v>
      </c>
      <c r="AH390" s="92"/>
      <c r="AI390" s="101" t="s">
        <v>243</v>
      </c>
      <c r="AJ390" s="92" t="b">
        <v>0</v>
      </c>
      <c r="AK390" s="92">
        <v>0</v>
      </c>
      <c r="AL390" s="101" t="s">
        <v>243</v>
      </c>
      <c r="AM390" s="92" t="s">
        <v>247</v>
      </c>
      <c r="AN390" s="92" t="b">
        <v>0</v>
      </c>
      <c r="AO390" s="101" t="s">
        <v>3986</v>
      </c>
      <c r="AP390" s="92" t="s">
        <v>178</v>
      </c>
      <c r="AQ390" s="92">
        <v>0</v>
      </c>
      <c r="AR390" s="92">
        <v>0</v>
      </c>
      <c r="AS390" s="92"/>
      <c r="AT390" s="92"/>
      <c r="AU390" s="92"/>
      <c r="AV390" s="92"/>
      <c r="AW390" s="92"/>
      <c r="AX390" s="92"/>
      <c r="AY390" s="92"/>
      <c r="AZ390" s="92"/>
      <c r="BA390" t="s">
        <v>3991</v>
      </c>
      <c r="BB390" s="123" t="s">
        <v>4396</v>
      </c>
      <c r="BC390" s="123">
        <v>-1</v>
      </c>
      <c r="BD390" s="90" t="str">
        <f>REPLACE(INDEX(GroupVertices[Group], MATCH(Edges[[#This Row],[Vertex 1]],GroupVertices[Vertex],0)),1,1,"")</f>
        <v>est</v>
      </c>
      <c r="BE390" s="90" t="e">
        <f>REPLACE(INDEX(GroupVertices[Group], MATCH(Edges[[#This Row],[Vertex 2]],GroupVertices[Vertex],0)),1,1,"")</f>
        <v>#N/A</v>
      </c>
      <c r="BF390">
        <v>2</v>
      </c>
    </row>
    <row r="391" spans="1:58" x14ac:dyDescent="0.25">
      <c r="A391" s="88" t="s">
        <v>3982</v>
      </c>
      <c r="B391" s="88" t="s">
        <v>221</v>
      </c>
      <c r="C391" s="53" t="s">
        <v>4411</v>
      </c>
      <c r="D391" s="54">
        <v>1.1666666666666667</v>
      </c>
      <c r="E391" s="53"/>
      <c r="F391" s="55">
        <v>17.5</v>
      </c>
      <c r="G391" s="53"/>
      <c r="H391" s="57"/>
      <c r="I391" s="56"/>
      <c r="J391" s="56"/>
      <c r="K391" s="36" t="s">
        <v>65</v>
      </c>
      <c r="L391" s="58">
        <v>391</v>
      </c>
      <c r="M391" s="58"/>
      <c r="N391" s="59"/>
      <c r="O391" s="91" t="s">
        <v>223</v>
      </c>
      <c r="P391" s="94">
        <v>42806.772256944445</v>
      </c>
      <c r="Q391" s="91" t="s">
        <v>3983</v>
      </c>
      <c r="R391" s="91"/>
      <c r="S391" s="91"/>
      <c r="T391" s="91"/>
      <c r="U391" s="91"/>
      <c r="V391" s="97" t="s">
        <v>3984</v>
      </c>
      <c r="W391" s="94">
        <v>42806.772256944445</v>
      </c>
      <c r="X391" s="97" t="s">
        <v>3985</v>
      </c>
      <c r="Y391" s="91"/>
      <c r="Z391" s="91"/>
      <c r="AA391" s="100" t="s">
        <v>3986</v>
      </c>
      <c r="AB391" s="91"/>
      <c r="AC391" s="91" t="b">
        <v>0</v>
      </c>
      <c r="AD391" s="91">
        <v>0</v>
      </c>
      <c r="AE391" s="100" t="s">
        <v>242</v>
      </c>
      <c r="AF391" s="91" t="b">
        <v>0</v>
      </c>
      <c r="AG391" s="91" t="s">
        <v>246</v>
      </c>
      <c r="AH391" s="91"/>
      <c r="AI391" s="100" t="s">
        <v>243</v>
      </c>
      <c r="AJ391" s="91" t="b">
        <v>0</v>
      </c>
      <c r="AK391" s="91">
        <v>0</v>
      </c>
      <c r="AL391" s="100" t="s">
        <v>243</v>
      </c>
      <c r="AM391" s="91" t="s">
        <v>247</v>
      </c>
      <c r="AN391" s="91" t="b">
        <v>0</v>
      </c>
      <c r="AO391" s="100" t="s">
        <v>3986</v>
      </c>
      <c r="AP391" s="91" t="s">
        <v>178</v>
      </c>
      <c r="AQ391" s="91">
        <v>0</v>
      </c>
      <c r="AR391" s="91">
        <v>0</v>
      </c>
      <c r="AS391" s="91"/>
      <c r="AT391" s="91"/>
      <c r="AU391" s="91"/>
      <c r="AV391" s="91"/>
      <c r="AW391" s="91"/>
      <c r="AX391" s="91"/>
      <c r="AY391" s="91"/>
      <c r="AZ391" s="91"/>
      <c r="BA391" t="s">
        <v>3991</v>
      </c>
      <c r="BB391" s="123" t="s">
        <v>4396</v>
      </c>
      <c r="BC391" s="123">
        <v>-1</v>
      </c>
      <c r="BD391" s="90" t="str">
        <f>REPLACE(INDEX(GroupVertices[Group], MATCH(Edges[[#This Row],[Vertex 1]],GroupVertices[Vertex],0)),1,1,"")</f>
        <v>est</v>
      </c>
      <c r="BE391" s="90" t="e">
        <f>REPLACE(INDEX(GroupVertices[Group], MATCH(Edges[[#This Row],[Vertex 2]],GroupVertices[Vertex],0)),1,1,"")</f>
        <v>#N/A</v>
      </c>
      <c r="BF391">
        <v>2</v>
      </c>
    </row>
    <row r="392" spans="1:58" x14ac:dyDescent="0.25">
      <c r="A392" s="89" t="s">
        <v>3982</v>
      </c>
      <c r="B392" s="89" t="s">
        <v>218</v>
      </c>
      <c r="C392" s="53" t="s">
        <v>4411</v>
      </c>
      <c r="D392" s="150">
        <v>1.1666666666666667</v>
      </c>
      <c r="E392" s="149"/>
      <c r="F392" s="152">
        <v>17.5</v>
      </c>
      <c r="G392" s="149"/>
      <c r="H392" s="153"/>
      <c r="I392" s="154"/>
      <c r="J392" s="154"/>
      <c r="K392" s="36" t="s">
        <v>65</v>
      </c>
      <c r="L392" s="156">
        <v>392</v>
      </c>
      <c r="M392" s="156"/>
      <c r="N392" s="87"/>
      <c r="O392" s="92" t="s">
        <v>222</v>
      </c>
      <c r="P392" s="95">
        <v>42806.772256944445</v>
      </c>
      <c r="Q392" s="92" t="s">
        <v>3983</v>
      </c>
      <c r="R392" s="92"/>
      <c r="S392" s="92"/>
      <c r="T392" s="92"/>
      <c r="U392" s="92"/>
      <c r="V392" s="98" t="s">
        <v>3984</v>
      </c>
      <c r="W392" s="95">
        <v>42806.772256944445</v>
      </c>
      <c r="X392" s="98" t="s">
        <v>3985</v>
      </c>
      <c r="Y392" s="92"/>
      <c r="Z392" s="92"/>
      <c r="AA392" s="101" t="s">
        <v>3986</v>
      </c>
      <c r="AB392" s="92"/>
      <c r="AC392" s="92" t="b">
        <v>0</v>
      </c>
      <c r="AD392" s="92">
        <v>0</v>
      </c>
      <c r="AE392" s="101" t="s">
        <v>242</v>
      </c>
      <c r="AF392" s="92" t="b">
        <v>0</v>
      </c>
      <c r="AG392" s="92" t="s">
        <v>246</v>
      </c>
      <c r="AH392" s="92"/>
      <c r="AI392" s="101" t="s">
        <v>243</v>
      </c>
      <c r="AJ392" s="92" t="b">
        <v>0</v>
      </c>
      <c r="AK392" s="92">
        <v>0</v>
      </c>
      <c r="AL392" s="101" t="s">
        <v>243</v>
      </c>
      <c r="AM392" s="92" t="s">
        <v>247</v>
      </c>
      <c r="AN392" s="92" t="b">
        <v>0</v>
      </c>
      <c r="AO392" s="101" t="s">
        <v>3986</v>
      </c>
      <c r="AP392" s="92" t="s">
        <v>178</v>
      </c>
      <c r="AQ392" s="92">
        <v>0</v>
      </c>
      <c r="AR392" s="92">
        <v>0</v>
      </c>
      <c r="AS392" s="92"/>
      <c r="AT392" s="92"/>
      <c r="AU392" s="92"/>
      <c r="AV392" s="92"/>
      <c r="AW392" s="92"/>
      <c r="AX392" s="92"/>
      <c r="AY392" s="92"/>
      <c r="AZ392" s="92"/>
      <c r="BA392" t="s">
        <v>3991</v>
      </c>
      <c r="BB392" s="123" t="s">
        <v>4396</v>
      </c>
      <c r="BC392" s="123">
        <v>-1</v>
      </c>
      <c r="BD392" s="90" t="str">
        <f>REPLACE(INDEX(GroupVertices[Group], MATCH(Edges[[#This Row],[Vertex 1]],GroupVertices[Vertex],0)),1,1,"")</f>
        <v>est</v>
      </c>
      <c r="BE392" s="90" t="e">
        <f>REPLACE(INDEX(GroupVertices[Group], MATCH(Edges[[#This Row],[Vertex 2]],GroupVertices[Vertex],0)),1,1,"")</f>
        <v>#N/A</v>
      </c>
      <c r="BF392">
        <v>2</v>
      </c>
    </row>
    <row r="393" spans="1:58" x14ac:dyDescent="0.25">
      <c r="A393" s="88" t="s">
        <v>3993</v>
      </c>
      <c r="B393" s="88" t="s">
        <v>218</v>
      </c>
      <c r="C393" s="53" t="s">
        <v>4411</v>
      </c>
      <c r="D393" s="54">
        <v>1</v>
      </c>
      <c r="E393" s="53"/>
      <c r="F393" s="55">
        <v>10</v>
      </c>
      <c r="G393" s="53"/>
      <c r="H393" s="57"/>
      <c r="I393" s="56"/>
      <c r="J393" s="56"/>
      <c r="K393" s="36" t="s">
        <v>65</v>
      </c>
      <c r="L393" s="58">
        <v>393</v>
      </c>
      <c r="M393" s="58"/>
      <c r="N393" s="59"/>
      <c r="O393" s="91" t="s">
        <v>222</v>
      </c>
      <c r="P393" s="94">
        <v>42807.737569444442</v>
      </c>
      <c r="Q393" s="91" t="s">
        <v>4028</v>
      </c>
      <c r="R393" s="91"/>
      <c r="S393" s="91"/>
      <c r="T393" s="91"/>
      <c r="U393" s="91"/>
      <c r="V393" s="97" t="s">
        <v>4076</v>
      </c>
      <c r="W393" s="94">
        <v>42807.737569444442</v>
      </c>
      <c r="X393" s="97" t="s">
        <v>4102</v>
      </c>
      <c r="Y393" s="91"/>
      <c r="Z393" s="91"/>
      <c r="AA393" s="100" t="s">
        <v>4138</v>
      </c>
      <c r="AB393" s="91"/>
      <c r="AC393" s="91" t="b">
        <v>0</v>
      </c>
      <c r="AD393" s="91">
        <v>0</v>
      </c>
      <c r="AE393" s="100" t="s">
        <v>242</v>
      </c>
      <c r="AF393" s="91" t="b">
        <v>0</v>
      </c>
      <c r="AG393" s="91" t="s">
        <v>246</v>
      </c>
      <c r="AH393" s="91"/>
      <c r="AI393" s="100" t="s">
        <v>243</v>
      </c>
      <c r="AJ393" s="91" t="b">
        <v>0</v>
      </c>
      <c r="AK393" s="91">
        <v>0</v>
      </c>
      <c r="AL393" s="100" t="s">
        <v>243</v>
      </c>
      <c r="AM393" s="91" t="s">
        <v>247</v>
      </c>
      <c r="AN393" s="91" t="b">
        <v>0</v>
      </c>
      <c r="AO393" s="100" t="s">
        <v>4138</v>
      </c>
      <c r="AP393" s="91" t="s">
        <v>178</v>
      </c>
      <c r="AQ393" s="91">
        <v>0</v>
      </c>
      <c r="AR393" s="91">
        <v>0</v>
      </c>
      <c r="AS393" s="91"/>
      <c r="AT393" s="91"/>
      <c r="AU393" s="91"/>
      <c r="AV393" s="91"/>
      <c r="AW393" s="91"/>
      <c r="AX393" s="91"/>
      <c r="AY393" s="91"/>
      <c r="AZ393" s="91"/>
      <c r="BA393" s="123" t="s">
        <v>3582</v>
      </c>
      <c r="BB393" s="123" t="s">
        <v>4396</v>
      </c>
      <c r="BC393" s="123">
        <v>-1</v>
      </c>
      <c r="BD393" s="90" t="str">
        <f>REPLACE(INDEX(GroupVertices[Group], MATCH(Edges[[#This Row],[Vertex 1]],GroupVertices[Vertex],0)),1,1,"")</f>
        <v>orth</v>
      </c>
      <c r="BE393" s="90" t="e">
        <f>REPLACE(INDEX(GroupVertices[Group], MATCH(Edges[[#This Row],[Vertex 2]],GroupVertices[Vertex],0)),1,1,"")</f>
        <v>#N/A</v>
      </c>
      <c r="BF393">
        <v>1</v>
      </c>
    </row>
    <row r="394" spans="1:58" x14ac:dyDescent="0.25">
      <c r="A394" s="88" t="s">
        <v>3994</v>
      </c>
      <c r="B394" s="88" t="s">
        <v>218</v>
      </c>
      <c r="C394" s="53" t="s">
        <v>4411</v>
      </c>
      <c r="D394" s="54">
        <v>1</v>
      </c>
      <c r="E394" s="53"/>
      <c r="F394" s="55">
        <v>10</v>
      </c>
      <c r="G394" s="53"/>
      <c r="H394" s="57"/>
      <c r="I394" s="56"/>
      <c r="J394" s="56"/>
      <c r="K394" s="36" t="s">
        <v>65</v>
      </c>
      <c r="L394" s="58">
        <v>394</v>
      </c>
      <c r="M394" s="58"/>
      <c r="N394" s="59"/>
      <c r="O394" s="91" t="s">
        <v>222</v>
      </c>
      <c r="P394" s="94">
        <v>42808.274733796294</v>
      </c>
      <c r="Q394" s="91" t="s">
        <v>4029</v>
      </c>
      <c r="R394" s="91"/>
      <c r="S394" s="91"/>
      <c r="T394" s="91"/>
      <c r="U394" s="91"/>
      <c r="V394" s="97" t="s">
        <v>4077</v>
      </c>
      <c r="W394" s="94">
        <v>42808.274733796294</v>
      </c>
      <c r="X394" s="97" t="s">
        <v>4103</v>
      </c>
      <c r="Y394" s="91"/>
      <c r="Z394" s="91"/>
      <c r="AA394" s="100" t="s">
        <v>4139</v>
      </c>
      <c r="AB394" s="91"/>
      <c r="AC394" s="91" t="b">
        <v>0</v>
      </c>
      <c r="AD394" s="91">
        <v>0</v>
      </c>
      <c r="AE394" s="100" t="s">
        <v>242</v>
      </c>
      <c r="AF394" s="91" t="b">
        <v>0</v>
      </c>
      <c r="AG394" s="91" t="s">
        <v>246</v>
      </c>
      <c r="AH394" s="91"/>
      <c r="AI394" s="100" t="s">
        <v>243</v>
      </c>
      <c r="AJ394" s="91" t="b">
        <v>0</v>
      </c>
      <c r="AK394" s="91">
        <v>0</v>
      </c>
      <c r="AL394" s="100" t="s">
        <v>243</v>
      </c>
      <c r="AM394" s="91" t="s">
        <v>989</v>
      </c>
      <c r="AN394" s="91" t="b">
        <v>0</v>
      </c>
      <c r="AO394" s="100" t="s">
        <v>4139</v>
      </c>
      <c r="AP394" s="91" t="s">
        <v>178</v>
      </c>
      <c r="AQ394" s="91">
        <v>0</v>
      </c>
      <c r="AR394" s="91">
        <v>0</v>
      </c>
      <c r="AS394" s="91"/>
      <c r="AT394" s="91"/>
      <c r="AU394" s="91"/>
      <c r="AV394" s="91"/>
      <c r="AW394" s="91"/>
      <c r="AX394" s="91"/>
      <c r="AY394" s="91"/>
      <c r="AZ394" s="91"/>
      <c r="BA394" s="123" t="s">
        <v>3582</v>
      </c>
      <c r="BB394" s="123" t="s">
        <v>4396</v>
      </c>
      <c r="BC394" s="123">
        <v>-1</v>
      </c>
      <c r="BD394" s="90" t="str">
        <f>REPLACE(INDEX(GroupVertices[Group], MATCH(Edges[[#This Row],[Vertex 1]],GroupVertices[Vertex],0)),1,1,"")</f>
        <v>orth</v>
      </c>
      <c r="BE394" s="90" t="e">
        <f>REPLACE(INDEX(GroupVertices[Group], MATCH(Edges[[#This Row],[Vertex 2]],GroupVertices[Vertex],0)),1,1,"")</f>
        <v>#N/A</v>
      </c>
      <c r="BF394">
        <v>1</v>
      </c>
    </row>
    <row r="395" spans="1:58" x14ac:dyDescent="0.25">
      <c r="A395" s="88" t="s">
        <v>3995</v>
      </c>
      <c r="B395" s="88" t="s">
        <v>218</v>
      </c>
      <c r="C395" s="53" t="s">
        <v>4411</v>
      </c>
      <c r="D395" s="54">
        <v>1</v>
      </c>
      <c r="E395" s="53"/>
      <c r="F395" s="55">
        <v>10</v>
      </c>
      <c r="G395" s="53"/>
      <c r="H395" s="57"/>
      <c r="I395" s="56"/>
      <c r="J395" s="56"/>
      <c r="K395" s="36" t="s">
        <v>65</v>
      </c>
      <c r="L395" s="58">
        <v>395</v>
      </c>
      <c r="M395" s="58"/>
      <c r="N395" s="59"/>
      <c r="O395" s="91" t="s">
        <v>222</v>
      </c>
      <c r="P395" s="94">
        <v>42808.394282407404</v>
      </c>
      <c r="Q395" s="91" t="s">
        <v>4030</v>
      </c>
      <c r="R395" s="91"/>
      <c r="S395" s="91"/>
      <c r="T395" s="91"/>
      <c r="U395" s="91"/>
      <c r="V395" s="97" t="s">
        <v>4078</v>
      </c>
      <c r="W395" s="94">
        <v>42808.394282407404</v>
      </c>
      <c r="X395" s="97" t="s">
        <v>4104</v>
      </c>
      <c r="Y395" s="91"/>
      <c r="Z395" s="91"/>
      <c r="AA395" s="100" t="s">
        <v>4140</v>
      </c>
      <c r="AB395" s="91"/>
      <c r="AC395" s="91" t="b">
        <v>0</v>
      </c>
      <c r="AD395" s="91">
        <v>0</v>
      </c>
      <c r="AE395" s="100" t="s">
        <v>242</v>
      </c>
      <c r="AF395" s="91" t="b">
        <v>0</v>
      </c>
      <c r="AG395" s="91" t="s">
        <v>246</v>
      </c>
      <c r="AH395" s="91"/>
      <c r="AI395" s="100" t="s">
        <v>243</v>
      </c>
      <c r="AJ395" s="91" t="b">
        <v>0</v>
      </c>
      <c r="AK395" s="91">
        <v>0</v>
      </c>
      <c r="AL395" s="100" t="s">
        <v>243</v>
      </c>
      <c r="AM395" s="91" t="s">
        <v>247</v>
      </c>
      <c r="AN395" s="91" t="b">
        <v>0</v>
      </c>
      <c r="AO395" s="100" t="s">
        <v>4140</v>
      </c>
      <c r="AP395" s="91" t="s">
        <v>178</v>
      </c>
      <c r="AQ395" s="91">
        <v>0</v>
      </c>
      <c r="AR395" s="91">
        <v>0</v>
      </c>
      <c r="AS395" s="91"/>
      <c r="AT395" s="91"/>
      <c r="AU395" s="91"/>
      <c r="AV395" s="91"/>
      <c r="AW395" s="91"/>
      <c r="AX395" s="91"/>
      <c r="AY395" s="91"/>
      <c r="AZ395" s="91"/>
      <c r="BA395" s="123" t="s">
        <v>3582</v>
      </c>
      <c r="BB395" s="123" t="s">
        <v>4396</v>
      </c>
      <c r="BC395" s="123">
        <v>-1</v>
      </c>
      <c r="BD395" s="90" t="str">
        <f>REPLACE(INDEX(GroupVertices[Group], MATCH(Edges[[#This Row],[Vertex 1]],GroupVertices[Vertex],0)),1,1,"")</f>
        <v>orth</v>
      </c>
      <c r="BE395" s="90" t="e">
        <f>REPLACE(INDEX(GroupVertices[Group], MATCH(Edges[[#This Row],[Vertex 2]],GroupVertices[Vertex],0)),1,1,"")</f>
        <v>#N/A</v>
      </c>
      <c r="BF395">
        <v>1</v>
      </c>
    </row>
    <row r="396" spans="1:58" x14ac:dyDescent="0.25">
      <c r="A396" s="88" t="s">
        <v>3997</v>
      </c>
      <c r="B396" s="88" t="s">
        <v>218</v>
      </c>
      <c r="C396" s="53" t="s">
        <v>4411</v>
      </c>
      <c r="D396" s="54">
        <v>1</v>
      </c>
      <c r="E396" s="53"/>
      <c r="F396" s="55">
        <v>10</v>
      </c>
      <c r="G396" s="53"/>
      <c r="H396" s="57"/>
      <c r="I396" s="56"/>
      <c r="J396" s="56"/>
      <c r="K396" s="36" t="s">
        <v>65</v>
      </c>
      <c r="L396" s="58">
        <v>396</v>
      </c>
      <c r="M396" s="58"/>
      <c r="N396" s="59"/>
      <c r="O396" s="91" t="s">
        <v>222</v>
      </c>
      <c r="P396" s="94">
        <v>42808.60083333333</v>
      </c>
      <c r="Q396" s="91" t="s">
        <v>4032</v>
      </c>
      <c r="R396" s="91"/>
      <c r="S396" s="91"/>
      <c r="T396" s="91" t="s">
        <v>418</v>
      </c>
      <c r="U396" s="91"/>
      <c r="V396" s="97" t="s">
        <v>4080</v>
      </c>
      <c r="W396" s="94">
        <v>42808.60083333333</v>
      </c>
      <c r="X396" s="97" t="s">
        <v>4106</v>
      </c>
      <c r="Y396" s="91"/>
      <c r="Z396" s="91"/>
      <c r="AA396" s="100" t="s">
        <v>4142</v>
      </c>
      <c r="AB396" s="91"/>
      <c r="AC396" s="91" t="b">
        <v>0</v>
      </c>
      <c r="AD396" s="91">
        <v>0</v>
      </c>
      <c r="AE396" s="100" t="s">
        <v>242</v>
      </c>
      <c r="AF396" s="91" t="b">
        <v>0</v>
      </c>
      <c r="AG396" s="91" t="s">
        <v>246</v>
      </c>
      <c r="AH396" s="91"/>
      <c r="AI396" s="100" t="s">
        <v>243</v>
      </c>
      <c r="AJ396" s="91" t="b">
        <v>0</v>
      </c>
      <c r="AK396" s="91">
        <v>0</v>
      </c>
      <c r="AL396" s="100" t="s">
        <v>243</v>
      </c>
      <c r="AM396" s="91" t="s">
        <v>247</v>
      </c>
      <c r="AN396" s="91" t="b">
        <v>0</v>
      </c>
      <c r="AO396" s="100" t="s">
        <v>4142</v>
      </c>
      <c r="AP396" s="91" t="s">
        <v>178</v>
      </c>
      <c r="AQ396" s="91">
        <v>0</v>
      </c>
      <c r="AR396" s="91">
        <v>0</v>
      </c>
      <c r="AS396" s="91"/>
      <c r="AT396" s="91"/>
      <c r="AU396" s="91"/>
      <c r="AV396" s="91"/>
      <c r="AW396" s="91"/>
      <c r="AX396" s="91"/>
      <c r="AY396" s="91"/>
      <c r="AZ396" s="91"/>
      <c r="BA396" s="123" t="s">
        <v>3582</v>
      </c>
      <c r="BB396" s="123" t="s">
        <v>4396</v>
      </c>
      <c r="BC396" s="123">
        <v>-1</v>
      </c>
      <c r="BD396" s="90" t="str">
        <f>REPLACE(INDEX(GroupVertices[Group], MATCH(Edges[[#This Row],[Vertex 1]],GroupVertices[Vertex],0)),1,1,"")</f>
        <v>orth</v>
      </c>
      <c r="BE396" s="90" t="e">
        <f>REPLACE(INDEX(GroupVertices[Group], MATCH(Edges[[#This Row],[Vertex 2]],GroupVertices[Vertex],0)),1,1,"")</f>
        <v>#N/A</v>
      </c>
      <c r="BF396">
        <v>1</v>
      </c>
    </row>
    <row r="397" spans="1:58" x14ac:dyDescent="0.25">
      <c r="A397" s="88" t="s">
        <v>3998</v>
      </c>
      <c r="B397" s="88" t="s">
        <v>218</v>
      </c>
      <c r="C397" s="53" t="s">
        <v>4411</v>
      </c>
      <c r="D397" s="54">
        <v>1</v>
      </c>
      <c r="E397" s="53"/>
      <c r="F397" s="55">
        <v>10</v>
      </c>
      <c r="G397" s="53"/>
      <c r="H397" s="57"/>
      <c r="I397" s="56"/>
      <c r="J397" s="56"/>
      <c r="K397" s="36" t="s">
        <v>65</v>
      </c>
      <c r="L397" s="58">
        <v>397</v>
      </c>
      <c r="M397" s="58"/>
      <c r="N397" s="59"/>
      <c r="O397" s="91" t="s">
        <v>222</v>
      </c>
      <c r="P397" s="94">
        <v>42808.683865740742</v>
      </c>
      <c r="Q397" s="91" t="s">
        <v>4033</v>
      </c>
      <c r="R397" s="91"/>
      <c r="S397" s="91"/>
      <c r="T397" s="91"/>
      <c r="U397" s="91"/>
      <c r="V397" s="97" t="s">
        <v>4081</v>
      </c>
      <c r="W397" s="94">
        <v>42808.683865740742</v>
      </c>
      <c r="X397" s="97" t="s">
        <v>4107</v>
      </c>
      <c r="Y397" s="91"/>
      <c r="Z397" s="91"/>
      <c r="AA397" s="100" t="s">
        <v>4143</v>
      </c>
      <c r="AB397" s="91"/>
      <c r="AC397" s="91" t="b">
        <v>0</v>
      </c>
      <c r="AD397" s="91">
        <v>0</v>
      </c>
      <c r="AE397" s="100" t="s">
        <v>242</v>
      </c>
      <c r="AF397" s="91" t="b">
        <v>0</v>
      </c>
      <c r="AG397" s="91" t="s">
        <v>246</v>
      </c>
      <c r="AH397" s="91"/>
      <c r="AI397" s="100" t="s">
        <v>243</v>
      </c>
      <c r="AJ397" s="91" t="b">
        <v>0</v>
      </c>
      <c r="AK397" s="91">
        <v>0</v>
      </c>
      <c r="AL397" s="100" t="s">
        <v>243</v>
      </c>
      <c r="AM397" s="91" t="s">
        <v>247</v>
      </c>
      <c r="AN397" s="91" t="b">
        <v>0</v>
      </c>
      <c r="AO397" s="100" t="s">
        <v>4143</v>
      </c>
      <c r="AP397" s="91" t="s">
        <v>178</v>
      </c>
      <c r="AQ397" s="91">
        <v>0</v>
      </c>
      <c r="AR397" s="91">
        <v>0</v>
      </c>
      <c r="AS397" s="91"/>
      <c r="AT397" s="91"/>
      <c r="AU397" s="91"/>
      <c r="AV397" s="91"/>
      <c r="AW397" s="91"/>
      <c r="AX397" s="91"/>
      <c r="AY397" s="91"/>
      <c r="AZ397" s="91"/>
      <c r="BA397" s="123" t="s">
        <v>3582</v>
      </c>
      <c r="BB397" s="123" t="s">
        <v>4396</v>
      </c>
      <c r="BC397" s="123">
        <v>-1</v>
      </c>
      <c r="BD397" s="90" t="str">
        <f>REPLACE(INDEX(GroupVertices[Group], MATCH(Edges[[#This Row],[Vertex 1]],GroupVertices[Vertex],0)),1,1,"")</f>
        <v>orth</v>
      </c>
      <c r="BE397" s="90" t="e">
        <f>REPLACE(INDEX(GroupVertices[Group], MATCH(Edges[[#This Row],[Vertex 2]],GroupVertices[Vertex],0)),1,1,"")</f>
        <v>#N/A</v>
      </c>
      <c r="BF397">
        <v>1</v>
      </c>
    </row>
    <row r="398" spans="1:58" x14ac:dyDescent="0.25">
      <c r="A398" s="88" t="s">
        <v>3999</v>
      </c>
      <c r="B398" s="88" t="s">
        <v>218</v>
      </c>
      <c r="C398" s="53" t="s">
        <v>4411</v>
      </c>
      <c r="D398" s="54">
        <v>1.1666666666666667</v>
      </c>
      <c r="E398" s="53"/>
      <c r="F398" s="55">
        <v>17.5</v>
      </c>
      <c r="G398" s="53"/>
      <c r="H398" s="57"/>
      <c r="I398" s="56"/>
      <c r="J398" s="56"/>
      <c r="K398" s="36" t="s">
        <v>65</v>
      </c>
      <c r="L398" s="58">
        <v>398</v>
      </c>
      <c r="M398" s="58"/>
      <c r="N398" s="59"/>
      <c r="O398" s="91" t="s">
        <v>222</v>
      </c>
      <c r="P398" s="94">
        <v>42809.140925925924</v>
      </c>
      <c r="Q398" s="91" t="s">
        <v>4034</v>
      </c>
      <c r="R398" s="91"/>
      <c r="S398" s="91"/>
      <c r="T398" s="91"/>
      <c r="U398" s="91"/>
      <c r="V398" s="97" t="s">
        <v>4082</v>
      </c>
      <c r="W398" s="94">
        <v>42809.140925925924</v>
      </c>
      <c r="X398" s="97" t="s">
        <v>4108</v>
      </c>
      <c r="Y398" s="91"/>
      <c r="Z398" s="91"/>
      <c r="AA398" s="100" t="s">
        <v>4144</v>
      </c>
      <c r="AB398" s="91"/>
      <c r="AC398" s="91" t="b">
        <v>0</v>
      </c>
      <c r="AD398" s="91">
        <v>0</v>
      </c>
      <c r="AE398" s="100" t="s">
        <v>242</v>
      </c>
      <c r="AF398" s="91" t="b">
        <v>0</v>
      </c>
      <c r="AG398" s="91" t="s">
        <v>246</v>
      </c>
      <c r="AH398" s="91"/>
      <c r="AI398" s="100" t="s">
        <v>243</v>
      </c>
      <c r="AJ398" s="91" t="b">
        <v>0</v>
      </c>
      <c r="AK398" s="91">
        <v>0</v>
      </c>
      <c r="AL398" s="100" t="s">
        <v>243</v>
      </c>
      <c r="AM398" s="91" t="s">
        <v>247</v>
      </c>
      <c r="AN398" s="91" t="b">
        <v>0</v>
      </c>
      <c r="AO398" s="100" t="s">
        <v>4144</v>
      </c>
      <c r="AP398" s="91" t="s">
        <v>178</v>
      </c>
      <c r="AQ398" s="91">
        <v>0</v>
      </c>
      <c r="AR398" s="91">
        <v>0</v>
      </c>
      <c r="AS398" s="91"/>
      <c r="AT398" s="91"/>
      <c r="AU398" s="91"/>
      <c r="AV398" s="91"/>
      <c r="AW398" s="91"/>
      <c r="AX398" s="91"/>
      <c r="AY398" s="91"/>
      <c r="AZ398" s="91"/>
      <c r="BA398" s="123" t="s">
        <v>3582</v>
      </c>
      <c r="BB398" s="123" t="s">
        <v>4396</v>
      </c>
      <c r="BC398" s="123">
        <v>-1</v>
      </c>
      <c r="BD398" s="90" t="str">
        <f>REPLACE(INDEX(GroupVertices[Group], MATCH(Edges[[#This Row],[Vertex 1]],GroupVertices[Vertex],0)),1,1,"")</f>
        <v>orth</v>
      </c>
      <c r="BE398" s="90" t="e">
        <f>REPLACE(INDEX(GroupVertices[Group], MATCH(Edges[[#This Row],[Vertex 2]],GroupVertices[Vertex],0)),1,1,"")</f>
        <v>#N/A</v>
      </c>
      <c r="BF398">
        <v>2</v>
      </c>
    </row>
    <row r="399" spans="1:58" x14ac:dyDescent="0.25">
      <c r="A399" s="88" t="s">
        <v>3999</v>
      </c>
      <c r="B399" s="88" t="s">
        <v>218</v>
      </c>
      <c r="C399" s="53" t="s">
        <v>4411</v>
      </c>
      <c r="D399" s="54">
        <v>1.1666666666666667</v>
      </c>
      <c r="E399" s="53"/>
      <c r="F399" s="55">
        <v>17.5</v>
      </c>
      <c r="G399" s="53"/>
      <c r="H399" s="57"/>
      <c r="I399" s="56"/>
      <c r="J399" s="56"/>
      <c r="K399" s="36" t="s">
        <v>65</v>
      </c>
      <c r="L399" s="58">
        <v>399</v>
      </c>
      <c r="M399" s="58"/>
      <c r="N399" s="59"/>
      <c r="O399" s="91" t="s">
        <v>222</v>
      </c>
      <c r="P399" s="94">
        <v>42809.282361111109</v>
      </c>
      <c r="Q399" s="91" t="s">
        <v>4035</v>
      </c>
      <c r="R399" s="91"/>
      <c r="S399" s="91"/>
      <c r="T399" s="91"/>
      <c r="U399" s="91"/>
      <c r="V399" s="97" t="s">
        <v>4082</v>
      </c>
      <c r="W399" s="94">
        <v>42809.282361111109</v>
      </c>
      <c r="X399" s="97" t="s">
        <v>4109</v>
      </c>
      <c r="Y399" s="91"/>
      <c r="Z399" s="91"/>
      <c r="AA399" s="100" t="s">
        <v>4145</v>
      </c>
      <c r="AB399" s="91"/>
      <c r="AC399" s="91" t="b">
        <v>0</v>
      </c>
      <c r="AD399" s="91">
        <v>0</v>
      </c>
      <c r="AE399" s="100" t="s">
        <v>242</v>
      </c>
      <c r="AF399" s="91" t="b">
        <v>0</v>
      </c>
      <c r="AG399" s="91" t="s">
        <v>246</v>
      </c>
      <c r="AH399" s="91"/>
      <c r="AI399" s="100" t="s">
        <v>243</v>
      </c>
      <c r="AJ399" s="91" t="b">
        <v>0</v>
      </c>
      <c r="AK399" s="91">
        <v>0</v>
      </c>
      <c r="AL399" s="100" t="s">
        <v>243</v>
      </c>
      <c r="AM399" s="91" t="s">
        <v>989</v>
      </c>
      <c r="AN399" s="91" t="b">
        <v>0</v>
      </c>
      <c r="AO399" s="100" t="s">
        <v>4145</v>
      </c>
      <c r="AP399" s="91" t="s">
        <v>178</v>
      </c>
      <c r="AQ399" s="91">
        <v>0</v>
      </c>
      <c r="AR399" s="91">
        <v>0</v>
      </c>
      <c r="AS399" s="91"/>
      <c r="AT399" s="91"/>
      <c r="AU399" s="91"/>
      <c r="AV399" s="91"/>
      <c r="AW399" s="91"/>
      <c r="AX399" s="91"/>
      <c r="AY399" s="91"/>
      <c r="AZ399" s="91"/>
      <c r="BA399" s="123" t="s">
        <v>3582</v>
      </c>
      <c r="BB399" s="123" t="s">
        <v>4396</v>
      </c>
      <c r="BC399" s="123">
        <v>-1</v>
      </c>
      <c r="BD399" s="90" t="str">
        <f>REPLACE(INDEX(GroupVertices[Group], MATCH(Edges[[#This Row],[Vertex 1]],GroupVertices[Vertex],0)),1,1,"")</f>
        <v>orth</v>
      </c>
      <c r="BE399" s="90" t="e">
        <f>REPLACE(INDEX(GroupVertices[Group], MATCH(Edges[[#This Row],[Vertex 2]],GroupVertices[Vertex],0)),1,1,"")</f>
        <v>#N/A</v>
      </c>
      <c r="BF399">
        <v>2</v>
      </c>
    </row>
    <row r="400" spans="1:58" x14ac:dyDescent="0.25">
      <c r="A400" s="88" t="s">
        <v>4003</v>
      </c>
      <c r="B400" s="88" t="s">
        <v>218</v>
      </c>
      <c r="C400" s="53" t="s">
        <v>4411</v>
      </c>
      <c r="D400" s="54">
        <v>1</v>
      </c>
      <c r="E400" s="53"/>
      <c r="F400" s="55">
        <v>10</v>
      </c>
      <c r="G400" s="53"/>
      <c r="H400" s="57"/>
      <c r="I400" s="56"/>
      <c r="J400" s="56"/>
      <c r="K400" s="36" t="s">
        <v>65</v>
      </c>
      <c r="L400" s="58">
        <v>400</v>
      </c>
      <c r="M400" s="58"/>
      <c r="N400" s="59"/>
      <c r="O400" s="91" t="s">
        <v>222</v>
      </c>
      <c r="P400" s="94">
        <v>42810.75209490741</v>
      </c>
      <c r="Q400" s="91" t="s">
        <v>4040</v>
      </c>
      <c r="R400" s="91"/>
      <c r="S400" s="91"/>
      <c r="T400" s="91"/>
      <c r="U400" s="97" t="s">
        <v>4074</v>
      </c>
      <c r="V400" s="97" t="s">
        <v>4074</v>
      </c>
      <c r="W400" s="94">
        <v>42810.75209490741</v>
      </c>
      <c r="X400" s="97" t="s">
        <v>4114</v>
      </c>
      <c r="Y400" s="91"/>
      <c r="Z400" s="91"/>
      <c r="AA400" s="100" t="s">
        <v>4150</v>
      </c>
      <c r="AB400" s="91"/>
      <c r="AC400" s="91" t="b">
        <v>0</v>
      </c>
      <c r="AD400" s="91">
        <v>0</v>
      </c>
      <c r="AE400" s="100" t="s">
        <v>242</v>
      </c>
      <c r="AF400" s="91" t="b">
        <v>0</v>
      </c>
      <c r="AG400" s="91" t="s">
        <v>246</v>
      </c>
      <c r="AH400" s="91"/>
      <c r="AI400" s="100" t="s">
        <v>243</v>
      </c>
      <c r="AJ400" s="91" t="b">
        <v>0</v>
      </c>
      <c r="AK400" s="91">
        <v>0</v>
      </c>
      <c r="AL400" s="100" t="s">
        <v>243</v>
      </c>
      <c r="AM400" s="91" t="s">
        <v>247</v>
      </c>
      <c r="AN400" s="91" t="b">
        <v>0</v>
      </c>
      <c r="AO400" s="100" t="s">
        <v>4150</v>
      </c>
      <c r="AP400" s="91" t="s">
        <v>178</v>
      </c>
      <c r="AQ400" s="91">
        <v>0</v>
      </c>
      <c r="AR400" s="91">
        <v>0</v>
      </c>
      <c r="AS400" s="91"/>
      <c r="AT400" s="91"/>
      <c r="AU400" s="91"/>
      <c r="AV400" s="91"/>
      <c r="AW400" s="91"/>
      <c r="AX400" s="91"/>
      <c r="AY400" s="91"/>
      <c r="AZ400" s="91"/>
      <c r="BA400" s="123" t="s">
        <v>3582</v>
      </c>
      <c r="BB400" s="123" t="s">
        <v>4396</v>
      </c>
      <c r="BC400" s="123">
        <v>-1</v>
      </c>
      <c r="BD400" s="90" t="str">
        <f>REPLACE(INDEX(GroupVertices[Group], MATCH(Edges[[#This Row],[Vertex 1]],GroupVertices[Vertex],0)),1,1,"")</f>
        <v>orth</v>
      </c>
      <c r="BE400" s="90" t="e">
        <f>REPLACE(INDEX(GroupVertices[Group], MATCH(Edges[[#This Row],[Vertex 2]],GroupVertices[Vertex],0)),1,1,"")</f>
        <v>#N/A</v>
      </c>
      <c r="BF400">
        <v>1</v>
      </c>
    </row>
    <row r="401" spans="1:58" x14ac:dyDescent="0.25">
      <c r="A401" s="88" t="s">
        <v>3050</v>
      </c>
      <c r="B401" s="88" t="s">
        <v>221</v>
      </c>
      <c r="C401" s="53" t="s">
        <v>4411</v>
      </c>
      <c r="D401" s="54">
        <v>1.1666666666666667</v>
      </c>
      <c r="E401" s="53"/>
      <c r="F401" s="55">
        <v>17.5</v>
      </c>
      <c r="G401" s="53"/>
      <c r="H401" s="57"/>
      <c r="I401" s="56"/>
      <c r="J401" s="56"/>
      <c r="K401" s="36" t="s">
        <v>65</v>
      </c>
      <c r="L401" s="58">
        <v>401</v>
      </c>
      <c r="M401" s="58"/>
      <c r="N401" s="59"/>
      <c r="O401" s="91" t="s">
        <v>223</v>
      </c>
      <c r="P401" s="94">
        <v>42811.499305555553</v>
      </c>
      <c r="Q401" s="91" t="s">
        <v>4044</v>
      </c>
      <c r="R401" s="91"/>
      <c r="S401" s="91"/>
      <c r="T401" s="91"/>
      <c r="U401" s="91"/>
      <c r="V401" s="97" t="s">
        <v>3079</v>
      </c>
      <c r="W401" s="94">
        <v>42811.499305555553</v>
      </c>
      <c r="X401" s="97" t="s">
        <v>4118</v>
      </c>
      <c r="Y401" s="91"/>
      <c r="Z401" s="91"/>
      <c r="AA401" s="100" t="s">
        <v>3062</v>
      </c>
      <c r="AB401" s="91"/>
      <c r="AC401" s="91" t="b">
        <v>0</v>
      </c>
      <c r="AD401" s="91">
        <v>9</v>
      </c>
      <c r="AE401" s="100" t="s">
        <v>243</v>
      </c>
      <c r="AF401" s="91" t="b">
        <v>0</v>
      </c>
      <c r="AG401" s="91" t="s">
        <v>246</v>
      </c>
      <c r="AH401" s="91"/>
      <c r="AI401" s="100" t="s">
        <v>243</v>
      </c>
      <c r="AJ401" s="91" t="b">
        <v>0</v>
      </c>
      <c r="AK401" s="91">
        <v>2</v>
      </c>
      <c r="AL401" s="100" t="s">
        <v>243</v>
      </c>
      <c r="AM401" s="91" t="s">
        <v>247</v>
      </c>
      <c r="AN401" s="91" t="b">
        <v>0</v>
      </c>
      <c r="AO401" s="100" t="s">
        <v>3062</v>
      </c>
      <c r="AP401" s="91" t="s">
        <v>178</v>
      </c>
      <c r="AQ401" s="91">
        <v>0</v>
      </c>
      <c r="AR401" s="91">
        <v>0</v>
      </c>
      <c r="AS401" s="91"/>
      <c r="AT401" s="91"/>
      <c r="AU401" s="91"/>
      <c r="AV401" s="91"/>
      <c r="AW401" s="91"/>
      <c r="AX401" s="91"/>
      <c r="AY401" s="91"/>
      <c r="AZ401" s="91"/>
      <c r="BA401" s="123" t="s">
        <v>3582</v>
      </c>
      <c r="BB401" s="123" t="s">
        <v>4396</v>
      </c>
      <c r="BC401" s="123">
        <v>-1</v>
      </c>
      <c r="BD401" s="90" t="str">
        <f>REPLACE(INDEX(GroupVertices[Group], MATCH(Edges[[#This Row],[Vertex 1]],GroupVertices[Vertex],0)),1,1,"")</f>
        <v>orth</v>
      </c>
      <c r="BE401" s="90" t="e">
        <f>REPLACE(INDEX(GroupVertices[Group], MATCH(Edges[[#This Row],[Vertex 2]],GroupVertices[Vertex],0)),1,1,"")</f>
        <v>#N/A</v>
      </c>
      <c r="BF401">
        <v>2</v>
      </c>
    </row>
    <row r="402" spans="1:58" x14ac:dyDescent="0.25">
      <c r="A402" s="88" t="s">
        <v>3050</v>
      </c>
      <c r="B402" s="88" t="s">
        <v>218</v>
      </c>
      <c r="C402" s="53" t="s">
        <v>4411</v>
      </c>
      <c r="D402" s="54">
        <v>1.1666666666666667</v>
      </c>
      <c r="E402" s="53"/>
      <c r="F402" s="55">
        <v>17.5</v>
      </c>
      <c r="G402" s="53"/>
      <c r="H402" s="57"/>
      <c r="I402" s="56"/>
      <c r="J402" s="56"/>
      <c r="K402" s="36" t="s">
        <v>65</v>
      </c>
      <c r="L402" s="58">
        <v>402</v>
      </c>
      <c r="M402" s="58"/>
      <c r="N402" s="59"/>
      <c r="O402" s="91" t="s">
        <v>223</v>
      </c>
      <c r="P402" s="94">
        <v>42811.499305555553</v>
      </c>
      <c r="Q402" s="91" t="s">
        <v>4044</v>
      </c>
      <c r="R402" s="91"/>
      <c r="S402" s="91"/>
      <c r="T402" s="91"/>
      <c r="U402" s="91"/>
      <c r="V402" s="97" t="s">
        <v>3079</v>
      </c>
      <c r="W402" s="94">
        <v>42811.499305555553</v>
      </c>
      <c r="X402" s="97" t="s">
        <v>4118</v>
      </c>
      <c r="Y402" s="91"/>
      <c r="Z402" s="91"/>
      <c r="AA402" s="100" t="s">
        <v>3062</v>
      </c>
      <c r="AB402" s="91"/>
      <c r="AC402" s="91" t="b">
        <v>0</v>
      </c>
      <c r="AD402" s="91">
        <v>9</v>
      </c>
      <c r="AE402" s="100" t="s">
        <v>243</v>
      </c>
      <c r="AF402" s="91" t="b">
        <v>0</v>
      </c>
      <c r="AG402" s="91" t="s">
        <v>246</v>
      </c>
      <c r="AH402" s="91"/>
      <c r="AI402" s="100" t="s">
        <v>243</v>
      </c>
      <c r="AJ402" s="91" t="b">
        <v>0</v>
      </c>
      <c r="AK402" s="91">
        <v>2</v>
      </c>
      <c r="AL402" s="100" t="s">
        <v>243</v>
      </c>
      <c r="AM402" s="91" t="s">
        <v>247</v>
      </c>
      <c r="AN402" s="91" t="b">
        <v>0</v>
      </c>
      <c r="AO402" s="100" t="s">
        <v>3062</v>
      </c>
      <c r="AP402" s="91" t="s">
        <v>178</v>
      </c>
      <c r="AQ402" s="91">
        <v>0</v>
      </c>
      <c r="AR402" s="91">
        <v>0</v>
      </c>
      <c r="AS402" s="91"/>
      <c r="AT402" s="91"/>
      <c r="AU402" s="91"/>
      <c r="AV402" s="91"/>
      <c r="AW402" s="91"/>
      <c r="AX402" s="91"/>
      <c r="AY402" s="91"/>
      <c r="AZ402" s="91"/>
      <c r="BA402" s="123" t="s">
        <v>3582</v>
      </c>
      <c r="BB402" s="123" t="s">
        <v>4396</v>
      </c>
      <c r="BC402" s="123">
        <v>-1</v>
      </c>
      <c r="BD402" s="90" t="str">
        <f>REPLACE(INDEX(GroupVertices[Group], MATCH(Edges[[#This Row],[Vertex 1]],GroupVertices[Vertex],0)),1,1,"")</f>
        <v>orth</v>
      </c>
      <c r="BE402" s="90" t="e">
        <f>REPLACE(INDEX(GroupVertices[Group], MATCH(Edges[[#This Row],[Vertex 2]],GroupVertices[Vertex],0)),1,1,"")</f>
        <v>#N/A</v>
      </c>
      <c r="BF402">
        <v>2</v>
      </c>
    </row>
    <row r="403" spans="1:58" x14ac:dyDescent="0.25">
      <c r="A403" s="88" t="s">
        <v>3050</v>
      </c>
      <c r="B403" s="88" t="s">
        <v>221</v>
      </c>
      <c r="C403" s="53" t="s">
        <v>4411</v>
      </c>
      <c r="D403" s="54">
        <v>1.1666666666666667</v>
      </c>
      <c r="E403" s="53"/>
      <c r="F403" s="55">
        <v>17.5</v>
      </c>
      <c r="G403" s="53"/>
      <c r="H403" s="57"/>
      <c r="I403" s="56"/>
      <c r="J403" s="56"/>
      <c r="K403" s="36" t="s">
        <v>65</v>
      </c>
      <c r="L403" s="58">
        <v>403</v>
      </c>
      <c r="M403" s="58"/>
      <c r="N403" s="59"/>
      <c r="O403" s="91" t="s">
        <v>223</v>
      </c>
      <c r="P403" s="94">
        <v>42811.618981481479</v>
      </c>
      <c r="Q403" s="91" t="s">
        <v>4045</v>
      </c>
      <c r="R403" s="91"/>
      <c r="S403" s="91"/>
      <c r="T403" s="91"/>
      <c r="U403" s="91"/>
      <c r="V403" s="97" t="s">
        <v>3079</v>
      </c>
      <c r="W403" s="94">
        <v>42811.618981481479</v>
      </c>
      <c r="X403" s="97" t="s">
        <v>4119</v>
      </c>
      <c r="Y403" s="91"/>
      <c r="Z403" s="91"/>
      <c r="AA403" s="100" t="s">
        <v>4154</v>
      </c>
      <c r="AB403" s="91"/>
      <c r="AC403" s="91" t="b">
        <v>0</v>
      </c>
      <c r="AD403" s="91">
        <v>0</v>
      </c>
      <c r="AE403" s="100" t="s">
        <v>243</v>
      </c>
      <c r="AF403" s="91" t="b">
        <v>0</v>
      </c>
      <c r="AG403" s="91" t="s">
        <v>246</v>
      </c>
      <c r="AH403" s="91"/>
      <c r="AI403" s="100" t="s">
        <v>243</v>
      </c>
      <c r="AJ403" s="91" t="b">
        <v>0</v>
      </c>
      <c r="AK403" s="91">
        <v>2</v>
      </c>
      <c r="AL403" s="100" t="s">
        <v>3062</v>
      </c>
      <c r="AM403" s="91" t="s">
        <v>247</v>
      </c>
      <c r="AN403" s="91" t="b">
        <v>0</v>
      </c>
      <c r="AO403" s="100" t="s">
        <v>3062</v>
      </c>
      <c r="AP403" s="91" t="s">
        <v>178</v>
      </c>
      <c r="AQ403" s="91">
        <v>0</v>
      </c>
      <c r="AR403" s="91">
        <v>0</v>
      </c>
      <c r="AS403" s="91"/>
      <c r="AT403" s="91"/>
      <c r="AU403" s="91"/>
      <c r="AV403" s="91"/>
      <c r="AW403" s="91"/>
      <c r="AX403" s="91"/>
      <c r="AY403" s="91"/>
      <c r="AZ403" s="91"/>
      <c r="BA403" s="123" t="s">
        <v>3582</v>
      </c>
      <c r="BB403" s="123" t="s">
        <v>4396</v>
      </c>
      <c r="BC403" s="123">
        <v>-1</v>
      </c>
      <c r="BD403" s="90" t="str">
        <f>REPLACE(INDEX(GroupVertices[Group], MATCH(Edges[[#This Row],[Vertex 1]],GroupVertices[Vertex],0)),1,1,"")</f>
        <v>orth</v>
      </c>
      <c r="BE403" s="90" t="e">
        <f>REPLACE(INDEX(GroupVertices[Group], MATCH(Edges[[#This Row],[Vertex 2]],GroupVertices[Vertex],0)),1,1,"")</f>
        <v>#N/A</v>
      </c>
      <c r="BF403">
        <v>2</v>
      </c>
    </row>
    <row r="404" spans="1:58" x14ac:dyDescent="0.25">
      <c r="A404" s="88" t="s">
        <v>3050</v>
      </c>
      <c r="B404" s="88" t="s">
        <v>218</v>
      </c>
      <c r="C404" s="53" t="s">
        <v>4411</v>
      </c>
      <c r="D404" s="54">
        <v>1.1666666666666667</v>
      </c>
      <c r="E404" s="53"/>
      <c r="F404" s="55">
        <v>17.5</v>
      </c>
      <c r="G404" s="53"/>
      <c r="H404" s="57"/>
      <c r="I404" s="56"/>
      <c r="J404" s="56"/>
      <c r="K404" s="36" t="s">
        <v>65</v>
      </c>
      <c r="L404" s="58">
        <v>404</v>
      </c>
      <c r="M404" s="58"/>
      <c r="N404" s="59"/>
      <c r="O404" s="91" t="s">
        <v>223</v>
      </c>
      <c r="P404" s="94">
        <v>42811.618981481479</v>
      </c>
      <c r="Q404" s="91" t="s">
        <v>4045</v>
      </c>
      <c r="R404" s="91"/>
      <c r="S404" s="91"/>
      <c r="T404" s="91"/>
      <c r="U404" s="91"/>
      <c r="V404" s="97" t="s">
        <v>3079</v>
      </c>
      <c r="W404" s="94">
        <v>42811.618981481479</v>
      </c>
      <c r="X404" s="97" t="s">
        <v>4119</v>
      </c>
      <c r="Y404" s="91"/>
      <c r="Z404" s="91"/>
      <c r="AA404" s="100" t="s">
        <v>4154</v>
      </c>
      <c r="AB404" s="91"/>
      <c r="AC404" s="91" t="b">
        <v>0</v>
      </c>
      <c r="AD404" s="91">
        <v>0</v>
      </c>
      <c r="AE404" s="100" t="s">
        <v>243</v>
      </c>
      <c r="AF404" s="91" t="b">
        <v>0</v>
      </c>
      <c r="AG404" s="91" t="s">
        <v>246</v>
      </c>
      <c r="AH404" s="91"/>
      <c r="AI404" s="100" t="s">
        <v>243</v>
      </c>
      <c r="AJ404" s="91" t="b">
        <v>0</v>
      </c>
      <c r="AK404" s="91">
        <v>2</v>
      </c>
      <c r="AL404" s="100" t="s">
        <v>3062</v>
      </c>
      <c r="AM404" s="91" t="s">
        <v>247</v>
      </c>
      <c r="AN404" s="91" t="b">
        <v>0</v>
      </c>
      <c r="AO404" s="100" t="s">
        <v>3062</v>
      </c>
      <c r="AP404" s="91" t="s">
        <v>178</v>
      </c>
      <c r="AQ404" s="91">
        <v>0</v>
      </c>
      <c r="AR404" s="91">
        <v>0</v>
      </c>
      <c r="AS404" s="91"/>
      <c r="AT404" s="91"/>
      <c r="AU404" s="91"/>
      <c r="AV404" s="91"/>
      <c r="AW404" s="91"/>
      <c r="AX404" s="91"/>
      <c r="AY404" s="91"/>
      <c r="AZ404" s="91"/>
      <c r="BA404" s="123" t="s">
        <v>3582</v>
      </c>
      <c r="BB404" s="123" t="s">
        <v>4396</v>
      </c>
      <c r="BC404" s="123">
        <v>-1</v>
      </c>
      <c r="BD404" s="90" t="str">
        <f>REPLACE(INDEX(GroupVertices[Group], MATCH(Edges[[#This Row],[Vertex 1]],GroupVertices[Vertex],0)),1,1,"")</f>
        <v>orth</v>
      </c>
      <c r="BE404" s="90" t="e">
        <f>REPLACE(INDEX(GroupVertices[Group], MATCH(Edges[[#This Row],[Vertex 2]],GroupVertices[Vertex],0)),1,1,"")</f>
        <v>#N/A</v>
      </c>
      <c r="BF404">
        <v>2</v>
      </c>
    </row>
    <row r="405" spans="1:58" x14ac:dyDescent="0.25">
      <c r="A405" s="88" t="s">
        <v>4011</v>
      </c>
      <c r="B405" s="88" t="s">
        <v>218</v>
      </c>
      <c r="C405" s="53" t="s">
        <v>4411</v>
      </c>
      <c r="D405" s="54">
        <v>1</v>
      </c>
      <c r="E405" s="53"/>
      <c r="F405" s="55">
        <v>10</v>
      </c>
      <c r="G405" s="53"/>
      <c r="H405" s="57"/>
      <c r="I405" s="56"/>
      <c r="J405" s="56"/>
      <c r="K405" s="36" t="s">
        <v>65</v>
      </c>
      <c r="L405" s="58">
        <v>405</v>
      </c>
      <c r="M405" s="58"/>
      <c r="N405" s="59"/>
      <c r="O405" s="91" t="s">
        <v>222</v>
      </c>
      <c r="P405" s="94">
        <v>42812.362905092596</v>
      </c>
      <c r="Q405" s="91" t="s">
        <v>4049</v>
      </c>
      <c r="R405" s="91"/>
      <c r="S405" s="91"/>
      <c r="T405" s="91"/>
      <c r="U405" s="91"/>
      <c r="V405" s="97" t="s">
        <v>4091</v>
      </c>
      <c r="W405" s="94">
        <v>42812.362905092596</v>
      </c>
      <c r="X405" s="97" t="s">
        <v>4124</v>
      </c>
      <c r="Y405" s="91"/>
      <c r="Z405" s="91"/>
      <c r="AA405" s="100" t="s">
        <v>4159</v>
      </c>
      <c r="AB405" s="100" t="s">
        <v>4176</v>
      </c>
      <c r="AC405" s="91" t="b">
        <v>0</v>
      </c>
      <c r="AD405" s="91">
        <v>0</v>
      </c>
      <c r="AE405" s="100" t="s">
        <v>242</v>
      </c>
      <c r="AF405" s="91" t="b">
        <v>0</v>
      </c>
      <c r="AG405" s="91" t="s">
        <v>246</v>
      </c>
      <c r="AH405" s="91"/>
      <c r="AI405" s="100" t="s">
        <v>243</v>
      </c>
      <c r="AJ405" s="91" t="b">
        <v>0</v>
      </c>
      <c r="AK405" s="91">
        <v>0</v>
      </c>
      <c r="AL405" s="100" t="s">
        <v>243</v>
      </c>
      <c r="AM405" s="91" t="s">
        <v>247</v>
      </c>
      <c r="AN405" s="91" t="b">
        <v>0</v>
      </c>
      <c r="AO405" s="100" t="s">
        <v>4176</v>
      </c>
      <c r="AP405" s="91" t="s">
        <v>178</v>
      </c>
      <c r="AQ405" s="91">
        <v>0</v>
      </c>
      <c r="AR405" s="91">
        <v>0</v>
      </c>
      <c r="AS405" s="91"/>
      <c r="AT405" s="91"/>
      <c r="AU405" s="91"/>
      <c r="AV405" s="91"/>
      <c r="AW405" s="91"/>
      <c r="AX405" s="91"/>
      <c r="AY405" s="91"/>
      <c r="AZ405" s="91"/>
      <c r="BA405" s="123" t="s">
        <v>3582</v>
      </c>
      <c r="BB405" s="123" t="s">
        <v>4396</v>
      </c>
      <c r="BC405" s="123">
        <v>-1</v>
      </c>
      <c r="BD405" s="90" t="str">
        <f>REPLACE(INDEX(GroupVertices[Group], MATCH(Edges[[#This Row],[Vertex 1]],GroupVertices[Vertex],0)),1,1,"")</f>
        <v>orth</v>
      </c>
      <c r="BE405" s="90" t="e">
        <f>REPLACE(INDEX(GroupVertices[Group], MATCH(Edges[[#This Row],[Vertex 2]],GroupVertices[Vertex],0)),1,1,"")</f>
        <v>#N/A</v>
      </c>
      <c r="BF405">
        <v>1</v>
      </c>
    </row>
    <row r="406" spans="1:58" x14ac:dyDescent="0.25">
      <c r="A406" s="88" t="s">
        <v>4014</v>
      </c>
      <c r="B406" s="88" t="s">
        <v>4026</v>
      </c>
      <c r="C406" s="53" t="s">
        <v>4411</v>
      </c>
      <c r="D406" s="54">
        <v>1</v>
      </c>
      <c r="E406" s="53"/>
      <c r="F406" s="55">
        <v>10</v>
      </c>
      <c r="G406" s="53"/>
      <c r="H406" s="57"/>
      <c r="I406" s="56"/>
      <c r="J406" s="56"/>
      <c r="K406" s="36" t="s">
        <v>65</v>
      </c>
      <c r="L406" s="58">
        <v>406</v>
      </c>
      <c r="M406" s="58"/>
      <c r="N406" s="59"/>
      <c r="O406" s="91" t="s">
        <v>223</v>
      </c>
      <c r="P406" s="94">
        <v>42812.507731481484</v>
      </c>
      <c r="Q406" s="91" t="s">
        <v>4052</v>
      </c>
      <c r="R406" s="91"/>
      <c r="S406" s="91"/>
      <c r="T406" s="91" t="s">
        <v>4072</v>
      </c>
      <c r="U406" s="91"/>
      <c r="V406" s="97" t="s">
        <v>4094</v>
      </c>
      <c r="W406" s="94">
        <v>42812.507731481484</v>
      </c>
      <c r="X406" s="97" t="s">
        <v>4127</v>
      </c>
      <c r="Y406" s="91"/>
      <c r="Z406" s="91"/>
      <c r="AA406" s="100" t="s">
        <v>4162</v>
      </c>
      <c r="AB406" s="91"/>
      <c r="AC406" s="91" t="b">
        <v>0</v>
      </c>
      <c r="AD406" s="91">
        <v>3</v>
      </c>
      <c r="AE406" s="100" t="s">
        <v>243</v>
      </c>
      <c r="AF406" s="91" t="b">
        <v>0</v>
      </c>
      <c r="AG406" s="91" t="s">
        <v>246</v>
      </c>
      <c r="AH406" s="91"/>
      <c r="AI406" s="100" t="s">
        <v>243</v>
      </c>
      <c r="AJ406" s="91" t="b">
        <v>0</v>
      </c>
      <c r="AK406" s="91">
        <v>0</v>
      </c>
      <c r="AL406" s="100" t="s">
        <v>243</v>
      </c>
      <c r="AM406" s="91" t="s">
        <v>247</v>
      </c>
      <c r="AN406" s="91" t="b">
        <v>0</v>
      </c>
      <c r="AO406" s="100" t="s">
        <v>4162</v>
      </c>
      <c r="AP406" s="91" t="s">
        <v>178</v>
      </c>
      <c r="AQ406" s="91">
        <v>0</v>
      </c>
      <c r="AR406" s="91">
        <v>0</v>
      </c>
      <c r="AS406" s="91"/>
      <c r="AT406" s="91"/>
      <c r="AU406" s="91"/>
      <c r="AV406" s="91"/>
      <c r="AW406" s="91"/>
      <c r="AX406" s="91"/>
      <c r="AY406" s="91"/>
      <c r="AZ406" s="91"/>
      <c r="BA406" s="123" t="s">
        <v>3582</v>
      </c>
      <c r="BB406" s="123" t="s">
        <v>4396</v>
      </c>
      <c r="BC406" s="123">
        <v>-1</v>
      </c>
      <c r="BD406" s="90" t="str">
        <f>REPLACE(INDEX(GroupVertices[Group], MATCH(Edges[[#This Row],[Vertex 1]],GroupVertices[Vertex],0)),1,1,"")</f>
        <v>orth</v>
      </c>
      <c r="BE406" s="90" t="str">
        <f>REPLACE(INDEX(GroupVertices[Group], MATCH(Edges[[#This Row],[Vertex 2]],GroupVertices[Vertex],0)),1,1,"")</f>
        <v>orth</v>
      </c>
      <c r="BF406">
        <v>1</v>
      </c>
    </row>
    <row r="407" spans="1:58" x14ac:dyDescent="0.25">
      <c r="A407" s="88" t="s">
        <v>4014</v>
      </c>
      <c r="B407" s="88" t="s">
        <v>218</v>
      </c>
      <c r="C407" s="53" t="s">
        <v>4411</v>
      </c>
      <c r="D407" s="54">
        <v>1</v>
      </c>
      <c r="E407" s="53"/>
      <c r="F407" s="55">
        <v>10</v>
      </c>
      <c r="G407" s="53"/>
      <c r="H407" s="57"/>
      <c r="I407" s="56"/>
      <c r="J407" s="56"/>
      <c r="K407" s="36" t="s">
        <v>65</v>
      </c>
      <c r="L407" s="58">
        <v>407</v>
      </c>
      <c r="M407" s="58"/>
      <c r="N407" s="59"/>
      <c r="O407" s="91" t="s">
        <v>223</v>
      </c>
      <c r="P407" s="94">
        <v>42812.507731481484</v>
      </c>
      <c r="Q407" s="91" t="s">
        <v>4052</v>
      </c>
      <c r="R407" s="91"/>
      <c r="S407" s="91"/>
      <c r="T407" s="91" t="s">
        <v>4072</v>
      </c>
      <c r="U407" s="91"/>
      <c r="V407" s="97" t="s">
        <v>4094</v>
      </c>
      <c r="W407" s="94">
        <v>42812.507731481484</v>
      </c>
      <c r="X407" s="97" t="s">
        <v>4127</v>
      </c>
      <c r="Y407" s="91"/>
      <c r="Z407" s="91"/>
      <c r="AA407" s="100" t="s">
        <v>4162</v>
      </c>
      <c r="AB407" s="91"/>
      <c r="AC407" s="91" t="b">
        <v>0</v>
      </c>
      <c r="AD407" s="91">
        <v>3</v>
      </c>
      <c r="AE407" s="100" t="s">
        <v>243</v>
      </c>
      <c r="AF407" s="91" t="b">
        <v>0</v>
      </c>
      <c r="AG407" s="91" t="s">
        <v>246</v>
      </c>
      <c r="AH407" s="91"/>
      <c r="AI407" s="100" t="s">
        <v>243</v>
      </c>
      <c r="AJ407" s="91" t="b">
        <v>0</v>
      </c>
      <c r="AK407" s="91">
        <v>0</v>
      </c>
      <c r="AL407" s="100" t="s">
        <v>243</v>
      </c>
      <c r="AM407" s="91" t="s">
        <v>247</v>
      </c>
      <c r="AN407" s="91" t="b">
        <v>0</v>
      </c>
      <c r="AO407" s="100" t="s">
        <v>4162</v>
      </c>
      <c r="AP407" s="91" t="s">
        <v>178</v>
      </c>
      <c r="AQ407" s="91">
        <v>0</v>
      </c>
      <c r="AR407" s="91">
        <v>0</v>
      </c>
      <c r="AS407" s="91"/>
      <c r="AT407" s="91"/>
      <c r="AU407" s="91"/>
      <c r="AV407" s="91"/>
      <c r="AW407" s="91"/>
      <c r="AX407" s="91"/>
      <c r="AY407" s="91"/>
      <c r="AZ407" s="91"/>
      <c r="BA407" s="123" t="s">
        <v>3582</v>
      </c>
      <c r="BB407" s="123" t="s">
        <v>4396</v>
      </c>
      <c r="BC407" s="123">
        <v>-1</v>
      </c>
      <c r="BD407" s="90" t="str">
        <f>REPLACE(INDEX(GroupVertices[Group], MATCH(Edges[[#This Row],[Vertex 1]],GroupVertices[Vertex],0)),1,1,"")</f>
        <v>orth</v>
      </c>
      <c r="BE407" s="90" t="e">
        <f>REPLACE(INDEX(GroupVertices[Group], MATCH(Edges[[#This Row],[Vertex 2]],GroupVertices[Vertex],0)),1,1,"")</f>
        <v>#N/A</v>
      </c>
      <c r="BF407">
        <v>1</v>
      </c>
    </row>
    <row r="408" spans="1:58" x14ac:dyDescent="0.25">
      <c r="A408" s="88" t="s">
        <v>4015</v>
      </c>
      <c r="B408" s="88" t="s">
        <v>4026</v>
      </c>
      <c r="C408" s="53" t="s">
        <v>4411</v>
      </c>
      <c r="D408" s="54">
        <v>1</v>
      </c>
      <c r="E408" s="53"/>
      <c r="F408" s="55">
        <v>10</v>
      </c>
      <c r="G408" s="53"/>
      <c r="H408" s="57"/>
      <c r="I408" s="56"/>
      <c r="J408" s="56"/>
      <c r="K408" s="36" t="s">
        <v>65</v>
      </c>
      <c r="L408" s="58">
        <v>408</v>
      </c>
      <c r="M408" s="58"/>
      <c r="N408" s="59"/>
      <c r="O408" s="91" t="s">
        <v>223</v>
      </c>
      <c r="P408" s="94">
        <v>42812.510868055557</v>
      </c>
      <c r="Q408" s="91" t="s">
        <v>4053</v>
      </c>
      <c r="R408" s="91"/>
      <c r="S408" s="91"/>
      <c r="T408" s="91" t="s">
        <v>4072</v>
      </c>
      <c r="U408" s="91"/>
      <c r="V408" s="97" t="s">
        <v>4095</v>
      </c>
      <c r="W408" s="94">
        <v>42812.510868055557</v>
      </c>
      <c r="X408" s="97" t="s">
        <v>4128</v>
      </c>
      <c r="Y408" s="91"/>
      <c r="Z408" s="91"/>
      <c r="AA408" s="100" t="s">
        <v>4163</v>
      </c>
      <c r="AB408" s="91"/>
      <c r="AC408" s="91" t="b">
        <v>0</v>
      </c>
      <c r="AD408" s="91">
        <v>0</v>
      </c>
      <c r="AE408" s="100" t="s">
        <v>243</v>
      </c>
      <c r="AF408" s="91" t="b">
        <v>0</v>
      </c>
      <c r="AG408" s="91" t="s">
        <v>246</v>
      </c>
      <c r="AH408" s="91"/>
      <c r="AI408" s="100" t="s">
        <v>243</v>
      </c>
      <c r="AJ408" s="91" t="b">
        <v>0</v>
      </c>
      <c r="AK408" s="91">
        <v>0</v>
      </c>
      <c r="AL408" s="100" t="s">
        <v>243</v>
      </c>
      <c r="AM408" s="91" t="s">
        <v>247</v>
      </c>
      <c r="AN408" s="91" t="b">
        <v>0</v>
      </c>
      <c r="AO408" s="100" t="s">
        <v>4163</v>
      </c>
      <c r="AP408" s="91" t="s">
        <v>178</v>
      </c>
      <c r="AQ408" s="91">
        <v>0</v>
      </c>
      <c r="AR408" s="91">
        <v>0</v>
      </c>
      <c r="AS408" s="91"/>
      <c r="AT408" s="91"/>
      <c r="AU408" s="91"/>
      <c r="AV408" s="91"/>
      <c r="AW408" s="91"/>
      <c r="AX408" s="91"/>
      <c r="AY408" s="91"/>
      <c r="AZ408" s="91"/>
      <c r="BA408" s="123" t="s">
        <v>3582</v>
      </c>
      <c r="BB408" s="123" t="s">
        <v>4396</v>
      </c>
      <c r="BC408" s="123">
        <v>-1</v>
      </c>
      <c r="BD408" s="90" t="str">
        <f>REPLACE(INDEX(GroupVertices[Group], MATCH(Edges[[#This Row],[Vertex 1]],GroupVertices[Vertex],0)),1,1,"")</f>
        <v>orth</v>
      </c>
      <c r="BE408" s="90" t="str">
        <f>REPLACE(INDEX(GroupVertices[Group], MATCH(Edges[[#This Row],[Vertex 2]],GroupVertices[Vertex],0)),1,1,"")</f>
        <v>orth</v>
      </c>
      <c r="BF408">
        <v>1</v>
      </c>
    </row>
    <row r="409" spans="1:58" x14ac:dyDescent="0.25">
      <c r="A409" s="88" t="s">
        <v>4015</v>
      </c>
      <c r="B409" s="88" t="s">
        <v>218</v>
      </c>
      <c r="C409" s="53" t="s">
        <v>4411</v>
      </c>
      <c r="D409" s="54">
        <v>1</v>
      </c>
      <c r="E409" s="53"/>
      <c r="F409" s="55">
        <v>10</v>
      </c>
      <c r="G409" s="53"/>
      <c r="H409" s="57"/>
      <c r="I409" s="56"/>
      <c r="J409" s="56"/>
      <c r="K409" s="36" t="s">
        <v>65</v>
      </c>
      <c r="L409" s="58">
        <v>409</v>
      </c>
      <c r="M409" s="58"/>
      <c r="N409" s="59"/>
      <c r="O409" s="91" t="s">
        <v>223</v>
      </c>
      <c r="P409" s="94">
        <v>42812.510868055557</v>
      </c>
      <c r="Q409" s="91" t="s">
        <v>4053</v>
      </c>
      <c r="R409" s="91"/>
      <c r="S409" s="91"/>
      <c r="T409" s="91" t="s">
        <v>4072</v>
      </c>
      <c r="U409" s="91"/>
      <c r="V409" s="97" t="s">
        <v>4095</v>
      </c>
      <c r="W409" s="94">
        <v>42812.510868055557</v>
      </c>
      <c r="X409" s="97" t="s">
        <v>4128</v>
      </c>
      <c r="Y409" s="91"/>
      <c r="Z409" s="91"/>
      <c r="AA409" s="100" t="s">
        <v>4163</v>
      </c>
      <c r="AB409" s="91"/>
      <c r="AC409" s="91" t="b">
        <v>0</v>
      </c>
      <c r="AD409" s="91">
        <v>0</v>
      </c>
      <c r="AE409" s="100" t="s">
        <v>243</v>
      </c>
      <c r="AF409" s="91" t="b">
        <v>0</v>
      </c>
      <c r="AG409" s="91" t="s">
        <v>246</v>
      </c>
      <c r="AH409" s="91"/>
      <c r="AI409" s="100" t="s">
        <v>243</v>
      </c>
      <c r="AJ409" s="91" t="b">
        <v>0</v>
      </c>
      <c r="AK409" s="91">
        <v>0</v>
      </c>
      <c r="AL409" s="100" t="s">
        <v>243</v>
      </c>
      <c r="AM409" s="91" t="s">
        <v>247</v>
      </c>
      <c r="AN409" s="91" t="b">
        <v>0</v>
      </c>
      <c r="AO409" s="100" t="s">
        <v>4163</v>
      </c>
      <c r="AP409" s="91" t="s">
        <v>178</v>
      </c>
      <c r="AQ409" s="91">
        <v>0</v>
      </c>
      <c r="AR409" s="91">
        <v>0</v>
      </c>
      <c r="AS409" s="91"/>
      <c r="AT409" s="91"/>
      <c r="AU409" s="91"/>
      <c r="AV409" s="91"/>
      <c r="AW409" s="91"/>
      <c r="AX409" s="91"/>
      <c r="AY409" s="91"/>
      <c r="AZ409" s="91"/>
      <c r="BA409" s="123" t="s">
        <v>3582</v>
      </c>
      <c r="BB409" s="123" t="s">
        <v>4396</v>
      </c>
      <c r="BC409" s="123">
        <v>-1</v>
      </c>
      <c r="BD409" s="90" t="str">
        <f>REPLACE(INDEX(GroupVertices[Group], MATCH(Edges[[#This Row],[Vertex 1]],GroupVertices[Vertex],0)),1,1,"")</f>
        <v>orth</v>
      </c>
      <c r="BE409" s="90" t="e">
        <f>REPLACE(INDEX(GroupVertices[Group], MATCH(Edges[[#This Row],[Vertex 2]],GroupVertices[Vertex],0)),1,1,"")</f>
        <v>#N/A</v>
      </c>
      <c r="BF409">
        <v>1</v>
      </c>
    </row>
    <row r="410" spans="1:58" x14ac:dyDescent="0.25">
      <c r="A410" s="88" t="s">
        <v>4017</v>
      </c>
      <c r="B410" s="88" t="s">
        <v>218</v>
      </c>
      <c r="C410" s="53" t="s">
        <v>4411</v>
      </c>
      <c r="D410" s="54">
        <v>1</v>
      </c>
      <c r="E410" s="53"/>
      <c r="F410" s="55">
        <v>10</v>
      </c>
      <c r="G410" s="53"/>
      <c r="H410" s="57"/>
      <c r="I410" s="56"/>
      <c r="J410" s="56"/>
      <c r="K410" s="36" t="s">
        <v>65</v>
      </c>
      <c r="L410" s="58">
        <v>410</v>
      </c>
      <c r="M410" s="58"/>
      <c r="N410" s="59"/>
      <c r="O410" s="91" t="s">
        <v>222</v>
      </c>
      <c r="P410" s="94">
        <v>42812.624120370368</v>
      </c>
      <c r="Q410" s="91" t="s">
        <v>4056</v>
      </c>
      <c r="R410" s="97" t="s">
        <v>4066</v>
      </c>
      <c r="S410" s="91" t="s">
        <v>342</v>
      </c>
      <c r="T410" s="91"/>
      <c r="U410" s="91"/>
      <c r="V410" s="97" t="s">
        <v>4097</v>
      </c>
      <c r="W410" s="94">
        <v>42812.624120370368</v>
      </c>
      <c r="X410" s="97" t="s">
        <v>4131</v>
      </c>
      <c r="Y410" s="91"/>
      <c r="Z410" s="91"/>
      <c r="AA410" s="100" t="s">
        <v>4166</v>
      </c>
      <c r="AB410" s="91"/>
      <c r="AC410" s="91" t="b">
        <v>0</v>
      </c>
      <c r="AD410" s="91">
        <v>1</v>
      </c>
      <c r="AE410" s="100" t="s">
        <v>242</v>
      </c>
      <c r="AF410" s="91" t="b">
        <v>0</v>
      </c>
      <c r="AG410" s="91" t="s">
        <v>246</v>
      </c>
      <c r="AH410" s="91"/>
      <c r="AI410" s="100" t="s">
        <v>243</v>
      </c>
      <c r="AJ410" s="91" t="b">
        <v>0</v>
      </c>
      <c r="AK410" s="91">
        <v>0</v>
      </c>
      <c r="AL410" s="100" t="s">
        <v>243</v>
      </c>
      <c r="AM410" s="91" t="s">
        <v>247</v>
      </c>
      <c r="AN410" s="91" t="b">
        <v>1</v>
      </c>
      <c r="AO410" s="100" t="s">
        <v>4166</v>
      </c>
      <c r="AP410" s="91" t="s">
        <v>178</v>
      </c>
      <c r="AQ410" s="91">
        <v>0</v>
      </c>
      <c r="AR410" s="91">
        <v>0</v>
      </c>
      <c r="AS410" s="91"/>
      <c r="AT410" s="91"/>
      <c r="AU410" s="91"/>
      <c r="AV410" s="91"/>
      <c r="AW410" s="91"/>
      <c r="AX410" s="91"/>
      <c r="AY410" s="91"/>
      <c r="AZ410" s="91"/>
      <c r="BA410" s="123" t="s">
        <v>3582</v>
      </c>
      <c r="BB410" s="123" t="s">
        <v>4396</v>
      </c>
      <c r="BC410" s="123">
        <v>-1</v>
      </c>
      <c r="BD410" s="90" t="str">
        <f>REPLACE(INDEX(GroupVertices[Group], MATCH(Edges[[#This Row],[Vertex 1]],GroupVertices[Vertex],0)),1,1,"")</f>
        <v>orth</v>
      </c>
      <c r="BE410" s="90" t="e">
        <f>REPLACE(INDEX(GroupVertices[Group], MATCH(Edges[[#This Row],[Vertex 2]],GroupVertices[Vertex],0)),1,1,"")</f>
        <v>#N/A</v>
      </c>
      <c r="BF410">
        <v>1</v>
      </c>
    </row>
    <row r="411" spans="1:58" x14ac:dyDescent="0.25">
      <c r="A411" s="88" t="s">
        <v>4018</v>
      </c>
      <c r="B411" s="88" t="s">
        <v>218</v>
      </c>
      <c r="C411" s="53" t="s">
        <v>4411</v>
      </c>
      <c r="D411" s="54">
        <v>1</v>
      </c>
      <c r="E411" s="53"/>
      <c r="F411" s="55">
        <v>10</v>
      </c>
      <c r="G411" s="53"/>
      <c r="H411" s="57"/>
      <c r="I411" s="56"/>
      <c r="J411" s="56"/>
      <c r="K411" s="36" t="s">
        <v>65</v>
      </c>
      <c r="L411" s="58">
        <v>411</v>
      </c>
      <c r="M411" s="58"/>
      <c r="N411" s="59"/>
      <c r="O411" s="91" t="s">
        <v>222</v>
      </c>
      <c r="P411" s="94">
        <v>42813.734270833331</v>
      </c>
      <c r="Q411" s="91" t="s">
        <v>4057</v>
      </c>
      <c r="R411" s="91"/>
      <c r="S411" s="91"/>
      <c r="T411" s="91"/>
      <c r="U411" s="91"/>
      <c r="V411" s="97" t="s">
        <v>2162</v>
      </c>
      <c r="W411" s="94">
        <v>42813.734270833331</v>
      </c>
      <c r="X411" s="97" t="s">
        <v>4132</v>
      </c>
      <c r="Y411" s="91"/>
      <c r="Z411" s="91"/>
      <c r="AA411" s="100" t="s">
        <v>4167</v>
      </c>
      <c r="AB411" s="91"/>
      <c r="AC411" s="91" t="b">
        <v>0</v>
      </c>
      <c r="AD411" s="91">
        <v>0</v>
      </c>
      <c r="AE411" s="100" t="s">
        <v>242</v>
      </c>
      <c r="AF411" s="91" t="b">
        <v>0</v>
      </c>
      <c r="AG411" s="91" t="s">
        <v>246</v>
      </c>
      <c r="AH411" s="91"/>
      <c r="AI411" s="100" t="s">
        <v>243</v>
      </c>
      <c r="AJ411" s="91" t="b">
        <v>0</v>
      </c>
      <c r="AK411" s="91">
        <v>0</v>
      </c>
      <c r="AL411" s="100" t="s">
        <v>243</v>
      </c>
      <c r="AM411" s="91" t="s">
        <v>552</v>
      </c>
      <c r="AN411" s="91" t="b">
        <v>0</v>
      </c>
      <c r="AO411" s="100" t="s">
        <v>4167</v>
      </c>
      <c r="AP411" s="91" t="s">
        <v>178</v>
      </c>
      <c r="AQ411" s="91">
        <v>0</v>
      </c>
      <c r="AR411" s="91">
        <v>0</v>
      </c>
      <c r="AS411" s="91"/>
      <c r="AT411" s="91"/>
      <c r="AU411" s="91"/>
      <c r="AV411" s="91"/>
      <c r="AW411" s="91"/>
      <c r="AX411" s="91"/>
      <c r="AY411" s="91"/>
      <c r="AZ411" s="91"/>
      <c r="BA411" s="123" t="s">
        <v>3582</v>
      </c>
      <c r="BB411" s="123" t="s">
        <v>4396</v>
      </c>
      <c r="BC411" s="123">
        <v>-1</v>
      </c>
      <c r="BD411" s="90" t="str">
        <f>REPLACE(INDEX(GroupVertices[Group], MATCH(Edges[[#This Row],[Vertex 1]],GroupVertices[Vertex],0)),1,1,"")</f>
        <v>orth</v>
      </c>
      <c r="BE411" s="90" t="e">
        <f>REPLACE(INDEX(GroupVertices[Group], MATCH(Edges[[#This Row],[Vertex 2]],GroupVertices[Vertex],0)),1,1,"")</f>
        <v>#N/A</v>
      </c>
      <c r="BF411">
        <v>1</v>
      </c>
    </row>
    <row r="412" spans="1:58" x14ac:dyDescent="0.25">
      <c r="A412" s="88" t="s">
        <v>4020</v>
      </c>
      <c r="B412" s="88" t="s">
        <v>416</v>
      </c>
      <c r="C412" s="53" t="s">
        <v>4411</v>
      </c>
      <c r="D412" s="54">
        <v>1</v>
      </c>
      <c r="E412" s="53"/>
      <c r="F412" s="55">
        <v>10</v>
      </c>
      <c r="G412" s="53"/>
      <c r="H412" s="57"/>
      <c r="I412" s="56"/>
      <c r="J412" s="56"/>
      <c r="K412" s="36" t="s">
        <v>65</v>
      </c>
      <c r="L412" s="58">
        <v>412</v>
      </c>
      <c r="M412" s="58"/>
      <c r="N412" s="59"/>
      <c r="O412" s="91" t="s">
        <v>223</v>
      </c>
      <c r="P412" s="94">
        <v>42814.212627314817</v>
      </c>
      <c r="Q412" s="91" t="s">
        <v>4059</v>
      </c>
      <c r="R412" s="91"/>
      <c r="S412" s="91"/>
      <c r="T412" s="91"/>
      <c r="U412" s="91"/>
      <c r="V412" s="97" t="s">
        <v>4099</v>
      </c>
      <c r="W412" s="94">
        <v>42814.212627314817</v>
      </c>
      <c r="X412" s="97" t="s">
        <v>4134</v>
      </c>
      <c r="Y412" s="91"/>
      <c r="Z412" s="91"/>
      <c r="AA412" s="100" t="s">
        <v>4169</v>
      </c>
      <c r="AB412" s="91"/>
      <c r="AC412" s="91" t="b">
        <v>0</v>
      </c>
      <c r="AD412" s="91">
        <v>1</v>
      </c>
      <c r="AE412" s="100" t="s">
        <v>242</v>
      </c>
      <c r="AF412" s="91" t="b">
        <v>0</v>
      </c>
      <c r="AG412" s="91" t="s">
        <v>246</v>
      </c>
      <c r="AH412" s="91"/>
      <c r="AI412" s="100" t="s">
        <v>243</v>
      </c>
      <c r="AJ412" s="91" t="b">
        <v>0</v>
      </c>
      <c r="AK412" s="91">
        <v>0</v>
      </c>
      <c r="AL412" s="100" t="s">
        <v>243</v>
      </c>
      <c r="AM412" s="91" t="s">
        <v>247</v>
      </c>
      <c r="AN412" s="91" t="b">
        <v>0</v>
      </c>
      <c r="AO412" s="100" t="s">
        <v>4169</v>
      </c>
      <c r="AP412" s="91" t="s">
        <v>178</v>
      </c>
      <c r="AQ412" s="91">
        <v>0</v>
      </c>
      <c r="AR412" s="91">
        <v>0</v>
      </c>
      <c r="AS412" s="91"/>
      <c r="AT412" s="91"/>
      <c r="AU412" s="91"/>
      <c r="AV412" s="91"/>
      <c r="AW412" s="91"/>
      <c r="AX412" s="91"/>
      <c r="AY412" s="91"/>
      <c r="AZ412" s="91"/>
      <c r="BA412" s="123" t="s">
        <v>3582</v>
      </c>
      <c r="BB412" s="123" t="s">
        <v>4396</v>
      </c>
      <c r="BC412" s="123">
        <v>-1</v>
      </c>
      <c r="BD412" s="90" t="str">
        <f>REPLACE(INDEX(GroupVertices[Group], MATCH(Edges[[#This Row],[Vertex 1]],GroupVertices[Vertex],0)),1,1,"")</f>
        <v>orth</v>
      </c>
      <c r="BE412" s="90" t="e">
        <f>REPLACE(INDEX(GroupVertices[Group], MATCH(Edges[[#This Row],[Vertex 2]],GroupVertices[Vertex],0)),1,1,"")</f>
        <v>#N/A</v>
      </c>
      <c r="BF412">
        <v>1</v>
      </c>
    </row>
    <row r="413" spans="1:58" x14ac:dyDescent="0.25">
      <c r="A413" s="88" t="s">
        <v>4020</v>
      </c>
      <c r="B413" s="88" t="s">
        <v>221</v>
      </c>
      <c r="C413" s="53" t="s">
        <v>4411</v>
      </c>
      <c r="D413" s="54">
        <v>1</v>
      </c>
      <c r="E413" s="53"/>
      <c r="F413" s="55">
        <v>10</v>
      </c>
      <c r="G413" s="53"/>
      <c r="H413" s="57"/>
      <c r="I413" s="56"/>
      <c r="J413" s="56"/>
      <c r="K413" s="36" t="s">
        <v>65</v>
      </c>
      <c r="L413" s="58">
        <v>413</v>
      </c>
      <c r="M413" s="58"/>
      <c r="N413" s="59"/>
      <c r="O413" s="91" t="s">
        <v>223</v>
      </c>
      <c r="P413" s="94">
        <v>42814.212627314817</v>
      </c>
      <c r="Q413" s="91" t="s">
        <v>4059</v>
      </c>
      <c r="R413" s="91"/>
      <c r="S413" s="91"/>
      <c r="T413" s="91"/>
      <c r="U413" s="91"/>
      <c r="V413" s="97" t="s">
        <v>4099</v>
      </c>
      <c r="W413" s="94">
        <v>42814.212627314817</v>
      </c>
      <c r="X413" s="97" t="s">
        <v>4134</v>
      </c>
      <c r="Y413" s="91"/>
      <c r="Z413" s="91"/>
      <c r="AA413" s="100" t="s">
        <v>4169</v>
      </c>
      <c r="AB413" s="91"/>
      <c r="AC413" s="91" t="b">
        <v>0</v>
      </c>
      <c r="AD413" s="91">
        <v>1</v>
      </c>
      <c r="AE413" s="100" t="s">
        <v>242</v>
      </c>
      <c r="AF413" s="91" t="b">
        <v>0</v>
      </c>
      <c r="AG413" s="91" t="s">
        <v>246</v>
      </c>
      <c r="AH413" s="91"/>
      <c r="AI413" s="100" t="s">
        <v>243</v>
      </c>
      <c r="AJ413" s="91" t="b">
        <v>0</v>
      </c>
      <c r="AK413" s="91">
        <v>0</v>
      </c>
      <c r="AL413" s="100" t="s">
        <v>243</v>
      </c>
      <c r="AM413" s="91" t="s">
        <v>247</v>
      </c>
      <c r="AN413" s="91" t="b">
        <v>0</v>
      </c>
      <c r="AO413" s="100" t="s">
        <v>4169</v>
      </c>
      <c r="AP413" s="91" t="s">
        <v>178</v>
      </c>
      <c r="AQ413" s="91">
        <v>0</v>
      </c>
      <c r="AR413" s="91">
        <v>0</v>
      </c>
      <c r="AS413" s="91"/>
      <c r="AT413" s="91"/>
      <c r="AU413" s="91"/>
      <c r="AV413" s="91"/>
      <c r="AW413" s="91"/>
      <c r="AX413" s="91"/>
      <c r="AY413" s="91"/>
      <c r="AZ413" s="91"/>
      <c r="BA413" s="123" t="s">
        <v>3582</v>
      </c>
      <c r="BB413" s="123" t="s">
        <v>4396</v>
      </c>
      <c r="BC413" s="123">
        <v>-1</v>
      </c>
      <c r="BD413" s="90" t="str">
        <f>REPLACE(INDEX(GroupVertices[Group], MATCH(Edges[[#This Row],[Vertex 1]],GroupVertices[Vertex],0)),1,1,"")</f>
        <v>orth</v>
      </c>
      <c r="BE413" s="90" t="e">
        <f>REPLACE(INDEX(GroupVertices[Group], MATCH(Edges[[#This Row],[Vertex 2]],GroupVertices[Vertex],0)),1,1,"")</f>
        <v>#N/A</v>
      </c>
      <c r="BF413">
        <v>1</v>
      </c>
    </row>
    <row r="414" spans="1:58" x14ac:dyDescent="0.25">
      <c r="A414" s="88" t="s">
        <v>4020</v>
      </c>
      <c r="B414" s="88" t="s">
        <v>218</v>
      </c>
      <c r="C414" s="53" t="s">
        <v>4411</v>
      </c>
      <c r="D414" s="54">
        <v>1</v>
      </c>
      <c r="E414" s="53"/>
      <c r="F414" s="55">
        <v>10</v>
      </c>
      <c r="G414" s="53"/>
      <c r="H414" s="57"/>
      <c r="I414" s="56"/>
      <c r="J414" s="56"/>
      <c r="K414" s="36" t="s">
        <v>65</v>
      </c>
      <c r="L414" s="58">
        <v>414</v>
      </c>
      <c r="M414" s="58"/>
      <c r="N414" s="59"/>
      <c r="O414" s="91" t="s">
        <v>222</v>
      </c>
      <c r="P414" s="94">
        <v>42814.212627314817</v>
      </c>
      <c r="Q414" s="91" t="s">
        <v>4059</v>
      </c>
      <c r="R414" s="91"/>
      <c r="S414" s="91"/>
      <c r="T414" s="91"/>
      <c r="U414" s="91"/>
      <c r="V414" s="97" t="s">
        <v>4099</v>
      </c>
      <c r="W414" s="94">
        <v>42814.212627314817</v>
      </c>
      <c r="X414" s="97" t="s">
        <v>4134</v>
      </c>
      <c r="Y414" s="91"/>
      <c r="Z414" s="91"/>
      <c r="AA414" s="100" t="s">
        <v>4169</v>
      </c>
      <c r="AB414" s="91"/>
      <c r="AC414" s="91" t="b">
        <v>0</v>
      </c>
      <c r="AD414" s="91">
        <v>1</v>
      </c>
      <c r="AE414" s="100" t="s">
        <v>242</v>
      </c>
      <c r="AF414" s="91" t="b">
        <v>0</v>
      </c>
      <c r="AG414" s="91" t="s">
        <v>246</v>
      </c>
      <c r="AH414" s="91"/>
      <c r="AI414" s="100" t="s">
        <v>243</v>
      </c>
      <c r="AJ414" s="91" t="b">
        <v>0</v>
      </c>
      <c r="AK414" s="91">
        <v>0</v>
      </c>
      <c r="AL414" s="100" t="s">
        <v>243</v>
      </c>
      <c r="AM414" s="91" t="s">
        <v>247</v>
      </c>
      <c r="AN414" s="91" t="b">
        <v>0</v>
      </c>
      <c r="AO414" s="100" t="s">
        <v>4169</v>
      </c>
      <c r="AP414" s="91" t="s">
        <v>178</v>
      </c>
      <c r="AQ414" s="91">
        <v>0</v>
      </c>
      <c r="AR414" s="91">
        <v>0</v>
      </c>
      <c r="AS414" s="91"/>
      <c r="AT414" s="91"/>
      <c r="AU414" s="91"/>
      <c r="AV414" s="91"/>
      <c r="AW414" s="91"/>
      <c r="AX414" s="91"/>
      <c r="AY414" s="91"/>
      <c r="AZ414" s="91"/>
      <c r="BA414" s="123" t="s">
        <v>3582</v>
      </c>
      <c r="BB414" s="123" t="s">
        <v>4396</v>
      </c>
      <c r="BC414" s="123">
        <v>-1</v>
      </c>
      <c r="BD414" s="90" t="str">
        <f>REPLACE(INDEX(GroupVertices[Group], MATCH(Edges[[#This Row],[Vertex 1]],GroupVertices[Vertex],0)),1,1,"")</f>
        <v>orth</v>
      </c>
      <c r="BE414" s="90" t="e">
        <f>REPLACE(INDEX(GroupVertices[Group], MATCH(Edges[[#This Row],[Vertex 2]],GroupVertices[Vertex],0)),1,1,"")</f>
        <v>#N/A</v>
      </c>
      <c r="BF414">
        <v>1</v>
      </c>
    </row>
    <row r="415" spans="1:58" x14ac:dyDescent="0.25">
      <c r="A415" s="88" t="s">
        <v>4021</v>
      </c>
      <c r="B415" s="88" t="s">
        <v>221</v>
      </c>
      <c r="C415" s="53" t="s">
        <v>4411</v>
      </c>
      <c r="D415" s="54">
        <v>1.1666666666666667</v>
      </c>
      <c r="E415" s="53"/>
      <c r="F415" s="55">
        <v>17.5</v>
      </c>
      <c r="G415" s="53"/>
      <c r="H415" s="57"/>
      <c r="I415" s="56"/>
      <c r="J415" s="56"/>
      <c r="K415" s="36" t="s">
        <v>65</v>
      </c>
      <c r="L415" s="58">
        <v>415</v>
      </c>
      <c r="M415" s="58"/>
      <c r="N415" s="59"/>
      <c r="O415" s="91" t="s">
        <v>223</v>
      </c>
      <c r="P415" s="94">
        <v>42815.225162037037</v>
      </c>
      <c r="Q415" s="91" t="s">
        <v>4060</v>
      </c>
      <c r="R415" s="91"/>
      <c r="S415" s="91"/>
      <c r="T415" s="91"/>
      <c r="U415" s="91"/>
      <c r="V415" s="97" t="s">
        <v>4100</v>
      </c>
      <c r="W415" s="94">
        <v>42815.225162037037</v>
      </c>
      <c r="X415" s="97" t="s">
        <v>4135</v>
      </c>
      <c r="Y415" s="91"/>
      <c r="Z415" s="91"/>
      <c r="AA415" s="100" t="s">
        <v>4170</v>
      </c>
      <c r="AB415" s="100" t="s">
        <v>4178</v>
      </c>
      <c r="AC415" s="91" t="b">
        <v>0</v>
      </c>
      <c r="AD415" s="91">
        <v>0</v>
      </c>
      <c r="AE415" s="100" t="s">
        <v>4184</v>
      </c>
      <c r="AF415" s="91" t="b">
        <v>0</v>
      </c>
      <c r="AG415" s="91" t="s">
        <v>246</v>
      </c>
      <c r="AH415" s="91"/>
      <c r="AI415" s="100" t="s">
        <v>243</v>
      </c>
      <c r="AJ415" s="91" t="b">
        <v>0</v>
      </c>
      <c r="AK415" s="91">
        <v>0</v>
      </c>
      <c r="AL415" s="100" t="s">
        <v>243</v>
      </c>
      <c r="AM415" s="91" t="s">
        <v>247</v>
      </c>
      <c r="AN415" s="91" t="b">
        <v>0</v>
      </c>
      <c r="AO415" s="100" t="s">
        <v>4178</v>
      </c>
      <c r="AP415" s="91" t="s">
        <v>178</v>
      </c>
      <c r="AQ415" s="91">
        <v>0</v>
      </c>
      <c r="AR415" s="91">
        <v>0</v>
      </c>
      <c r="AS415" s="91"/>
      <c r="AT415" s="91"/>
      <c r="AU415" s="91"/>
      <c r="AV415" s="91"/>
      <c r="AW415" s="91"/>
      <c r="AX415" s="91"/>
      <c r="AY415" s="91"/>
      <c r="AZ415" s="91"/>
      <c r="BA415" s="123" t="s">
        <v>3582</v>
      </c>
      <c r="BB415" s="123" t="s">
        <v>4396</v>
      </c>
      <c r="BC415" s="123">
        <v>-1</v>
      </c>
      <c r="BD415" s="90" t="str">
        <f>REPLACE(INDEX(GroupVertices[Group], MATCH(Edges[[#This Row],[Vertex 1]],GroupVertices[Vertex],0)),1,1,"")</f>
        <v>orth</v>
      </c>
      <c r="BE415" s="90" t="e">
        <f>REPLACE(INDEX(GroupVertices[Group], MATCH(Edges[[#This Row],[Vertex 2]],GroupVertices[Vertex],0)),1,1,"")</f>
        <v>#N/A</v>
      </c>
      <c r="BF415">
        <v>2</v>
      </c>
    </row>
    <row r="416" spans="1:58" x14ac:dyDescent="0.25">
      <c r="A416" s="88" t="s">
        <v>4021</v>
      </c>
      <c r="B416" s="88" t="s">
        <v>221</v>
      </c>
      <c r="C416" s="53" t="s">
        <v>4411</v>
      </c>
      <c r="D416" s="54">
        <v>1.1666666666666667</v>
      </c>
      <c r="E416" s="53"/>
      <c r="F416" s="55">
        <v>17.5</v>
      </c>
      <c r="G416" s="53"/>
      <c r="H416" s="57"/>
      <c r="I416" s="56"/>
      <c r="J416" s="56"/>
      <c r="K416" s="36" t="s">
        <v>65</v>
      </c>
      <c r="L416" s="58">
        <v>416</v>
      </c>
      <c r="M416" s="58"/>
      <c r="N416" s="59"/>
      <c r="O416" s="91" t="s">
        <v>223</v>
      </c>
      <c r="P416" s="94">
        <v>42815.227395833332</v>
      </c>
      <c r="Q416" s="91" t="s">
        <v>4061</v>
      </c>
      <c r="R416" s="91"/>
      <c r="S416" s="91"/>
      <c r="T416" s="91"/>
      <c r="U416" s="91"/>
      <c r="V416" s="97" t="s">
        <v>4100</v>
      </c>
      <c r="W416" s="94">
        <v>42815.227395833332</v>
      </c>
      <c r="X416" s="97" t="s">
        <v>4136</v>
      </c>
      <c r="Y416" s="91"/>
      <c r="Z416" s="91"/>
      <c r="AA416" s="100" t="s">
        <v>4171</v>
      </c>
      <c r="AB416" s="100" t="s">
        <v>4179</v>
      </c>
      <c r="AC416" s="91" t="b">
        <v>0</v>
      </c>
      <c r="AD416" s="91">
        <v>0</v>
      </c>
      <c r="AE416" s="100" t="s">
        <v>4184</v>
      </c>
      <c r="AF416" s="91" t="b">
        <v>0</v>
      </c>
      <c r="AG416" s="91" t="s">
        <v>246</v>
      </c>
      <c r="AH416" s="91"/>
      <c r="AI416" s="100" t="s">
        <v>243</v>
      </c>
      <c r="AJ416" s="91" t="b">
        <v>0</v>
      </c>
      <c r="AK416" s="91">
        <v>0</v>
      </c>
      <c r="AL416" s="100" t="s">
        <v>243</v>
      </c>
      <c r="AM416" s="91" t="s">
        <v>247</v>
      </c>
      <c r="AN416" s="91" t="b">
        <v>0</v>
      </c>
      <c r="AO416" s="100" t="s">
        <v>4179</v>
      </c>
      <c r="AP416" s="91" t="s">
        <v>178</v>
      </c>
      <c r="AQ416" s="91">
        <v>0</v>
      </c>
      <c r="AR416" s="91">
        <v>0</v>
      </c>
      <c r="AS416" s="91"/>
      <c r="AT416" s="91"/>
      <c r="AU416" s="91"/>
      <c r="AV416" s="91"/>
      <c r="AW416" s="91"/>
      <c r="AX416" s="91"/>
      <c r="AY416" s="91"/>
      <c r="AZ416" s="91"/>
      <c r="BA416" s="123" t="s">
        <v>3582</v>
      </c>
      <c r="BB416" s="123" t="s">
        <v>4396</v>
      </c>
      <c r="BC416" s="123">
        <v>-1</v>
      </c>
      <c r="BD416" s="90" t="str">
        <f>REPLACE(INDEX(GroupVertices[Group], MATCH(Edges[[#This Row],[Vertex 1]],GroupVertices[Vertex],0)),1,1,"")</f>
        <v>orth</v>
      </c>
      <c r="BE416" s="90" t="e">
        <f>REPLACE(INDEX(GroupVertices[Group], MATCH(Edges[[#This Row],[Vertex 2]],GroupVertices[Vertex],0)),1,1,"")</f>
        <v>#N/A</v>
      </c>
      <c r="BF416">
        <v>2</v>
      </c>
    </row>
    <row r="417" spans="1:58" x14ac:dyDescent="0.25">
      <c r="A417" s="88" t="s">
        <v>4021</v>
      </c>
      <c r="B417" s="88" t="s">
        <v>218</v>
      </c>
      <c r="C417" s="53" t="s">
        <v>4411</v>
      </c>
      <c r="D417" s="54">
        <v>1.1666666666666667</v>
      </c>
      <c r="E417" s="53"/>
      <c r="F417" s="55">
        <v>17.5</v>
      </c>
      <c r="G417" s="53"/>
      <c r="H417" s="57"/>
      <c r="I417" s="56"/>
      <c r="J417" s="56"/>
      <c r="K417" s="36" t="s">
        <v>65</v>
      </c>
      <c r="L417" s="58">
        <v>417</v>
      </c>
      <c r="M417" s="58"/>
      <c r="N417" s="59"/>
      <c r="O417" s="91" t="s">
        <v>223</v>
      </c>
      <c r="P417" s="94">
        <v>42815.225162037037</v>
      </c>
      <c r="Q417" s="91" t="s">
        <v>4060</v>
      </c>
      <c r="R417" s="91"/>
      <c r="S417" s="91"/>
      <c r="T417" s="91"/>
      <c r="U417" s="91"/>
      <c r="V417" s="97" t="s">
        <v>4100</v>
      </c>
      <c r="W417" s="94">
        <v>42815.225162037037</v>
      </c>
      <c r="X417" s="97" t="s">
        <v>4135</v>
      </c>
      <c r="Y417" s="91"/>
      <c r="Z417" s="91"/>
      <c r="AA417" s="100" t="s">
        <v>4170</v>
      </c>
      <c r="AB417" s="100" t="s">
        <v>4178</v>
      </c>
      <c r="AC417" s="91" t="b">
        <v>0</v>
      </c>
      <c r="AD417" s="91">
        <v>0</v>
      </c>
      <c r="AE417" s="100" t="s">
        <v>4184</v>
      </c>
      <c r="AF417" s="91" t="b">
        <v>0</v>
      </c>
      <c r="AG417" s="91" t="s">
        <v>246</v>
      </c>
      <c r="AH417" s="91"/>
      <c r="AI417" s="100" t="s">
        <v>243</v>
      </c>
      <c r="AJ417" s="91" t="b">
        <v>0</v>
      </c>
      <c r="AK417" s="91">
        <v>0</v>
      </c>
      <c r="AL417" s="100" t="s">
        <v>243</v>
      </c>
      <c r="AM417" s="91" t="s">
        <v>247</v>
      </c>
      <c r="AN417" s="91" t="b">
        <v>0</v>
      </c>
      <c r="AO417" s="100" t="s">
        <v>4178</v>
      </c>
      <c r="AP417" s="91" t="s">
        <v>178</v>
      </c>
      <c r="AQ417" s="91">
        <v>0</v>
      </c>
      <c r="AR417" s="91">
        <v>0</v>
      </c>
      <c r="AS417" s="91"/>
      <c r="AT417" s="91"/>
      <c r="AU417" s="91"/>
      <c r="AV417" s="91"/>
      <c r="AW417" s="91"/>
      <c r="AX417" s="91"/>
      <c r="AY417" s="91"/>
      <c r="AZ417" s="91"/>
      <c r="BA417" s="123" t="s">
        <v>3582</v>
      </c>
      <c r="BB417" s="123" t="s">
        <v>4396</v>
      </c>
      <c r="BC417" s="123">
        <v>-1</v>
      </c>
      <c r="BD417" s="90" t="str">
        <f>REPLACE(INDEX(GroupVertices[Group], MATCH(Edges[[#This Row],[Vertex 1]],GroupVertices[Vertex],0)),1,1,"")</f>
        <v>orth</v>
      </c>
      <c r="BE417" s="90" t="e">
        <f>REPLACE(INDEX(GroupVertices[Group], MATCH(Edges[[#This Row],[Vertex 2]],GroupVertices[Vertex],0)),1,1,"")</f>
        <v>#N/A</v>
      </c>
      <c r="BF417">
        <v>2</v>
      </c>
    </row>
    <row r="418" spans="1:58" x14ac:dyDescent="0.25">
      <c r="A418" s="89" t="s">
        <v>4021</v>
      </c>
      <c r="B418" s="89" t="s">
        <v>218</v>
      </c>
      <c r="C418" s="53" t="s">
        <v>4411</v>
      </c>
      <c r="D418" s="150">
        <v>1.1666666666666667</v>
      </c>
      <c r="E418" s="149"/>
      <c r="F418" s="152">
        <v>17.5</v>
      </c>
      <c r="G418" s="149"/>
      <c r="H418" s="153"/>
      <c r="I418" s="154"/>
      <c r="J418" s="154"/>
      <c r="K418" s="36" t="s">
        <v>65</v>
      </c>
      <c r="L418" s="156">
        <v>418</v>
      </c>
      <c r="M418" s="156"/>
      <c r="N418" s="87"/>
      <c r="O418" s="92" t="s">
        <v>222</v>
      </c>
      <c r="P418" s="95">
        <v>42815.227395833332</v>
      </c>
      <c r="Q418" s="92" t="s">
        <v>4061</v>
      </c>
      <c r="R418" s="92"/>
      <c r="S418" s="92"/>
      <c r="T418" s="92"/>
      <c r="U418" s="92"/>
      <c r="V418" s="98" t="s">
        <v>4100</v>
      </c>
      <c r="W418" s="95">
        <v>42815.227395833332</v>
      </c>
      <c r="X418" s="98" t="s">
        <v>4136</v>
      </c>
      <c r="Y418" s="92"/>
      <c r="Z418" s="92"/>
      <c r="AA418" s="101" t="s">
        <v>4171</v>
      </c>
      <c r="AB418" s="101" t="s">
        <v>4179</v>
      </c>
      <c r="AC418" s="92" t="b">
        <v>0</v>
      </c>
      <c r="AD418" s="92">
        <v>0</v>
      </c>
      <c r="AE418" s="101" t="s">
        <v>4184</v>
      </c>
      <c r="AF418" s="92" t="b">
        <v>0</v>
      </c>
      <c r="AG418" s="92" t="s">
        <v>246</v>
      </c>
      <c r="AH418" s="92"/>
      <c r="AI418" s="101" t="s">
        <v>243</v>
      </c>
      <c r="AJ418" s="92" t="b">
        <v>0</v>
      </c>
      <c r="AK418" s="92">
        <v>0</v>
      </c>
      <c r="AL418" s="101" t="s">
        <v>243</v>
      </c>
      <c r="AM418" s="92" t="s">
        <v>247</v>
      </c>
      <c r="AN418" s="92" t="b">
        <v>0</v>
      </c>
      <c r="AO418" s="101" t="s">
        <v>4179</v>
      </c>
      <c r="AP418" s="92" t="s">
        <v>178</v>
      </c>
      <c r="AQ418" s="92">
        <v>0</v>
      </c>
      <c r="AR418" s="92">
        <v>0</v>
      </c>
      <c r="AS418" s="92"/>
      <c r="AT418" s="92"/>
      <c r="AU418" s="92"/>
      <c r="AV418" s="92"/>
      <c r="AW418" s="92"/>
      <c r="AX418" s="92"/>
      <c r="AY418" s="92"/>
      <c r="AZ418" s="92"/>
      <c r="BA418" s="123" t="s">
        <v>3582</v>
      </c>
      <c r="BB418" s="123" t="s">
        <v>4396</v>
      </c>
      <c r="BC418" s="123">
        <v>-1</v>
      </c>
      <c r="BD418" s="90" t="str">
        <f>REPLACE(INDEX(GroupVertices[Group], MATCH(Edges[[#This Row],[Vertex 1]],GroupVertices[Vertex],0)),1,1,"")</f>
        <v>orth</v>
      </c>
      <c r="BE418" s="90" t="e">
        <f>REPLACE(INDEX(GroupVertices[Group], MATCH(Edges[[#This Row],[Vertex 2]],GroupVertices[Vertex],0)),1,1,"")</f>
        <v>#N/A</v>
      </c>
      <c r="BF418">
        <v>2</v>
      </c>
    </row>
    <row r="419" spans="1:58" x14ac:dyDescent="0.25">
      <c r="A419" s="88" t="s">
        <v>4372</v>
      </c>
      <c r="B419" s="88" t="s">
        <v>221</v>
      </c>
      <c r="C419" s="53" t="s">
        <v>4411</v>
      </c>
      <c r="D419" s="54">
        <v>1</v>
      </c>
      <c r="E419" s="53"/>
      <c r="F419" s="55">
        <v>10</v>
      </c>
      <c r="G419" s="53"/>
      <c r="H419" s="57"/>
      <c r="I419" s="56"/>
      <c r="J419" s="56"/>
      <c r="K419" s="36" t="s">
        <v>65</v>
      </c>
      <c r="L419" s="58">
        <v>419</v>
      </c>
      <c r="M419" s="58"/>
      <c r="N419" s="59"/>
      <c r="O419" s="91" t="s">
        <v>223</v>
      </c>
      <c r="P419" s="94">
        <v>42813.706273148149</v>
      </c>
      <c r="Q419" s="91" t="s">
        <v>4373</v>
      </c>
      <c r="R419" s="97" t="s">
        <v>4375</v>
      </c>
      <c r="S419" s="91" t="s">
        <v>342</v>
      </c>
      <c r="T419" s="91" t="s">
        <v>4376</v>
      </c>
      <c r="U419" s="91"/>
      <c r="V419" s="97" t="s">
        <v>4379</v>
      </c>
      <c r="W419" s="94">
        <v>42813.706273148149</v>
      </c>
      <c r="X419" s="97" t="s">
        <v>4380</v>
      </c>
      <c r="Y419" s="91"/>
      <c r="Z419" s="91"/>
      <c r="AA419" s="100" t="s">
        <v>4382</v>
      </c>
      <c r="AB419" s="91"/>
      <c r="AC419" s="91" t="b">
        <v>0</v>
      </c>
      <c r="AD419" s="91">
        <v>0</v>
      </c>
      <c r="AE419" s="100" t="s">
        <v>243</v>
      </c>
      <c r="AF419" s="91" t="b">
        <v>0</v>
      </c>
      <c r="AG419" s="91" t="s">
        <v>246</v>
      </c>
      <c r="AH419" s="91"/>
      <c r="AI419" s="100" t="s">
        <v>243</v>
      </c>
      <c r="AJ419" s="91" t="b">
        <v>0</v>
      </c>
      <c r="AK419" s="91">
        <v>0</v>
      </c>
      <c r="AL419" s="100" t="s">
        <v>243</v>
      </c>
      <c r="AM419" s="91" t="s">
        <v>453</v>
      </c>
      <c r="AN419" s="91" t="b">
        <v>1</v>
      </c>
      <c r="AO419" s="100" t="s">
        <v>4382</v>
      </c>
      <c r="AP419" s="91" t="s">
        <v>178</v>
      </c>
      <c r="AQ419" s="91">
        <v>0</v>
      </c>
      <c r="AR419" s="91">
        <v>0</v>
      </c>
      <c r="AS419" s="91"/>
      <c r="AT419" s="91"/>
      <c r="AU419" s="91"/>
      <c r="AV419" s="91"/>
      <c r="AW419" s="91"/>
      <c r="AX419" s="91"/>
      <c r="AY419" s="91"/>
      <c r="AZ419" s="91"/>
      <c r="BA419" t="s">
        <v>4391</v>
      </c>
      <c r="BB419" s="123" t="s">
        <v>4396</v>
      </c>
      <c r="BC419" s="123">
        <v>-1</v>
      </c>
      <c r="BD419" s="90" t="str">
        <f>REPLACE(INDEX(GroupVertices[Group], MATCH(Edges[[#This Row],[Vertex 1]],GroupVertices[Vertex],0)),1,1,"")</f>
        <v>outh</v>
      </c>
      <c r="BE419" s="90" t="e">
        <f>REPLACE(INDEX(GroupVertices[Group], MATCH(Edges[[#This Row],[Vertex 2]],GroupVertices[Vertex],0)),1,1,"")</f>
        <v>#N/A</v>
      </c>
      <c r="BF419">
        <v>1</v>
      </c>
    </row>
    <row r="420" spans="1:58" x14ac:dyDescent="0.25">
      <c r="A420" s="88" t="s">
        <v>4372</v>
      </c>
      <c r="B420" s="88" t="s">
        <v>1397</v>
      </c>
      <c r="C420" s="53" t="s">
        <v>4411</v>
      </c>
      <c r="D420" s="54">
        <v>1</v>
      </c>
      <c r="E420" s="53"/>
      <c r="F420" s="55">
        <v>10</v>
      </c>
      <c r="G420" s="53"/>
      <c r="H420" s="57"/>
      <c r="I420" s="56"/>
      <c r="J420" s="56"/>
      <c r="K420" s="36" t="s">
        <v>65</v>
      </c>
      <c r="L420" s="58">
        <v>420</v>
      </c>
      <c r="M420" s="58"/>
      <c r="N420" s="59"/>
      <c r="O420" s="91" t="s">
        <v>223</v>
      </c>
      <c r="P420" s="94">
        <v>42813.730810185189</v>
      </c>
      <c r="Q420" s="91" t="s">
        <v>4374</v>
      </c>
      <c r="R420" s="91"/>
      <c r="S420" s="91"/>
      <c r="T420" s="91" t="s">
        <v>4377</v>
      </c>
      <c r="U420" s="97" t="s">
        <v>4378</v>
      </c>
      <c r="V420" s="97" t="s">
        <v>4378</v>
      </c>
      <c r="W420" s="94">
        <v>42813.730810185189</v>
      </c>
      <c r="X420" s="97" t="s">
        <v>4381</v>
      </c>
      <c r="Y420" s="91"/>
      <c r="Z420" s="91"/>
      <c r="AA420" s="100" t="s">
        <v>4383</v>
      </c>
      <c r="AB420" s="91"/>
      <c r="AC420" s="91" t="b">
        <v>0</v>
      </c>
      <c r="AD420" s="91">
        <v>0</v>
      </c>
      <c r="AE420" s="100" t="s">
        <v>243</v>
      </c>
      <c r="AF420" s="91" t="b">
        <v>0</v>
      </c>
      <c r="AG420" s="91" t="s">
        <v>246</v>
      </c>
      <c r="AH420" s="91"/>
      <c r="AI420" s="100" t="s">
        <v>243</v>
      </c>
      <c r="AJ420" s="91" t="b">
        <v>0</v>
      </c>
      <c r="AK420" s="91">
        <v>0</v>
      </c>
      <c r="AL420" s="100" t="s">
        <v>243</v>
      </c>
      <c r="AM420" s="91" t="s">
        <v>453</v>
      </c>
      <c r="AN420" s="91" t="b">
        <v>0</v>
      </c>
      <c r="AO420" s="100" t="s">
        <v>4383</v>
      </c>
      <c r="AP420" s="91" t="s">
        <v>178</v>
      </c>
      <c r="AQ420" s="91">
        <v>0</v>
      </c>
      <c r="AR420" s="91">
        <v>0</v>
      </c>
      <c r="AS420" s="91"/>
      <c r="AT420" s="91"/>
      <c r="AU420" s="91"/>
      <c r="AV420" s="91"/>
      <c r="AW420" s="91"/>
      <c r="AX420" s="91"/>
      <c r="AY420" s="91"/>
      <c r="AZ420" s="91"/>
      <c r="BA420" t="s">
        <v>4391</v>
      </c>
      <c r="BB420" s="123" t="s">
        <v>4396</v>
      </c>
      <c r="BC420" s="123">
        <v>-1</v>
      </c>
      <c r="BD420" s="90" t="str">
        <f>REPLACE(INDEX(GroupVertices[Group], MATCH(Edges[[#This Row],[Vertex 1]],GroupVertices[Vertex],0)),1,1,"")</f>
        <v>outh</v>
      </c>
      <c r="BE420" s="90" t="e">
        <f>REPLACE(INDEX(GroupVertices[Group], MATCH(Edges[[#This Row],[Vertex 2]],GroupVertices[Vertex],0)),1,1,"")</f>
        <v>#N/A</v>
      </c>
      <c r="BF420">
        <v>1</v>
      </c>
    </row>
    <row r="421" spans="1:58" x14ac:dyDescent="0.25">
      <c r="A421" s="88" t="s">
        <v>4372</v>
      </c>
      <c r="B421" s="88" t="s">
        <v>218</v>
      </c>
      <c r="C421" s="53" t="s">
        <v>4411</v>
      </c>
      <c r="D421" s="54">
        <v>1.1666666666666667</v>
      </c>
      <c r="E421" s="53"/>
      <c r="F421" s="55">
        <v>17.5</v>
      </c>
      <c r="G421" s="53"/>
      <c r="H421" s="57"/>
      <c r="I421" s="56"/>
      <c r="J421" s="56"/>
      <c r="K421" s="36" t="s">
        <v>65</v>
      </c>
      <c r="L421" s="58">
        <v>421</v>
      </c>
      <c r="M421" s="58"/>
      <c r="N421" s="59"/>
      <c r="O421" s="91" t="s">
        <v>223</v>
      </c>
      <c r="P421" s="94">
        <v>42813.706273148149</v>
      </c>
      <c r="Q421" s="91" t="s">
        <v>4373</v>
      </c>
      <c r="R421" s="97" t="s">
        <v>4375</v>
      </c>
      <c r="S421" s="91" t="s">
        <v>342</v>
      </c>
      <c r="T421" s="91" t="s">
        <v>4376</v>
      </c>
      <c r="U421" s="91"/>
      <c r="V421" s="97" t="s">
        <v>4379</v>
      </c>
      <c r="W421" s="94">
        <v>42813.706273148149</v>
      </c>
      <c r="X421" s="97" t="s">
        <v>4380</v>
      </c>
      <c r="Y421" s="91"/>
      <c r="Z421" s="91"/>
      <c r="AA421" s="100" t="s">
        <v>4382</v>
      </c>
      <c r="AB421" s="91"/>
      <c r="AC421" s="91" t="b">
        <v>0</v>
      </c>
      <c r="AD421" s="91">
        <v>0</v>
      </c>
      <c r="AE421" s="100" t="s">
        <v>243</v>
      </c>
      <c r="AF421" s="91" t="b">
        <v>0</v>
      </c>
      <c r="AG421" s="91" t="s">
        <v>246</v>
      </c>
      <c r="AH421" s="91"/>
      <c r="AI421" s="100" t="s">
        <v>243</v>
      </c>
      <c r="AJ421" s="91" t="b">
        <v>0</v>
      </c>
      <c r="AK421" s="91">
        <v>0</v>
      </c>
      <c r="AL421" s="100" t="s">
        <v>243</v>
      </c>
      <c r="AM421" s="91" t="s">
        <v>453</v>
      </c>
      <c r="AN421" s="91" t="b">
        <v>1</v>
      </c>
      <c r="AO421" s="100" t="s">
        <v>4382</v>
      </c>
      <c r="AP421" s="91" t="s">
        <v>178</v>
      </c>
      <c r="AQ421" s="91">
        <v>0</v>
      </c>
      <c r="AR421" s="91">
        <v>0</v>
      </c>
      <c r="AS421" s="91"/>
      <c r="AT421" s="91"/>
      <c r="AU421" s="91"/>
      <c r="AV421" s="91"/>
      <c r="AW421" s="91"/>
      <c r="AX421" s="91"/>
      <c r="AY421" s="91"/>
      <c r="AZ421" s="91"/>
      <c r="BA421" t="s">
        <v>4391</v>
      </c>
      <c r="BB421" s="123" t="s">
        <v>4396</v>
      </c>
      <c r="BC421" s="123">
        <v>-1</v>
      </c>
      <c r="BD421" s="90" t="str">
        <f>REPLACE(INDEX(GroupVertices[Group], MATCH(Edges[[#This Row],[Vertex 1]],GroupVertices[Vertex],0)),1,1,"")</f>
        <v>outh</v>
      </c>
      <c r="BE421" s="90" t="e">
        <f>REPLACE(INDEX(GroupVertices[Group], MATCH(Edges[[#This Row],[Vertex 2]],GroupVertices[Vertex],0)),1,1,"")</f>
        <v>#N/A</v>
      </c>
      <c r="BF421">
        <v>2</v>
      </c>
    </row>
    <row r="422" spans="1:58" x14ac:dyDescent="0.25">
      <c r="A422" s="157" t="s">
        <v>4372</v>
      </c>
      <c r="B422" s="89" t="s">
        <v>218</v>
      </c>
      <c r="C422" s="53" t="s">
        <v>4411</v>
      </c>
      <c r="D422" s="150">
        <v>1.1666666666666667</v>
      </c>
      <c r="E422" s="149"/>
      <c r="F422" s="152">
        <v>17.5</v>
      </c>
      <c r="G422" s="149"/>
      <c r="H422" s="153"/>
      <c r="I422" s="154"/>
      <c r="J422" s="154"/>
      <c r="K422" s="36" t="s">
        <v>65</v>
      </c>
      <c r="L422" s="156">
        <v>422</v>
      </c>
      <c r="M422" s="156"/>
      <c r="N422" s="87"/>
      <c r="O422" s="92" t="s">
        <v>223</v>
      </c>
      <c r="P422" s="95">
        <v>42813.730810185189</v>
      </c>
      <c r="Q422" s="92" t="s">
        <v>4374</v>
      </c>
      <c r="R422" s="92"/>
      <c r="S422" s="92"/>
      <c r="T422" s="92" t="s">
        <v>4377</v>
      </c>
      <c r="U422" s="98" t="s">
        <v>4378</v>
      </c>
      <c r="V422" s="98" t="s">
        <v>4378</v>
      </c>
      <c r="W422" s="95">
        <v>42813.730810185189</v>
      </c>
      <c r="X422" s="98" t="s">
        <v>4381</v>
      </c>
      <c r="Y422" s="92"/>
      <c r="Z422" s="92"/>
      <c r="AA422" s="101" t="s">
        <v>4383</v>
      </c>
      <c r="AB422" s="92"/>
      <c r="AC422" s="92" t="b">
        <v>0</v>
      </c>
      <c r="AD422" s="92">
        <v>0</v>
      </c>
      <c r="AE422" s="101" t="s">
        <v>243</v>
      </c>
      <c r="AF422" s="92" t="b">
        <v>0</v>
      </c>
      <c r="AG422" s="92" t="s">
        <v>246</v>
      </c>
      <c r="AH422" s="92"/>
      <c r="AI422" s="101" t="s">
        <v>243</v>
      </c>
      <c r="AJ422" s="92" t="b">
        <v>0</v>
      </c>
      <c r="AK422" s="92">
        <v>0</v>
      </c>
      <c r="AL422" s="101" t="s">
        <v>243</v>
      </c>
      <c r="AM422" s="92" t="s">
        <v>453</v>
      </c>
      <c r="AN422" s="92" t="b">
        <v>0</v>
      </c>
      <c r="AO422" s="101" t="s">
        <v>4383</v>
      </c>
      <c r="AP422" s="92" t="s">
        <v>178</v>
      </c>
      <c r="AQ422" s="92">
        <v>0</v>
      </c>
      <c r="AR422" s="92">
        <v>0</v>
      </c>
      <c r="AS422" s="92"/>
      <c r="AT422" s="92"/>
      <c r="AU422" s="92"/>
      <c r="AV422" s="92"/>
      <c r="AW422" s="92"/>
      <c r="AX422" s="92"/>
      <c r="AY422" s="92"/>
      <c r="AZ422" s="92"/>
      <c r="BA422" t="s">
        <v>4391</v>
      </c>
      <c r="BB422" s="123" t="s">
        <v>4396</v>
      </c>
      <c r="BC422" s="123">
        <v>-1</v>
      </c>
      <c r="BD422" s="90" t="str">
        <f>REPLACE(INDEX(GroupVertices[Group], MATCH(Edges[[#This Row],[Vertex 1]],GroupVertices[Vertex],0)),1,1,"")</f>
        <v>outh</v>
      </c>
      <c r="BE422" s="90" t="e">
        <f>REPLACE(INDEX(GroupVertices[Group], MATCH(Edges[[#This Row],[Vertex 2]],GroupVertices[Vertex],0)),1,1,"")</f>
        <v>#N/A</v>
      </c>
      <c r="BF422">
        <v>2</v>
      </c>
    </row>
    <row r="423" spans="1:58" x14ac:dyDescent="0.25">
      <c r="A423" s="88" t="s">
        <v>215</v>
      </c>
      <c r="B423" s="88" t="s">
        <v>218</v>
      </c>
      <c r="C423" s="53" t="s">
        <v>4410</v>
      </c>
      <c r="D423" s="54">
        <v>1.1666666666666667</v>
      </c>
      <c r="E423" s="61"/>
      <c r="F423" s="55">
        <v>17.5</v>
      </c>
      <c r="G423" s="53"/>
      <c r="H423" s="57"/>
      <c r="I423" s="56"/>
      <c r="J423" s="56"/>
      <c r="K423" s="36" t="s">
        <v>65</v>
      </c>
      <c r="L423" s="79">
        <v>423</v>
      </c>
      <c r="M423" s="79"/>
      <c r="N423" s="59"/>
      <c r="O423" s="91" t="s">
        <v>223</v>
      </c>
      <c r="P423" s="94">
        <v>42806.779166666667</v>
      </c>
      <c r="Q423" s="91" t="s">
        <v>225</v>
      </c>
      <c r="R423" s="91"/>
      <c r="S423" s="91"/>
      <c r="T423" s="91"/>
      <c r="U423" s="91"/>
      <c r="V423" s="97" t="s">
        <v>230</v>
      </c>
      <c r="W423" s="94">
        <v>42806.779166666667</v>
      </c>
      <c r="X423" s="97" t="s">
        <v>234</v>
      </c>
      <c r="Y423" s="91"/>
      <c r="Z423" s="91"/>
      <c r="AA423" s="100" t="s">
        <v>238</v>
      </c>
      <c r="AB423" s="91"/>
      <c r="AC423" s="91" t="b">
        <v>0</v>
      </c>
      <c r="AD423" s="91">
        <v>0</v>
      </c>
      <c r="AE423" s="100" t="s">
        <v>243</v>
      </c>
      <c r="AF423" s="91" t="b">
        <v>0</v>
      </c>
      <c r="AG423" s="91" t="s">
        <v>246</v>
      </c>
      <c r="AH423" s="91"/>
      <c r="AI423" s="100" t="s">
        <v>243</v>
      </c>
      <c r="AJ423" s="91" t="b">
        <v>0</v>
      </c>
      <c r="AK423" s="91">
        <v>0</v>
      </c>
      <c r="AL423" s="100" t="s">
        <v>243</v>
      </c>
      <c r="AM423" s="91" t="s">
        <v>247</v>
      </c>
      <c r="AN423" s="91" t="b">
        <v>0</v>
      </c>
      <c r="AO423" s="100" t="s">
        <v>238</v>
      </c>
      <c r="AP423" s="91" t="s">
        <v>178</v>
      </c>
      <c r="AQ423" s="91">
        <v>0</v>
      </c>
      <c r="AR423" s="91">
        <v>0</v>
      </c>
      <c r="AS423" s="91"/>
      <c r="AT423" s="91"/>
      <c r="AU423" s="91"/>
      <c r="AV423" s="91"/>
      <c r="AW423" s="91"/>
      <c r="AX423" s="91"/>
      <c r="AY423" s="91"/>
      <c r="AZ423" s="91"/>
      <c r="BA423" s="123" t="s">
        <v>326</v>
      </c>
      <c r="BB423" s="123" t="s">
        <v>4397</v>
      </c>
      <c r="BC423" s="123">
        <v>0</v>
      </c>
      <c r="BD423" s="90" t="str">
        <f>REPLACE(INDEX(GroupVertices[Group], MATCH(Edges[[#This Row],[Vertex 1]],GroupVertices[Vertex],0)),1,1,"")</f>
        <v>outh</v>
      </c>
      <c r="BE423" s="90" t="e">
        <f>REPLACE(INDEX(GroupVertices[Group], MATCH(Edges[[#This Row],[Vertex 2]],GroupVertices[Vertex],0)),1,1,"")</f>
        <v>#N/A</v>
      </c>
      <c r="BF423">
        <v>2</v>
      </c>
    </row>
    <row r="424" spans="1:58" x14ac:dyDescent="0.25">
      <c r="A424" s="88" t="s">
        <v>415</v>
      </c>
      <c r="B424" s="88" t="s">
        <v>416</v>
      </c>
      <c r="C424" s="53" t="s">
        <v>4410</v>
      </c>
      <c r="D424" s="54">
        <v>1</v>
      </c>
      <c r="E424" s="61"/>
      <c r="F424" s="55">
        <v>10</v>
      </c>
      <c r="G424" s="53"/>
      <c r="H424" s="57"/>
      <c r="I424" s="56"/>
      <c r="J424" s="56"/>
      <c r="K424" s="36" t="s">
        <v>65</v>
      </c>
      <c r="L424" s="79">
        <v>424</v>
      </c>
      <c r="M424" s="79"/>
      <c r="N424" s="59"/>
      <c r="O424" s="91" t="s">
        <v>223</v>
      </c>
      <c r="P424" s="94">
        <v>42810.638877314814</v>
      </c>
      <c r="Q424" s="91" t="s">
        <v>417</v>
      </c>
      <c r="R424" s="91"/>
      <c r="S424" s="91"/>
      <c r="T424" s="91" t="s">
        <v>418</v>
      </c>
      <c r="U424" s="91"/>
      <c r="V424" s="97" t="s">
        <v>419</v>
      </c>
      <c r="W424" s="94">
        <v>42810.638877314814</v>
      </c>
      <c r="X424" s="97" t="s">
        <v>420</v>
      </c>
      <c r="Y424" s="91"/>
      <c r="Z424" s="91"/>
      <c r="AA424" s="100" t="s">
        <v>421</v>
      </c>
      <c r="AB424" s="91"/>
      <c r="AC424" s="91" t="b">
        <v>0</v>
      </c>
      <c r="AD424" s="91">
        <v>0</v>
      </c>
      <c r="AE424" s="100" t="s">
        <v>244</v>
      </c>
      <c r="AF424" s="91" t="b">
        <v>0</v>
      </c>
      <c r="AG424" s="91" t="s">
        <v>246</v>
      </c>
      <c r="AH424" s="91"/>
      <c r="AI424" s="100" t="s">
        <v>243</v>
      </c>
      <c r="AJ424" s="91" t="b">
        <v>0</v>
      </c>
      <c r="AK424" s="91">
        <v>0</v>
      </c>
      <c r="AL424" s="100" t="s">
        <v>243</v>
      </c>
      <c r="AM424" s="91" t="s">
        <v>247</v>
      </c>
      <c r="AN424" s="91" t="b">
        <v>0</v>
      </c>
      <c r="AO424" s="100" t="s">
        <v>421</v>
      </c>
      <c r="AP424" s="91" t="s">
        <v>178</v>
      </c>
      <c r="AQ424" s="91">
        <v>0</v>
      </c>
      <c r="AR424" s="91">
        <v>0</v>
      </c>
      <c r="AS424" s="91" t="s">
        <v>422</v>
      </c>
      <c r="AT424" s="91" t="s">
        <v>286</v>
      </c>
      <c r="AU424" s="91" t="s">
        <v>423</v>
      </c>
      <c r="AV424" s="91" t="s">
        <v>424</v>
      </c>
      <c r="AW424" s="91" t="s">
        <v>425</v>
      </c>
      <c r="AX424" s="91" t="s">
        <v>426</v>
      </c>
      <c r="AY424" s="91" t="s">
        <v>427</v>
      </c>
      <c r="AZ424" s="97" t="s">
        <v>428</v>
      </c>
      <c r="BA424" s="123" t="s">
        <v>326</v>
      </c>
      <c r="BB424" s="123" t="s">
        <v>4397</v>
      </c>
      <c r="BC424" s="123">
        <v>0</v>
      </c>
      <c r="BD424" s="90" t="str">
        <f>REPLACE(INDEX(GroupVertices[Group], MATCH(Edges[[#This Row],[Vertex 1]],GroupVertices[Vertex],0)),1,1,"")</f>
        <v>outh</v>
      </c>
      <c r="BE424" s="90" t="e">
        <f>REPLACE(INDEX(GroupVertices[Group], MATCH(Edges[[#This Row],[Vertex 2]],GroupVertices[Vertex],0)),1,1,"")</f>
        <v>#N/A</v>
      </c>
      <c r="BF424">
        <v>1</v>
      </c>
    </row>
    <row r="425" spans="1:58" x14ac:dyDescent="0.25">
      <c r="A425" s="88" t="s">
        <v>415</v>
      </c>
      <c r="B425" s="88" t="s">
        <v>218</v>
      </c>
      <c r="C425" s="53" t="s">
        <v>4410</v>
      </c>
      <c r="D425" s="54">
        <v>1</v>
      </c>
      <c r="E425" s="61"/>
      <c r="F425" s="55">
        <v>10</v>
      </c>
      <c r="G425" s="53"/>
      <c r="H425" s="57"/>
      <c r="I425" s="56"/>
      <c r="J425" s="56"/>
      <c r="K425" s="36" t="s">
        <v>65</v>
      </c>
      <c r="L425" s="79">
        <v>425</v>
      </c>
      <c r="M425" s="79"/>
      <c r="N425" s="59"/>
      <c r="O425" s="91" t="s">
        <v>223</v>
      </c>
      <c r="P425" s="94">
        <v>42810.638877314814</v>
      </c>
      <c r="Q425" s="91" t="s">
        <v>417</v>
      </c>
      <c r="R425" s="91"/>
      <c r="S425" s="91"/>
      <c r="T425" s="91" t="s">
        <v>418</v>
      </c>
      <c r="U425" s="91"/>
      <c r="V425" s="97" t="s">
        <v>419</v>
      </c>
      <c r="W425" s="94">
        <v>42810.638877314814</v>
      </c>
      <c r="X425" s="97" t="s">
        <v>420</v>
      </c>
      <c r="Y425" s="91"/>
      <c r="Z425" s="91"/>
      <c r="AA425" s="100" t="s">
        <v>421</v>
      </c>
      <c r="AB425" s="91"/>
      <c r="AC425" s="91" t="b">
        <v>0</v>
      </c>
      <c r="AD425" s="91">
        <v>0</v>
      </c>
      <c r="AE425" s="100" t="s">
        <v>244</v>
      </c>
      <c r="AF425" s="91" t="b">
        <v>0</v>
      </c>
      <c r="AG425" s="91" t="s">
        <v>246</v>
      </c>
      <c r="AH425" s="91"/>
      <c r="AI425" s="100" t="s">
        <v>243</v>
      </c>
      <c r="AJ425" s="91" t="b">
        <v>0</v>
      </c>
      <c r="AK425" s="91">
        <v>0</v>
      </c>
      <c r="AL425" s="100" t="s">
        <v>243</v>
      </c>
      <c r="AM425" s="91" t="s">
        <v>247</v>
      </c>
      <c r="AN425" s="91" t="b">
        <v>0</v>
      </c>
      <c r="AO425" s="100" t="s">
        <v>421</v>
      </c>
      <c r="AP425" s="91" t="s">
        <v>178</v>
      </c>
      <c r="AQ425" s="91">
        <v>0</v>
      </c>
      <c r="AR425" s="91">
        <v>0</v>
      </c>
      <c r="AS425" s="91" t="s">
        <v>422</v>
      </c>
      <c r="AT425" s="91" t="s">
        <v>286</v>
      </c>
      <c r="AU425" s="91" t="s">
        <v>423</v>
      </c>
      <c r="AV425" s="91" t="s">
        <v>424</v>
      </c>
      <c r="AW425" s="91" t="s">
        <v>425</v>
      </c>
      <c r="AX425" s="91" t="s">
        <v>426</v>
      </c>
      <c r="AY425" s="91" t="s">
        <v>427</v>
      </c>
      <c r="AZ425" s="97" t="s">
        <v>428</v>
      </c>
      <c r="BA425" s="123" t="s">
        <v>326</v>
      </c>
      <c r="BB425" s="123" t="s">
        <v>4397</v>
      </c>
      <c r="BC425" s="123">
        <v>0</v>
      </c>
      <c r="BD425" s="90" t="str">
        <f>REPLACE(INDEX(GroupVertices[Group], MATCH(Edges[[#This Row],[Vertex 1]],GroupVertices[Vertex],0)),1,1,"")</f>
        <v>outh</v>
      </c>
      <c r="BE425" s="90" t="e">
        <f>REPLACE(INDEX(GroupVertices[Group], MATCH(Edges[[#This Row],[Vertex 2]],GroupVertices[Vertex],0)),1,1,"")</f>
        <v>#N/A</v>
      </c>
      <c r="BF425">
        <v>1</v>
      </c>
    </row>
    <row r="426" spans="1:58" x14ac:dyDescent="0.25">
      <c r="A426" s="89" t="s">
        <v>415</v>
      </c>
      <c r="B426" s="89" t="s">
        <v>221</v>
      </c>
      <c r="C426" s="53" t="s">
        <v>4410</v>
      </c>
      <c r="D426" s="150">
        <v>1</v>
      </c>
      <c r="E426" s="151"/>
      <c r="F426" s="152">
        <v>10</v>
      </c>
      <c r="G426" s="149"/>
      <c r="H426" s="153"/>
      <c r="I426" s="154"/>
      <c r="J426" s="154"/>
      <c r="K426" s="36" t="s">
        <v>65</v>
      </c>
      <c r="L426" s="155">
        <v>426</v>
      </c>
      <c r="M426" s="155"/>
      <c r="N426" s="87"/>
      <c r="O426" s="92" t="s">
        <v>222</v>
      </c>
      <c r="P426" s="95">
        <v>42810.638877314814</v>
      </c>
      <c r="Q426" s="92" t="s">
        <v>417</v>
      </c>
      <c r="R426" s="92"/>
      <c r="S426" s="92"/>
      <c r="T426" s="92" t="s">
        <v>418</v>
      </c>
      <c r="U426" s="92"/>
      <c r="V426" s="98" t="s">
        <v>419</v>
      </c>
      <c r="W426" s="95">
        <v>42810.638877314814</v>
      </c>
      <c r="X426" s="98" t="s">
        <v>420</v>
      </c>
      <c r="Y426" s="92"/>
      <c r="Z426" s="92"/>
      <c r="AA426" s="101" t="s">
        <v>421</v>
      </c>
      <c r="AB426" s="92"/>
      <c r="AC426" s="92" t="b">
        <v>0</v>
      </c>
      <c r="AD426" s="92">
        <v>0</v>
      </c>
      <c r="AE426" s="101" t="s">
        <v>244</v>
      </c>
      <c r="AF426" s="92" t="b">
        <v>0</v>
      </c>
      <c r="AG426" s="92" t="s">
        <v>246</v>
      </c>
      <c r="AH426" s="92"/>
      <c r="AI426" s="101" t="s">
        <v>243</v>
      </c>
      <c r="AJ426" s="92" t="b">
        <v>0</v>
      </c>
      <c r="AK426" s="92">
        <v>0</v>
      </c>
      <c r="AL426" s="101" t="s">
        <v>243</v>
      </c>
      <c r="AM426" s="92" t="s">
        <v>247</v>
      </c>
      <c r="AN426" s="92" t="b">
        <v>0</v>
      </c>
      <c r="AO426" s="101" t="s">
        <v>421</v>
      </c>
      <c r="AP426" s="92" t="s">
        <v>178</v>
      </c>
      <c r="AQ426" s="92">
        <v>0</v>
      </c>
      <c r="AR426" s="92">
        <v>0</v>
      </c>
      <c r="AS426" s="92" t="s">
        <v>422</v>
      </c>
      <c r="AT426" s="92" t="s">
        <v>286</v>
      </c>
      <c r="AU426" s="92" t="s">
        <v>423</v>
      </c>
      <c r="AV426" s="92" t="s">
        <v>424</v>
      </c>
      <c r="AW426" s="92" t="s">
        <v>425</v>
      </c>
      <c r="AX426" s="92" t="s">
        <v>426</v>
      </c>
      <c r="AY426" s="92" t="s">
        <v>427</v>
      </c>
      <c r="AZ426" s="98" t="s">
        <v>428</v>
      </c>
      <c r="BA426" s="123" t="s">
        <v>326</v>
      </c>
      <c r="BB426" s="123" t="s">
        <v>4397</v>
      </c>
      <c r="BC426" s="123">
        <v>0</v>
      </c>
      <c r="BD426" s="90" t="str">
        <f>REPLACE(INDEX(GroupVertices[Group], MATCH(Edges[[#This Row],[Vertex 1]],GroupVertices[Vertex],0)),1,1,"")</f>
        <v>outh</v>
      </c>
      <c r="BE426" s="90" t="e">
        <f>REPLACE(INDEX(GroupVertices[Group], MATCH(Edges[[#This Row],[Vertex 2]],GroupVertices[Vertex],0)),1,1,"")</f>
        <v>#N/A</v>
      </c>
      <c r="BF426">
        <v>1</v>
      </c>
    </row>
    <row r="427" spans="1:58" x14ac:dyDescent="0.25">
      <c r="A427" s="88" t="s">
        <v>505</v>
      </c>
      <c r="B427" s="88" t="s">
        <v>218</v>
      </c>
      <c r="C427" s="53" t="s">
        <v>4410</v>
      </c>
      <c r="D427" s="54">
        <v>1</v>
      </c>
      <c r="E427" s="61"/>
      <c r="F427" s="55">
        <v>10</v>
      </c>
      <c r="G427" s="53"/>
      <c r="H427" s="57"/>
      <c r="I427" s="56"/>
      <c r="J427" s="56"/>
      <c r="K427" s="36" t="s">
        <v>65</v>
      </c>
      <c r="L427" s="79">
        <v>427</v>
      </c>
      <c r="M427" s="79"/>
      <c r="N427" s="59"/>
      <c r="O427" s="91" t="s">
        <v>222</v>
      </c>
      <c r="P427" s="94">
        <v>42810.716967592591</v>
      </c>
      <c r="Q427" s="91" t="s">
        <v>522</v>
      </c>
      <c r="R427" s="91"/>
      <c r="S427" s="91"/>
      <c r="T427" s="91"/>
      <c r="U427" s="97" t="s">
        <v>527</v>
      </c>
      <c r="V427" s="97" t="s">
        <v>527</v>
      </c>
      <c r="W427" s="94">
        <v>42810.716967592591</v>
      </c>
      <c r="X427" s="97" t="s">
        <v>538</v>
      </c>
      <c r="Y427" s="91"/>
      <c r="Z427" s="91"/>
      <c r="AA427" s="100" t="s">
        <v>546</v>
      </c>
      <c r="AB427" s="91"/>
      <c r="AC427" s="91" t="b">
        <v>0</v>
      </c>
      <c r="AD427" s="91">
        <v>0</v>
      </c>
      <c r="AE427" s="100" t="s">
        <v>242</v>
      </c>
      <c r="AF427" s="91" t="b">
        <v>0</v>
      </c>
      <c r="AG427" s="91" t="s">
        <v>246</v>
      </c>
      <c r="AH427" s="91"/>
      <c r="AI427" s="100" t="s">
        <v>243</v>
      </c>
      <c r="AJ427" s="91" t="b">
        <v>0</v>
      </c>
      <c r="AK427" s="91">
        <v>0</v>
      </c>
      <c r="AL427" s="100" t="s">
        <v>243</v>
      </c>
      <c r="AM427" s="91" t="s">
        <v>552</v>
      </c>
      <c r="AN427" s="91" t="b">
        <v>0</v>
      </c>
      <c r="AO427" s="100" t="s">
        <v>546</v>
      </c>
      <c r="AP427" s="91" t="s">
        <v>178</v>
      </c>
      <c r="AQ427" s="91">
        <v>0</v>
      </c>
      <c r="AR427" s="91">
        <v>0</v>
      </c>
      <c r="AS427" s="91"/>
      <c r="AT427" s="91"/>
      <c r="AU427" s="91"/>
      <c r="AV427" s="91"/>
      <c r="AW427" s="91"/>
      <c r="AX427" s="91"/>
      <c r="AY427" s="91"/>
      <c r="AZ427" s="91"/>
      <c r="BA427" s="123" t="s">
        <v>670</v>
      </c>
      <c r="BB427" s="123" t="s">
        <v>4397</v>
      </c>
      <c r="BC427" s="123">
        <v>0</v>
      </c>
      <c r="BD427" s="90" t="str">
        <f>REPLACE(INDEX(GroupVertices[Group], MATCH(Edges[[#This Row],[Vertex 1]],GroupVertices[Vertex],0)),1,1,"")</f>
        <v>ast</v>
      </c>
      <c r="BE427" s="90" t="e">
        <f>REPLACE(INDEX(GroupVertices[Group], MATCH(Edges[[#This Row],[Vertex 2]],GroupVertices[Vertex],0)),1,1,"")</f>
        <v>#N/A</v>
      </c>
      <c r="BF427">
        <v>1</v>
      </c>
    </row>
    <row r="428" spans="1:58" x14ac:dyDescent="0.25">
      <c r="A428" s="88" t="s">
        <v>507</v>
      </c>
      <c r="B428" s="88" t="s">
        <v>510</v>
      </c>
      <c r="C428" s="53" t="s">
        <v>4410</v>
      </c>
      <c r="D428" s="54">
        <v>1</v>
      </c>
      <c r="E428" s="61"/>
      <c r="F428" s="55">
        <v>10</v>
      </c>
      <c r="G428" s="53"/>
      <c r="H428" s="57"/>
      <c r="I428" s="56"/>
      <c r="J428" s="56"/>
      <c r="K428" s="36" t="s">
        <v>65</v>
      </c>
      <c r="L428" s="79">
        <v>428</v>
      </c>
      <c r="M428" s="79"/>
      <c r="N428" s="59"/>
      <c r="O428" s="91" t="s">
        <v>223</v>
      </c>
      <c r="P428" s="94">
        <v>42813.117731481485</v>
      </c>
      <c r="Q428" s="91" t="s">
        <v>524</v>
      </c>
      <c r="R428" s="97" t="s">
        <v>525</v>
      </c>
      <c r="S428" s="91" t="s">
        <v>342</v>
      </c>
      <c r="T428" s="91"/>
      <c r="U428" s="91"/>
      <c r="V428" s="97" t="s">
        <v>532</v>
      </c>
      <c r="W428" s="94">
        <v>42813.117731481485</v>
      </c>
      <c r="X428" s="97" t="s">
        <v>540</v>
      </c>
      <c r="Y428" s="91"/>
      <c r="Z428" s="91"/>
      <c r="AA428" s="100" t="s">
        <v>548</v>
      </c>
      <c r="AB428" s="91"/>
      <c r="AC428" s="91" t="b">
        <v>0</v>
      </c>
      <c r="AD428" s="91">
        <v>1</v>
      </c>
      <c r="AE428" s="100" t="s">
        <v>549</v>
      </c>
      <c r="AF428" s="91" t="b">
        <v>1</v>
      </c>
      <c r="AG428" s="91" t="s">
        <v>550</v>
      </c>
      <c r="AH428" s="91"/>
      <c r="AI428" s="100" t="s">
        <v>551</v>
      </c>
      <c r="AJ428" s="91" t="b">
        <v>0</v>
      </c>
      <c r="AK428" s="91">
        <v>0</v>
      </c>
      <c r="AL428" s="100" t="s">
        <v>243</v>
      </c>
      <c r="AM428" s="91" t="s">
        <v>247</v>
      </c>
      <c r="AN428" s="91" t="b">
        <v>1</v>
      </c>
      <c r="AO428" s="100" t="s">
        <v>548</v>
      </c>
      <c r="AP428" s="91" t="s">
        <v>178</v>
      </c>
      <c r="AQ428" s="91">
        <v>0</v>
      </c>
      <c r="AR428" s="91">
        <v>0</v>
      </c>
      <c r="AS428" s="91"/>
      <c r="AT428" s="91"/>
      <c r="AU428" s="91"/>
      <c r="AV428" s="91"/>
      <c r="AW428" s="91"/>
      <c r="AX428" s="91"/>
      <c r="AY428" s="91"/>
      <c r="AZ428" s="91"/>
      <c r="BA428" s="123" t="s">
        <v>670</v>
      </c>
      <c r="BB428" s="123" t="s">
        <v>4397</v>
      </c>
      <c r="BC428" s="123">
        <v>0</v>
      </c>
      <c r="BD428" s="90" t="str">
        <f>REPLACE(INDEX(GroupVertices[Group], MATCH(Edges[[#This Row],[Vertex 1]],GroupVertices[Vertex],0)),1,1,"")</f>
        <v>ast</v>
      </c>
      <c r="BE428" s="90" t="e">
        <f>REPLACE(INDEX(GroupVertices[Group], MATCH(Edges[[#This Row],[Vertex 2]],GroupVertices[Vertex],0)),1,1,"")</f>
        <v>#N/A</v>
      </c>
      <c r="BF428">
        <v>1</v>
      </c>
    </row>
    <row r="429" spans="1:58" x14ac:dyDescent="0.25">
      <c r="A429" s="88" t="s">
        <v>507</v>
      </c>
      <c r="B429" s="88" t="s">
        <v>218</v>
      </c>
      <c r="C429" s="53" t="s">
        <v>4410</v>
      </c>
      <c r="D429" s="54">
        <v>1</v>
      </c>
      <c r="E429" s="61"/>
      <c r="F429" s="55">
        <v>10</v>
      </c>
      <c r="G429" s="53"/>
      <c r="H429" s="57"/>
      <c r="I429" s="56"/>
      <c r="J429" s="56"/>
      <c r="K429" s="36" t="s">
        <v>65</v>
      </c>
      <c r="L429" s="79">
        <v>429</v>
      </c>
      <c r="M429" s="79"/>
      <c r="N429" s="59"/>
      <c r="O429" s="91" t="s">
        <v>223</v>
      </c>
      <c r="P429" s="94">
        <v>42813.117731481485</v>
      </c>
      <c r="Q429" s="91" t="s">
        <v>524</v>
      </c>
      <c r="R429" s="97" t="s">
        <v>525</v>
      </c>
      <c r="S429" s="91" t="s">
        <v>342</v>
      </c>
      <c r="T429" s="91"/>
      <c r="U429" s="91"/>
      <c r="V429" s="97" t="s">
        <v>532</v>
      </c>
      <c r="W429" s="94">
        <v>42813.117731481485</v>
      </c>
      <c r="X429" s="97" t="s">
        <v>540</v>
      </c>
      <c r="Y429" s="91"/>
      <c r="Z429" s="91"/>
      <c r="AA429" s="100" t="s">
        <v>548</v>
      </c>
      <c r="AB429" s="91"/>
      <c r="AC429" s="91" t="b">
        <v>0</v>
      </c>
      <c r="AD429" s="91">
        <v>1</v>
      </c>
      <c r="AE429" s="100" t="s">
        <v>549</v>
      </c>
      <c r="AF429" s="91" t="b">
        <v>1</v>
      </c>
      <c r="AG429" s="91" t="s">
        <v>550</v>
      </c>
      <c r="AH429" s="91"/>
      <c r="AI429" s="100" t="s">
        <v>551</v>
      </c>
      <c r="AJ429" s="91" t="b">
        <v>0</v>
      </c>
      <c r="AK429" s="91">
        <v>0</v>
      </c>
      <c r="AL429" s="100" t="s">
        <v>243</v>
      </c>
      <c r="AM429" s="91" t="s">
        <v>247</v>
      </c>
      <c r="AN429" s="91" t="b">
        <v>1</v>
      </c>
      <c r="AO429" s="100" t="s">
        <v>548</v>
      </c>
      <c r="AP429" s="91" t="s">
        <v>178</v>
      </c>
      <c r="AQ429" s="91">
        <v>0</v>
      </c>
      <c r="AR429" s="91">
        <v>0</v>
      </c>
      <c r="AS429" s="91"/>
      <c r="AT429" s="91"/>
      <c r="AU429" s="91"/>
      <c r="AV429" s="91"/>
      <c r="AW429" s="91"/>
      <c r="AX429" s="91"/>
      <c r="AY429" s="91"/>
      <c r="AZ429" s="91"/>
      <c r="BA429" s="123" t="s">
        <v>670</v>
      </c>
      <c r="BB429" s="123" t="s">
        <v>4397</v>
      </c>
      <c r="BC429" s="123">
        <v>0</v>
      </c>
      <c r="BD429" s="90" t="str">
        <f>REPLACE(INDEX(GroupVertices[Group], MATCH(Edges[[#This Row],[Vertex 1]],GroupVertices[Vertex],0)),1,1,"")</f>
        <v>ast</v>
      </c>
      <c r="BE429" s="90" t="e">
        <f>REPLACE(INDEX(GroupVertices[Group], MATCH(Edges[[#This Row],[Vertex 2]],GroupVertices[Vertex],0)),1,1,"")</f>
        <v>#N/A</v>
      </c>
      <c r="BF429">
        <v>1</v>
      </c>
    </row>
    <row r="430" spans="1:58" x14ac:dyDescent="0.25">
      <c r="A430" s="88" t="s">
        <v>507</v>
      </c>
      <c r="B430" s="88" t="s">
        <v>511</v>
      </c>
      <c r="C430" s="53" t="s">
        <v>4410</v>
      </c>
      <c r="D430" s="54">
        <v>1</v>
      </c>
      <c r="E430" s="61"/>
      <c r="F430" s="55">
        <v>10</v>
      </c>
      <c r="G430" s="53"/>
      <c r="H430" s="57"/>
      <c r="I430" s="56"/>
      <c r="J430" s="56"/>
      <c r="K430" s="36" t="s">
        <v>65</v>
      </c>
      <c r="L430" s="79">
        <v>430</v>
      </c>
      <c r="M430" s="79"/>
      <c r="N430" s="59"/>
      <c r="O430" s="91" t="s">
        <v>223</v>
      </c>
      <c r="P430" s="94">
        <v>42813.117731481485</v>
      </c>
      <c r="Q430" s="91" t="s">
        <v>524</v>
      </c>
      <c r="R430" s="97" t="s">
        <v>525</v>
      </c>
      <c r="S430" s="91" t="s">
        <v>342</v>
      </c>
      <c r="T430" s="91"/>
      <c r="U430" s="91"/>
      <c r="V430" s="97" t="s">
        <v>532</v>
      </c>
      <c r="W430" s="94">
        <v>42813.117731481485</v>
      </c>
      <c r="X430" s="97" t="s">
        <v>540</v>
      </c>
      <c r="Y430" s="91"/>
      <c r="Z430" s="91"/>
      <c r="AA430" s="100" t="s">
        <v>548</v>
      </c>
      <c r="AB430" s="91"/>
      <c r="AC430" s="91" t="b">
        <v>0</v>
      </c>
      <c r="AD430" s="91">
        <v>1</v>
      </c>
      <c r="AE430" s="100" t="s">
        <v>549</v>
      </c>
      <c r="AF430" s="91" t="b">
        <v>1</v>
      </c>
      <c r="AG430" s="91" t="s">
        <v>550</v>
      </c>
      <c r="AH430" s="91"/>
      <c r="AI430" s="100" t="s">
        <v>551</v>
      </c>
      <c r="AJ430" s="91" t="b">
        <v>0</v>
      </c>
      <c r="AK430" s="91">
        <v>0</v>
      </c>
      <c r="AL430" s="100" t="s">
        <v>243</v>
      </c>
      <c r="AM430" s="91" t="s">
        <v>247</v>
      </c>
      <c r="AN430" s="91" t="b">
        <v>1</v>
      </c>
      <c r="AO430" s="100" t="s">
        <v>548</v>
      </c>
      <c r="AP430" s="91" t="s">
        <v>178</v>
      </c>
      <c r="AQ430" s="91">
        <v>0</v>
      </c>
      <c r="AR430" s="91">
        <v>0</v>
      </c>
      <c r="AS430" s="91"/>
      <c r="AT430" s="91"/>
      <c r="AU430" s="91"/>
      <c r="AV430" s="91"/>
      <c r="AW430" s="91"/>
      <c r="AX430" s="91"/>
      <c r="AY430" s="91"/>
      <c r="AZ430" s="91"/>
      <c r="BA430" s="123" t="s">
        <v>670</v>
      </c>
      <c r="BB430" s="123" t="s">
        <v>4397</v>
      </c>
      <c r="BC430" s="123">
        <v>0</v>
      </c>
      <c r="BD430" s="90" t="str">
        <f>REPLACE(INDEX(GroupVertices[Group], MATCH(Edges[[#This Row],[Vertex 1]],GroupVertices[Vertex],0)),1,1,"")</f>
        <v>ast</v>
      </c>
      <c r="BE430" s="90" t="str">
        <f>REPLACE(INDEX(GroupVertices[Group], MATCH(Edges[[#This Row],[Vertex 2]],GroupVertices[Vertex],0)),1,1,"")</f>
        <v>ast</v>
      </c>
      <c r="BF430">
        <v>1</v>
      </c>
    </row>
    <row r="431" spans="1:58" x14ac:dyDescent="0.25">
      <c r="A431" s="88" t="s">
        <v>507</v>
      </c>
      <c r="B431" s="88" t="s">
        <v>512</v>
      </c>
      <c r="C431" s="53" t="s">
        <v>4410</v>
      </c>
      <c r="D431" s="54">
        <v>1</v>
      </c>
      <c r="E431" s="61"/>
      <c r="F431" s="55">
        <v>10</v>
      </c>
      <c r="G431" s="53"/>
      <c r="H431" s="57"/>
      <c r="I431" s="56"/>
      <c r="J431" s="56"/>
      <c r="K431" s="36" t="s">
        <v>65</v>
      </c>
      <c r="L431" s="79">
        <v>431</v>
      </c>
      <c r="M431" s="79"/>
      <c r="N431" s="59"/>
      <c r="O431" s="91" t="s">
        <v>223</v>
      </c>
      <c r="P431" s="94">
        <v>42813.117731481485</v>
      </c>
      <c r="Q431" s="91" t="s">
        <v>524</v>
      </c>
      <c r="R431" s="97" t="s">
        <v>525</v>
      </c>
      <c r="S431" s="91" t="s">
        <v>342</v>
      </c>
      <c r="T431" s="91"/>
      <c r="U431" s="91"/>
      <c r="V431" s="97" t="s">
        <v>532</v>
      </c>
      <c r="W431" s="94">
        <v>42813.117731481485</v>
      </c>
      <c r="X431" s="97" t="s">
        <v>540</v>
      </c>
      <c r="Y431" s="91"/>
      <c r="Z431" s="91"/>
      <c r="AA431" s="100" t="s">
        <v>548</v>
      </c>
      <c r="AB431" s="91"/>
      <c r="AC431" s="91" t="b">
        <v>0</v>
      </c>
      <c r="AD431" s="91">
        <v>1</v>
      </c>
      <c r="AE431" s="100" t="s">
        <v>549</v>
      </c>
      <c r="AF431" s="91" t="b">
        <v>1</v>
      </c>
      <c r="AG431" s="91" t="s">
        <v>550</v>
      </c>
      <c r="AH431" s="91"/>
      <c r="AI431" s="100" t="s">
        <v>551</v>
      </c>
      <c r="AJ431" s="91" t="b">
        <v>0</v>
      </c>
      <c r="AK431" s="91">
        <v>0</v>
      </c>
      <c r="AL431" s="100" t="s">
        <v>243</v>
      </c>
      <c r="AM431" s="91" t="s">
        <v>247</v>
      </c>
      <c r="AN431" s="91" t="b">
        <v>1</v>
      </c>
      <c r="AO431" s="100" t="s">
        <v>548</v>
      </c>
      <c r="AP431" s="91" t="s">
        <v>178</v>
      </c>
      <c r="AQ431" s="91">
        <v>0</v>
      </c>
      <c r="AR431" s="91">
        <v>0</v>
      </c>
      <c r="AS431" s="91"/>
      <c r="AT431" s="91"/>
      <c r="AU431" s="91"/>
      <c r="AV431" s="91"/>
      <c r="AW431" s="91"/>
      <c r="AX431" s="91"/>
      <c r="AY431" s="91"/>
      <c r="AZ431" s="91"/>
      <c r="BA431" s="123" t="s">
        <v>670</v>
      </c>
      <c r="BB431" s="123" t="s">
        <v>4397</v>
      </c>
      <c r="BC431" s="123">
        <v>0</v>
      </c>
      <c r="BD431" s="90" t="str">
        <f>REPLACE(INDEX(GroupVertices[Group], MATCH(Edges[[#This Row],[Vertex 1]],GroupVertices[Vertex],0)),1,1,"")</f>
        <v>ast</v>
      </c>
      <c r="BE431" s="90" t="str">
        <f>REPLACE(INDEX(GroupVertices[Group], MATCH(Edges[[#This Row],[Vertex 2]],GroupVertices[Vertex],0)),1,1,"")</f>
        <v>ast</v>
      </c>
      <c r="BF431">
        <v>1</v>
      </c>
    </row>
    <row r="432" spans="1:58" x14ac:dyDescent="0.25">
      <c r="A432" s="88" t="s">
        <v>507</v>
      </c>
      <c r="B432" s="88" t="s">
        <v>513</v>
      </c>
      <c r="C432" s="53" t="s">
        <v>4410</v>
      </c>
      <c r="D432" s="54">
        <v>1</v>
      </c>
      <c r="E432" s="61"/>
      <c r="F432" s="55">
        <v>10</v>
      </c>
      <c r="G432" s="53"/>
      <c r="H432" s="57"/>
      <c r="I432" s="56"/>
      <c r="J432" s="56"/>
      <c r="K432" s="36" t="s">
        <v>65</v>
      </c>
      <c r="L432" s="79">
        <v>432</v>
      </c>
      <c r="M432" s="79"/>
      <c r="N432" s="59"/>
      <c r="O432" s="91" t="s">
        <v>223</v>
      </c>
      <c r="P432" s="94">
        <v>42813.117731481485</v>
      </c>
      <c r="Q432" s="91" t="s">
        <v>524</v>
      </c>
      <c r="R432" s="97" t="s">
        <v>525</v>
      </c>
      <c r="S432" s="91" t="s">
        <v>342</v>
      </c>
      <c r="T432" s="91"/>
      <c r="U432" s="91"/>
      <c r="V432" s="97" t="s">
        <v>532</v>
      </c>
      <c r="W432" s="94">
        <v>42813.117731481485</v>
      </c>
      <c r="X432" s="97" t="s">
        <v>540</v>
      </c>
      <c r="Y432" s="91"/>
      <c r="Z432" s="91"/>
      <c r="AA432" s="100" t="s">
        <v>548</v>
      </c>
      <c r="AB432" s="91"/>
      <c r="AC432" s="91" t="b">
        <v>0</v>
      </c>
      <c r="AD432" s="91">
        <v>1</v>
      </c>
      <c r="AE432" s="100" t="s">
        <v>549</v>
      </c>
      <c r="AF432" s="91" t="b">
        <v>1</v>
      </c>
      <c r="AG432" s="91" t="s">
        <v>550</v>
      </c>
      <c r="AH432" s="91"/>
      <c r="AI432" s="100" t="s">
        <v>551</v>
      </c>
      <c r="AJ432" s="91" t="b">
        <v>0</v>
      </c>
      <c r="AK432" s="91">
        <v>0</v>
      </c>
      <c r="AL432" s="100" t="s">
        <v>243</v>
      </c>
      <c r="AM432" s="91" t="s">
        <v>247</v>
      </c>
      <c r="AN432" s="91" t="b">
        <v>1</v>
      </c>
      <c r="AO432" s="100" t="s">
        <v>548</v>
      </c>
      <c r="AP432" s="91" t="s">
        <v>178</v>
      </c>
      <c r="AQ432" s="91">
        <v>0</v>
      </c>
      <c r="AR432" s="91">
        <v>0</v>
      </c>
      <c r="AS432" s="91"/>
      <c r="AT432" s="91"/>
      <c r="AU432" s="91"/>
      <c r="AV432" s="91"/>
      <c r="AW432" s="91"/>
      <c r="AX432" s="91"/>
      <c r="AY432" s="91"/>
      <c r="AZ432" s="91"/>
      <c r="BA432" s="123" t="s">
        <v>670</v>
      </c>
      <c r="BB432" s="123" t="s">
        <v>4397</v>
      </c>
      <c r="BC432" s="123">
        <v>0</v>
      </c>
      <c r="BD432" s="90" t="str">
        <f>REPLACE(INDEX(GroupVertices[Group], MATCH(Edges[[#This Row],[Vertex 1]],GroupVertices[Vertex],0)),1,1,"")</f>
        <v>ast</v>
      </c>
      <c r="BE432" s="90" t="str">
        <f>REPLACE(INDEX(GroupVertices[Group], MATCH(Edges[[#This Row],[Vertex 2]],GroupVertices[Vertex],0)),1,1,"")</f>
        <v>ast</v>
      </c>
      <c r="BF432">
        <v>1</v>
      </c>
    </row>
    <row r="433" spans="1:58" x14ac:dyDescent="0.25">
      <c r="A433" s="88" t="s">
        <v>507</v>
      </c>
      <c r="B433" s="88" t="s">
        <v>514</v>
      </c>
      <c r="C433" s="53" t="s">
        <v>4410</v>
      </c>
      <c r="D433" s="54">
        <v>1</v>
      </c>
      <c r="E433" s="61"/>
      <c r="F433" s="55">
        <v>10</v>
      </c>
      <c r="G433" s="53"/>
      <c r="H433" s="57"/>
      <c r="I433" s="56"/>
      <c r="J433" s="56"/>
      <c r="K433" s="36" t="s">
        <v>65</v>
      </c>
      <c r="L433" s="79">
        <v>433</v>
      </c>
      <c r="M433" s="79"/>
      <c r="N433" s="59"/>
      <c r="O433" s="91" t="s">
        <v>223</v>
      </c>
      <c r="P433" s="94">
        <v>42813.117731481485</v>
      </c>
      <c r="Q433" s="91" t="s">
        <v>524</v>
      </c>
      <c r="R433" s="97" t="s">
        <v>525</v>
      </c>
      <c r="S433" s="91" t="s">
        <v>342</v>
      </c>
      <c r="T433" s="91"/>
      <c r="U433" s="91"/>
      <c r="V433" s="97" t="s">
        <v>532</v>
      </c>
      <c r="W433" s="94">
        <v>42813.117731481485</v>
      </c>
      <c r="X433" s="97" t="s">
        <v>540</v>
      </c>
      <c r="Y433" s="91"/>
      <c r="Z433" s="91"/>
      <c r="AA433" s="100" t="s">
        <v>548</v>
      </c>
      <c r="AB433" s="91"/>
      <c r="AC433" s="91" t="b">
        <v>0</v>
      </c>
      <c r="AD433" s="91">
        <v>1</v>
      </c>
      <c r="AE433" s="100" t="s">
        <v>549</v>
      </c>
      <c r="AF433" s="91" t="b">
        <v>1</v>
      </c>
      <c r="AG433" s="91" t="s">
        <v>550</v>
      </c>
      <c r="AH433" s="91"/>
      <c r="AI433" s="100" t="s">
        <v>551</v>
      </c>
      <c r="AJ433" s="91" t="b">
        <v>0</v>
      </c>
      <c r="AK433" s="91">
        <v>0</v>
      </c>
      <c r="AL433" s="100" t="s">
        <v>243</v>
      </c>
      <c r="AM433" s="91" t="s">
        <v>247</v>
      </c>
      <c r="AN433" s="91" t="b">
        <v>1</v>
      </c>
      <c r="AO433" s="100" t="s">
        <v>548</v>
      </c>
      <c r="AP433" s="91" t="s">
        <v>178</v>
      </c>
      <c r="AQ433" s="91">
        <v>0</v>
      </c>
      <c r="AR433" s="91">
        <v>0</v>
      </c>
      <c r="AS433" s="91"/>
      <c r="AT433" s="91"/>
      <c r="AU433" s="91"/>
      <c r="AV433" s="91"/>
      <c r="AW433" s="91"/>
      <c r="AX433" s="91"/>
      <c r="AY433" s="91"/>
      <c r="AZ433" s="91"/>
      <c r="BA433" s="123" t="s">
        <v>670</v>
      </c>
      <c r="BB433" s="123" t="s">
        <v>4397</v>
      </c>
      <c r="BC433" s="123">
        <v>0</v>
      </c>
      <c r="BD433" s="90" t="str">
        <f>REPLACE(INDEX(GroupVertices[Group], MATCH(Edges[[#This Row],[Vertex 1]],GroupVertices[Vertex],0)),1,1,"")</f>
        <v>ast</v>
      </c>
      <c r="BE433" s="90" t="str">
        <f>REPLACE(INDEX(GroupVertices[Group], MATCH(Edges[[#This Row],[Vertex 2]],GroupVertices[Vertex],0)),1,1,"")</f>
        <v>ast</v>
      </c>
      <c r="BF433">
        <v>1</v>
      </c>
    </row>
    <row r="434" spans="1:58" x14ac:dyDescent="0.25">
      <c r="A434" s="88" t="s">
        <v>507</v>
      </c>
      <c r="B434" s="88" t="s">
        <v>515</v>
      </c>
      <c r="C434" s="53" t="s">
        <v>4410</v>
      </c>
      <c r="D434" s="81">
        <v>1</v>
      </c>
      <c r="E434" s="82"/>
      <c r="F434" s="83">
        <v>10</v>
      </c>
      <c r="G434" s="80"/>
      <c r="H434" s="84"/>
      <c r="I434" s="85"/>
      <c r="J434" s="85"/>
      <c r="K434" s="36" t="s">
        <v>65</v>
      </c>
      <c r="L434" s="86">
        <v>434</v>
      </c>
      <c r="M434" s="86"/>
      <c r="N434" s="59"/>
      <c r="O434" s="91" t="s">
        <v>223</v>
      </c>
      <c r="P434" s="94">
        <v>42813.117731481485</v>
      </c>
      <c r="Q434" s="91" t="s">
        <v>524</v>
      </c>
      <c r="R434" s="97" t="s">
        <v>525</v>
      </c>
      <c r="S434" s="91" t="s">
        <v>342</v>
      </c>
      <c r="T434" s="91"/>
      <c r="U434" s="91"/>
      <c r="V434" s="97" t="s">
        <v>532</v>
      </c>
      <c r="W434" s="94">
        <v>42813.117731481485</v>
      </c>
      <c r="X434" s="97" t="s">
        <v>540</v>
      </c>
      <c r="Y434" s="91"/>
      <c r="Z434" s="91"/>
      <c r="AA434" s="100" t="s">
        <v>548</v>
      </c>
      <c r="AB434" s="91"/>
      <c r="AC434" s="91" t="b">
        <v>0</v>
      </c>
      <c r="AD434" s="91">
        <v>1</v>
      </c>
      <c r="AE434" s="100" t="s">
        <v>549</v>
      </c>
      <c r="AF434" s="91" t="b">
        <v>1</v>
      </c>
      <c r="AG434" s="91" t="s">
        <v>550</v>
      </c>
      <c r="AH434" s="91"/>
      <c r="AI434" s="100" t="s">
        <v>551</v>
      </c>
      <c r="AJ434" s="91" t="b">
        <v>0</v>
      </c>
      <c r="AK434" s="91">
        <v>0</v>
      </c>
      <c r="AL434" s="100" t="s">
        <v>243</v>
      </c>
      <c r="AM434" s="91" t="s">
        <v>247</v>
      </c>
      <c r="AN434" s="91" t="b">
        <v>1</v>
      </c>
      <c r="AO434" s="100" t="s">
        <v>548</v>
      </c>
      <c r="AP434" s="91" t="s">
        <v>178</v>
      </c>
      <c r="AQ434" s="91">
        <v>0</v>
      </c>
      <c r="AR434" s="91">
        <v>0</v>
      </c>
      <c r="AS434" s="91"/>
      <c r="AT434" s="91"/>
      <c r="AU434" s="91"/>
      <c r="AV434" s="91"/>
      <c r="AW434" s="91"/>
      <c r="AX434" s="91"/>
      <c r="AY434" s="91"/>
      <c r="AZ434" s="91"/>
      <c r="BA434" s="123" t="s">
        <v>670</v>
      </c>
      <c r="BB434" s="123" t="s">
        <v>4397</v>
      </c>
      <c r="BC434" s="123">
        <v>0</v>
      </c>
      <c r="BD434" s="90" t="str">
        <f>REPLACE(INDEX(GroupVertices[Group], MATCH(Edges[[#This Row],[Vertex 1]],GroupVertices[Vertex],0)),1,1,"")</f>
        <v>ast</v>
      </c>
      <c r="BE434" s="90" t="str">
        <f>REPLACE(INDEX(GroupVertices[Group], MATCH(Edges[[#This Row],[Vertex 2]],GroupVertices[Vertex],0)),1,1,"")</f>
        <v>ast</v>
      </c>
      <c r="BF434">
        <v>1</v>
      </c>
    </row>
    <row r="435" spans="1:58" x14ac:dyDescent="0.25">
      <c r="A435" s="89" t="s">
        <v>507</v>
      </c>
      <c r="B435" s="89" t="s">
        <v>516</v>
      </c>
      <c r="C435" s="53" t="s">
        <v>4410</v>
      </c>
      <c r="D435" s="150">
        <v>1</v>
      </c>
      <c r="E435" s="151"/>
      <c r="F435" s="152">
        <v>10</v>
      </c>
      <c r="G435" s="149"/>
      <c r="H435" s="153"/>
      <c r="I435" s="154"/>
      <c r="J435" s="154"/>
      <c r="K435" s="36" t="s">
        <v>65</v>
      </c>
      <c r="L435" s="155">
        <v>435</v>
      </c>
      <c r="M435" s="155"/>
      <c r="N435" s="87"/>
      <c r="O435" s="92" t="s">
        <v>222</v>
      </c>
      <c r="P435" s="95">
        <v>42813.117731481485</v>
      </c>
      <c r="Q435" s="92" t="s">
        <v>524</v>
      </c>
      <c r="R435" s="98" t="s">
        <v>525</v>
      </c>
      <c r="S435" s="92" t="s">
        <v>342</v>
      </c>
      <c r="T435" s="92"/>
      <c r="U435" s="92"/>
      <c r="V435" s="98" t="s">
        <v>532</v>
      </c>
      <c r="W435" s="95">
        <v>42813.117731481485</v>
      </c>
      <c r="X435" s="98" t="s">
        <v>540</v>
      </c>
      <c r="Y435" s="92"/>
      <c r="Z435" s="92"/>
      <c r="AA435" s="101" t="s">
        <v>548</v>
      </c>
      <c r="AB435" s="92"/>
      <c r="AC435" s="92" t="b">
        <v>0</v>
      </c>
      <c r="AD435" s="92">
        <v>1</v>
      </c>
      <c r="AE435" s="101" t="s">
        <v>549</v>
      </c>
      <c r="AF435" s="92" t="b">
        <v>1</v>
      </c>
      <c r="AG435" s="92" t="s">
        <v>550</v>
      </c>
      <c r="AH435" s="92"/>
      <c r="AI435" s="101" t="s">
        <v>551</v>
      </c>
      <c r="AJ435" s="92" t="b">
        <v>0</v>
      </c>
      <c r="AK435" s="92">
        <v>0</v>
      </c>
      <c r="AL435" s="101" t="s">
        <v>243</v>
      </c>
      <c r="AM435" s="92" t="s">
        <v>247</v>
      </c>
      <c r="AN435" s="92" t="b">
        <v>1</v>
      </c>
      <c r="AO435" s="101" t="s">
        <v>548</v>
      </c>
      <c r="AP435" s="92" t="s">
        <v>178</v>
      </c>
      <c r="AQ435" s="92">
        <v>0</v>
      </c>
      <c r="AR435" s="92">
        <v>0</v>
      </c>
      <c r="AS435" s="92"/>
      <c r="AT435" s="92"/>
      <c r="AU435" s="92"/>
      <c r="AV435" s="92"/>
      <c r="AW435" s="92"/>
      <c r="AX435" s="92"/>
      <c r="AY435" s="92"/>
      <c r="AZ435" s="92"/>
      <c r="BA435" s="123" t="s">
        <v>670</v>
      </c>
      <c r="BB435" s="123" t="s">
        <v>4397</v>
      </c>
      <c r="BC435" s="123">
        <v>0</v>
      </c>
      <c r="BD435" s="90" t="str">
        <f>REPLACE(INDEX(GroupVertices[Group], MATCH(Edges[[#This Row],[Vertex 1]],GroupVertices[Vertex],0)),1,1,"")</f>
        <v>ast</v>
      </c>
      <c r="BE435" s="90" t="str">
        <f>REPLACE(INDEX(GroupVertices[Group], MATCH(Edges[[#This Row],[Vertex 2]],GroupVertices[Vertex],0)),1,1,"")</f>
        <v>ast</v>
      </c>
      <c r="BF435">
        <v>1</v>
      </c>
    </row>
    <row r="436" spans="1:58" x14ac:dyDescent="0.25">
      <c r="A436" s="88" t="s">
        <v>731</v>
      </c>
      <c r="B436" s="88" t="s">
        <v>218</v>
      </c>
      <c r="C436" s="53" t="s">
        <v>4410</v>
      </c>
      <c r="D436" s="54">
        <v>1</v>
      </c>
      <c r="E436" s="61"/>
      <c r="F436" s="55">
        <v>10</v>
      </c>
      <c r="G436" s="53"/>
      <c r="H436" s="57"/>
      <c r="I436" s="56"/>
      <c r="J436" s="56"/>
      <c r="K436" s="36" t="s">
        <v>65</v>
      </c>
      <c r="L436" s="79">
        <v>436</v>
      </c>
      <c r="M436" s="79"/>
      <c r="N436" s="59"/>
      <c r="O436" s="91" t="s">
        <v>223</v>
      </c>
      <c r="P436" s="94">
        <v>42806.077615740738</v>
      </c>
      <c r="Q436" s="91" t="s">
        <v>744</v>
      </c>
      <c r="R436" s="91"/>
      <c r="S436" s="91"/>
      <c r="T436" s="91" t="s">
        <v>228</v>
      </c>
      <c r="U436" s="91"/>
      <c r="V436" s="97" t="s">
        <v>758</v>
      </c>
      <c r="W436" s="94">
        <v>42806.077615740738</v>
      </c>
      <c r="X436" s="97" t="s">
        <v>768</v>
      </c>
      <c r="Y436" s="91"/>
      <c r="Z436" s="91"/>
      <c r="AA436" s="100" t="s">
        <v>778</v>
      </c>
      <c r="AB436" s="100" t="s">
        <v>788</v>
      </c>
      <c r="AC436" s="91" t="b">
        <v>0</v>
      </c>
      <c r="AD436" s="91">
        <v>0</v>
      </c>
      <c r="AE436" s="100" t="s">
        <v>244</v>
      </c>
      <c r="AF436" s="91" t="b">
        <v>0</v>
      </c>
      <c r="AG436" s="91" t="s">
        <v>246</v>
      </c>
      <c r="AH436" s="91"/>
      <c r="AI436" s="100" t="s">
        <v>243</v>
      </c>
      <c r="AJ436" s="91" t="b">
        <v>0</v>
      </c>
      <c r="AK436" s="91">
        <v>0</v>
      </c>
      <c r="AL436" s="100" t="s">
        <v>243</v>
      </c>
      <c r="AM436" s="91" t="s">
        <v>247</v>
      </c>
      <c r="AN436" s="91" t="b">
        <v>0</v>
      </c>
      <c r="AO436" s="100" t="s">
        <v>788</v>
      </c>
      <c r="AP436" s="91" t="s">
        <v>178</v>
      </c>
      <c r="AQ436" s="91">
        <v>0</v>
      </c>
      <c r="AR436" s="91">
        <v>0</v>
      </c>
      <c r="AS436" s="91"/>
      <c r="AT436" s="91"/>
      <c r="AU436" s="91"/>
      <c r="AV436" s="91"/>
      <c r="AW436" s="91"/>
      <c r="AX436" s="91"/>
      <c r="AY436" s="91"/>
      <c r="AZ436" s="91"/>
      <c r="BA436" s="123" t="s">
        <v>885</v>
      </c>
      <c r="BB436" s="123" t="s">
        <v>4397</v>
      </c>
      <c r="BC436" s="123">
        <v>0</v>
      </c>
      <c r="BD436" s="90" t="str">
        <f>REPLACE(INDEX(GroupVertices[Group], MATCH(Edges[[#This Row],[Vertex 1]],GroupVertices[Vertex],0)),1,1,"")</f>
        <v>orth</v>
      </c>
      <c r="BE436" s="90" t="e">
        <f>REPLACE(INDEX(GroupVertices[Group], MATCH(Edges[[#This Row],[Vertex 2]],GroupVertices[Vertex],0)),1,1,"")</f>
        <v>#N/A</v>
      </c>
      <c r="BF436">
        <v>1</v>
      </c>
    </row>
    <row r="437" spans="1:58" x14ac:dyDescent="0.25">
      <c r="A437" s="88" t="s">
        <v>731</v>
      </c>
      <c r="B437" s="88" t="s">
        <v>221</v>
      </c>
      <c r="C437" s="53" t="s">
        <v>4410</v>
      </c>
      <c r="D437" s="54">
        <v>1</v>
      </c>
      <c r="E437" s="61"/>
      <c r="F437" s="55">
        <v>10</v>
      </c>
      <c r="G437" s="53"/>
      <c r="H437" s="57"/>
      <c r="I437" s="56"/>
      <c r="J437" s="56"/>
      <c r="K437" s="36" t="s">
        <v>65</v>
      </c>
      <c r="L437" s="79">
        <v>437</v>
      </c>
      <c r="M437" s="79"/>
      <c r="N437" s="59"/>
      <c r="O437" s="91" t="s">
        <v>222</v>
      </c>
      <c r="P437" s="94">
        <v>42806.077615740738</v>
      </c>
      <c r="Q437" s="91" t="s">
        <v>744</v>
      </c>
      <c r="R437" s="91"/>
      <c r="S437" s="91"/>
      <c r="T437" s="91" t="s">
        <v>228</v>
      </c>
      <c r="U437" s="91"/>
      <c r="V437" s="97" t="s">
        <v>758</v>
      </c>
      <c r="W437" s="94">
        <v>42806.077615740738</v>
      </c>
      <c r="X437" s="97" t="s">
        <v>768</v>
      </c>
      <c r="Y437" s="91"/>
      <c r="Z437" s="91"/>
      <c r="AA437" s="100" t="s">
        <v>778</v>
      </c>
      <c r="AB437" s="100" t="s">
        <v>788</v>
      </c>
      <c r="AC437" s="91" t="b">
        <v>0</v>
      </c>
      <c r="AD437" s="91">
        <v>0</v>
      </c>
      <c r="AE437" s="100" t="s">
        <v>244</v>
      </c>
      <c r="AF437" s="91" t="b">
        <v>0</v>
      </c>
      <c r="AG437" s="91" t="s">
        <v>246</v>
      </c>
      <c r="AH437" s="91"/>
      <c r="AI437" s="100" t="s">
        <v>243</v>
      </c>
      <c r="AJ437" s="91" t="b">
        <v>0</v>
      </c>
      <c r="AK437" s="91">
        <v>0</v>
      </c>
      <c r="AL437" s="100" t="s">
        <v>243</v>
      </c>
      <c r="AM437" s="91" t="s">
        <v>247</v>
      </c>
      <c r="AN437" s="91" t="b">
        <v>0</v>
      </c>
      <c r="AO437" s="100" t="s">
        <v>788</v>
      </c>
      <c r="AP437" s="91" t="s">
        <v>178</v>
      </c>
      <c r="AQ437" s="91">
        <v>0</v>
      </c>
      <c r="AR437" s="91">
        <v>0</v>
      </c>
      <c r="AS437" s="91"/>
      <c r="AT437" s="91"/>
      <c r="AU437" s="91"/>
      <c r="AV437" s="91"/>
      <c r="AW437" s="91"/>
      <c r="AX437" s="91"/>
      <c r="AY437" s="91"/>
      <c r="AZ437" s="91"/>
      <c r="BA437" s="123" t="s">
        <v>885</v>
      </c>
      <c r="BB437" s="123" t="s">
        <v>4397</v>
      </c>
      <c r="BC437" s="123">
        <v>0</v>
      </c>
      <c r="BD437" s="90" t="str">
        <f>REPLACE(INDEX(GroupVertices[Group], MATCH(Edges[[#This Row],[Vertex 1]],GroupVertices[Vertex],0)),1,1,"")</f>
        <v>orth</v>
      </c>
      <c r="BE437" s="90" t="e">
        <f>REPLACE(INDEX(GroupVertices[Group], MATCH(Edges[[#This Row],[Vertex 2]],GroupVertices[Vertex],0)),1,1,"")</f>
        <v>#N/A</v>
      </c>
      <c r="BF437">
        <v>1</v>
      </c>
    </row>
    <row r="438" spans="1:58" x14ac:dyDescent="0.25">
      <c r="A438" s="88" t="s">
        <v>732</v>
      </c>
      <c r="B438" s="88" t="s">
        <v>221</v>
      </c>
      <c r="C438" s="53" t="s">
        <v>4410</v>
      </c>
      <c r="D438" s="54">
        <v>1</v>
      </c>
      <c r="E438" s="61"/>
      <c r="F438" s="55">
        <v>10</v>
      </c>
      <c r="G438" s="53"/>
      <c r="H438" s="57"/>
      <c r="I438" s="56"/>
      <c r="J438" s="56"/>
      <c r="K438" s="36" t="s">
        <v>65</v>
      </c>
      <c r="L438" s="79">
        <v>438</v>
      </c>
      <c r="M438" s="79"/>
      <c r="N438" s="59"/>
      <c r="O438" s="91" t="s">
        <v>223</v>
      </c>
      <c r="P438" s="94">
        <v>42808.1716087963</v>
      </c>
      <c r="Q438" s="91" t="s">
        <v>745</v>
      </c>
      <c r="R438" s="97" t="s">
        <v>754</v>
      </c>
      <c r="S438" s="91" t="s">
        <v>755</v>
      </c>
      <c r="T438" s="91"/>
      <c r="U438" s="91"/>
      <c r="V438" s="97" t="s">
        <v>759</v>
      </c>
      <c r="W438" s="94">
        <v>42808.1716087963</v>
      </c>
      <c r="X438" s="97" t="s">
        <v>769</v>
      </c>
      <c r="Y438" s="91"/>
      <c r="Z438" s="91"/>
      <c r="AA438" s="100" t="s">
        <v>779</v>
      </c>
      <c r="AB438" s="100" t="s">
        <v>789</v>
      </c>
      <c r="AC438" s="91" t="b">
        <v>0</v>
      </c>
      <c r="AD438" s="91">
        <v>0</v>
      </c>
      <c r="AE438" s="100" t="s">
        <v>792</v>
      </c>
      <c r="AF438" s="91" t="b">
        <v>0</v>
      </c>
      <c r="AG438" s="91" t="s">
        <v>550</v>
      </c>
      <c r="AH438" s="91"/>
      <c r="AI438" s="100" t="s">
        <v>243</v>
      </c>
      <c r="AJ438" s="91" t="b">
        <v>0</v>
      </c>
      <c r="AK438" s="91">
        <v>0</v>
      </c>
      <c r="AL438" s="100" t="s">
        <v>243</v>
      </c>
      <c r="AM438" s="91" t="s">
        <v>247</v>
      </c>
      <c r="AN438" s="91" t="b">
        <v>0</v>
      </c>
      <c r="AO438" s="100" t="s">
        <v>789</v>
      </c>
      <c r="AP438" s="91" t="s">
        <v>178</v>
      </c>
      <c r="AQ438" s="91">
        <v>0</v>
      </c>
      <c r="AR438" s="91">
        <v>0</v>
      </c>
      <c r="AS438" s="91"/>
      <c r="AT438" s="91"/>
      <c r="AU438" s="91"/>
      <c r="AV438" s="91"/>
      <c r="AW438" s="91"/>
      <c r="AX438" s="91"/>
      <c r="AY438" s="91"/>
      <c r="AZ438" s="91"/>
      <c r="BA438" s="123" t="s">
        <v>885</v>
      </c>
      <c r="BB438" s="123" t="s">
        <v>4397</v>
      </c>
      <c r="BC438" s="123">
        <v>0</v>
      </c>
      <c r="BD438" s="90" t="str">
        <f>REPLACE(INDEX(GroupVertices[Group], MATCH(Edges[[#This Row],[Vertex 1]],GroupVertices[Vertex],0)),1,1,"")</f>
        <v>orth</v>
      </c>
      <c r="BE438" s="90" t="e">
        <f>REPLACE(INDEX(GroupVertices[Group], MATCH(Edges[[#This Row],[Vertex 2]],GroupVertices[Vertex],0)),1,1,"")</f>
        <v>#N/A</v>
      </c>
      <c r="BF438">
        <v>1</v>
      </c>
    </row>
    <row r="439" spans="1:58" x14ac:dyDescent="0.25">
      <c r="A439" s="88" t="s">
        <v>732</v>
      </c>
      <c r="B439" s="88" t="s">
        <v>218</v>
      </c>
      <c r="C439" s="53" t="s">
        <v>4410</v>
      </c>
      <c r="D439" s="54">
        <v>1</v>
      </c>
      <c r="E439" s="61"/>
      <c r="F439" s="55">
        <v>10</v>
      </c>
      <c r="G439" s="53"/>
      <c r="H439" s="57"/>
      <c r="I439" s="56"/>
      <c r="J439" s="56"/>
      <c r="K439" s="36" t="s">
        <v>65</v>
      </c>
      <c r="L439" s="79">
        <v>439</v>
      </c>
      <c r="M439" s="79"/>
      <c r="N439" s="59"/>
      <c r="O439" s="91" t="s">
        <v>222</v>
      </c>
      <c r="P439" s="94">
        <v>42808.1716087963</v>
      </c>
      <c r="Q439" s="91" t="s">
        <v>745</v>
      </c>
      <c r="R439" s="97" t="s">
        <v>754</v>
      </c>
      <c r="S439" s="91" t="s">
        <v>755</v>
      </c>
      <c r="T439" s="91"/>
      <c r="U439" s="91"/>
      <c r="V439" s="97" t="s">
        <v>759</v>
      </c>
      <c r="W439" s="94">
        <v>42808.1716087963</v>
      </c>
      <c r="X439" s="97" t="s">
        <v>769</v>
      </c>
      <c r="Y439" s="91"/>
      <c r="Z439" s="91"/>
      <c r="AA439" s="100" t="s">
        <v>779</v>
      </c>
      <c r="AB439" s="100" t="s">
        <v>789</v>
      </c>
      <c r="AC439" s="91" t="b">
        <v>0</v>
      </c>
      <c r="AD439" s="91">
        <v>0</v>
      </c>
      <c r="AE439" s="100" t="s">
        <v>792</v>
      </c>
      <c r="AF439" s="91" t="b">
        <v>0</v>
      </c>
      <c r="AG439" s="91" t="s">
        <v>550</v>
      </c>
      <c r="AH439" s="91"/>
      <c r="AI439" s="100" t="s">
        <v>243</v>
      </c>
      <c r="AJ439" s="91" t="b">
        <v>0</v>
      </c>
      <c r="AK439" s="91">
        <v>0</v>
      </c>
      <c r="AL439" s="100" t="s">
        <v>243</v>
      </c>
      <c r="AM439" s="91" t="s">
        <v>247</v>
      </c>
      <c r="AN439" s="91" t="b">
        <v>0</v>
      </c>
      <c r="AO439" s="100" t="s">
        <v>789</v>
      </c>
      <c r="AP439" s="91" t="s">
        <v>178</v>
      </c>
      <c r="AQ439" s="91">
        <v>0</v>
      </c>
      <c r="AR439" s="91">
        <v>0</v>
      </c>
      <c r="AS439" s="91"/>
      <c r="AT439" s="91"/>
      <c r="AU439" s="91"/>
      <c r="AV439" s="91"/>
      <c r="AW439" s="91"/>
      <c r="AX439" s="91"/>
      <c r="AY439" s="91"/>
      <c r="AZ439" s="91"/>
      <c r="BA439" s="123" t="s">
        <v>885</v>
      </c>
      <c r="BB439" s="123" t="s">
        <v>4397</v>
      </c>
      <c r="BC439" s="123">
        <v>0</v>
      </c>
      <c r="BD439" s="90" t="str">
        <f>REPLACE(INDEX(GroupVertices[Group], MATCH(Edges[[#This Row],[Vertex 1]],GroupVertices[Vertex],0)),1,1,"")</f>
        <v>orth</v>
      </c>
      <c r="BE439" s="90" t="e">
        <f>REPLACE(INDEX(GroupVertices[Group], MATCH(Edges[[#This Row],[Vertex 2]],GroupVertices[Vertex],0)),1,1,"")</f>
        <v>#N/A</v>
      </c>
      <c r="BF439">
        <v>1</v>
      </c>
    </row>
    <row r="440" spans="1:58" x14ac:dyDescent="0.25">
      <c r="A440" s="88" t="s">
        <v>733</v>
      </c>
      <c r="B440" s="88" t="s">
        <v>218</v>
      </c>
      <c r="C440" s="53" t="s">
        <v>4410</v>
      </c>
      <c r="D440" s="54">
        <v>1.1666666666666667</v>
      </c>
      <c r="E440" s="61"/>
      <c r="F440" s="55">
        <v>17.5</v>
      </c>
      <c r="G440" s="53"/>
      <c r="H440" s="57"/>
      <c r="I440" s="56"/>
      <c r="J440" s="56"/>
      <c r="K440" s="36" t="s">
        <v>65</v>
      </c>
      <c r="L440" s="79">
        <v>440</v>
      </c>
      <c r="M440" s="79"/>
      <c r="N440" s="59"/>
      <c r="O440" s="91" t="s">
        <v>222</v>
      </c>
      <c r="P440" s="94">
        <v>42808.550856481481</v>
      </c>
      <c r="Q440" s="91" t="s">
        <v>746</v>
      </c>
      <c r="R440" s="91"/>
      <c r="S440" s="91"/>
      <c r="T440" s="91"/>
      <c r="U440" s="91"/>
      <c r="V440" s="97" t="s">
        <v>760</v>
      </c>
      <c r="W440" s="94">
        <v>42808.550856481481</v>
      </c>
      <c r="X440" s="97" t="s">
        <v>770</v>
      </c>
      <c r="Y440" s="91"/>
      <c r="Z440" s="91"/>
      <c r="AA440" s="100" t="s">
        <v>780</v>
      </c>
      <c r="AB440" s="91"/>
      <c r="AC440" s="91" t="b">
        <v>0</v>
      </c>
      <c r="AD440" s="91">
        <v>0</v>
      </c>
      <c r="AE440" s="100" t="s">
        <v>242</v>
      </c>
      <c r="AF440" s="91" t="b">
        <v>0</v>
      </c>
      <c r="AG440" s="91" t="s">
        <v>246</v>
      </c>
      <c r="AH440" s="91"/>
      <c r="AI440" s="100" t="s">
        <v>243</v>
      </c>
      <c r="AJ440" s="91" t="b">
        <v>0</v>
      </c>
      <c r="AK440" s="91">
        <v>0</v>
      </c>
      <c r="AL440" s="100" t="s">
        <v>243</v>
      </c>
      <c r="AM440" s="91" t="s">
        <v>247</v>
      </c>
      <c r="AN440" s="91" t="b">
        <v>0</v>
      </c>
      <c r="AO440" s="100" t="s">
        <v>780</v>
      </c>
      <c r="AP440" s="91" t="s">
        <v>178</v>
      </c>
      <c r="AQ440" s="91">
        <v>0</v>
      </c>
      <c r="AR440" s="91">
        <v>0</v>
      </c>
      <c r="AS440" s="91"/>
      <c r="AT440" s="91"/>
      <c r="AU440" s="91"/>
      <c r="AV440" s="91"/>
      <c r="AW440" s="91"/>
      <c r="AX440" s="91"/>
      <c r="AY440" s="91"/>
      <c r="AZ440" s="91"/>
      <c r="BA440" s="123" t="s">
        <v>885</v>
      </c>
      <c r="BB440" s="123" t="s">
        <v>4397</v>
      </c>
      <c r="BC440" s="123">
        <v>0</v>
      </c>
      <c r="BD440" s="90" t="str">
        <f>REPLACE(INDEX(GroupVertices[Group], MATCH(Edges[[#This Row],[Vertex 1]],GroupVertices[Vertex],0)),1,1,"")</f>
        <v>orth</v>
      </c>
      <c r="BE440" s="90" t="e">
        <f>REPLACE(INDEX(GroupVertices[Group], MATCH(Edges[[#This Row],[Vertex 2]],GroupVertices[Vertex],0)),1,1,"")</f>
        <v>#N/A</v>
      </c>
      <c r="BF440">
        <v>2</v>
      </c>
    </row>
    <row r="441" spans="1:58" x14ac:dyDescent="0.25">
      <c r="A441" s="88" t="s">
        <v>739</v>
      </c>
      <c r="B441" s="88" t="s">
        <v>742</v>
      </c>
      <c r="C441" s="53" t="s">
        <v>4410</v>
      </c>
      <c r="D441" s="54">
        <v>1</v>
      </c>
      <c r="E441" s="61"/>
      <c r="F441" s="55">
        <v>10</v>
      </c>
      <c r="G441" s="53"/>
      <c r="H441" s="57"/>
      <c r="I441" s="56"/>
      <c r="J441" s="56"/>
      <c r="K441" s="36" t="s">
        <v>65</v>
      </c>
      <c r="L441" s="79">
        <v>441</v>
      </c>
      <c r="M441" s="79"/>
      <c r="N441" s="59"/>
      <c r="O441" s="91" t="s">
        <v>223</v>
      </c>
      <c r="P441" s="94">
        <v>42813.390775462962</v>
      </c>
      <c r="Q441" s="91" t="s">
        <v>752</v>
      </c>
      <c r="R441" s="91"/>
      <c r="S441" s="91"/>
      <c r="T441" s="91"/>
      <c r="U441" s="91"/>
      <c r="V441" s="97" t="s">
        <v>766</v>
      </c>
      <c r="W441" s="94">
        <v>42813.390775462962</v>
      </c>
      <c r="X441" s="97" t="s">
        <v>776</v>
      </c>
      <c r="Y441" s="91"/>
      <c r="Z441" s="91"/>
      <c r="AA441" s="100" t="s">
        <v>786</v>
      </c>
      <c r="AB441" s="100" t="s">
        <v>790</v>
      </c>
      <c r="AC441" s="91" t="b">
        <v>0</v>
      </c>
      <c r="AD441" s="91">
        <v>0</v>
      </c>
      <c r="AE441" s="100" t="s">
        <v>793</v>
      </c>
      <c r="AF441" s="91" t="b">
        <v>0</v>
      </c>
      <c r="AG441" s="91" t="s">
        <v>795</v>
      </c>
      <c r="AH441" s="91"/>
      <c r="AI441" s="100" t="s">
        <v>243</v>
      </c>
      <c r="AJ441" s="91" t="b">
        <v>0</v>
      </c>
      <c r="AK441" s="91">
        <v>0</v>
      </c>
      <c r="AL441" s="100" t="s">
        <v>243</v>
      </c>
      <c r="AM441" s="91" t="s">
        <v>247</v>
      </c>
      <c r="AN441" s="91" t="b">
        <v>0</v>
      </c>
      <c r="AO441" s="100" t="s">
        <v>790</v>
      </c>
      <c r="AP441" s="91" t="s">
        <v>178</v>
      </c>
      <c r="AQ441" s="91">
        <v>0</v>
      </c>
      <c r="AR441" s="91">
        <v>0</v>
      </c>
      <c r="AS441" s="91"/>
      <c r="AT441" s="91"/>
      <c r="AU441" s="91"/>
      <c r="AV441" s="91"/>
      <c r="AW441" s="91"/>
      <c r="AX441" s="91"/>
      <c r="AY441" s="91"/>
      <c r="AZ441" s="91"/>
      <c r="BA441" s="123" t="s">
        <v>885</v>
      </c>
      <c r="BB441" s="123" t="s">
        <v>4397</v>
      </c>
      <c r="BC441" s="123">
        <v>0</v>
      </c>
      <c r="BD441" s="90" t="str">
        <f>REPLACE(INDEX(GroupVertices[Group], MATCH(Edges[[#This Row],[Vertex 1]],GroupVertices[Vertex],0)),1,1,"")</f>
        <v>orth</v>
      </c>
      <c r="BE441" s="90" t="str">
        <f>REPLACE(INDEX(GroupVertices[Group], MATCH(Edges[[#This Row],[Vertex 2]],GroupVertices[Vertex],0)),1,1,"")</f>
        <v>orth</v>
      </c>
      <c r="BF441">
        <v>1</v>
      </c>
    </row>
    <row r="442" spans="1:58" x14ac:dyDescent="0.25">
      <c r="A442" s="88" t="s">
        <v>739</v>
      </c>
      <c r="B442" s="88" t="s">
        <v>218</v>
      </c>
      <c r="C442" s="53" t="s">
        <v>4410</v>
      </c>
      <c r="D442" s="54">
        <v>1</v>
      </c>
      <c r="E442" s="61"/>
      <c r="F442" s="55">
        <v>10</v>
      </c>
      <c r="G442" s="53"/>
      <c r="H442" s="57"/>
      <c r="I442" s="56"/>
      <c r="J442" s="56"/>
      <c r="K442" s="36" t="s">
        <v>65</v>
      </c>
      <c r="L442" s="79">
        <v>442</v>
      </c>
      <c r="M442" s="79"/>
      <c r="N442" s="59"/>
      <c r="O442" s="91" t="s">
        <v>223</v>
      </c>
      <c r="P442" s="94">
        <v>42813.390775462962</v>
      </c>
      <c r="Q442" s="91" t="s">
        <v>752</v>
      </c>
      <c r="R442" s="91"/>
      <c r="S442" s="91"/>
      <c r="T442" s="91"/>
      <c r="U442" s="91"/>
      <c r="V442" s="97" t="s">
        <v>766</v>
      </c>
      <c r="W442" s="94">
        <v>42813.390775462962</v>
      </c>
      <c r="X442" s="97" t="s">
        <v>776</v>
      </c>
      <c r="Y442" s="91"/>
      <c r="Z442" s="91"/>
      <c r="AA442" s="100" t="s">
        <v>786</v>
      </c>
      <c r="AB442" s="100" t="s">
        <v>790</v>
      </c>
      <c r="AC442" s="91" t="b">
        <v>0</v>
      </c>
      <c r="AD442" s="91">
        <v>0</v>
      </c>
      <c r="AE442" s="100" t="s">
        <v>793</v>
      </c>
      <c r="AF442" s="91" t="b">
        <v>0</v>
      </c>
      <c r="AG442" s="91" t="s">
        <v>795</v>
      </c>
      <c r="AH442" s="91"/>
      <c r="AI442" s="100" t="s">
        <v>243</v>
      </c>
      <c r="AJ442" s="91" t="b">
        <v>0</v>
      </c>
      <c r="AK442" s="91">
        <v>0</v>
      </c>
      <c r="AL442" s="100" t="s">
        <v>243</v>
      </c>
      <c r="AM442" s="91" t="s">
        <v>247</v>
      </c>
      <c r="AN442" s="91" t="b">
        <v>0</v>
      </c>
      <c r="AO442" s="100" t="s">
        <v>790</v>
      </c>
      <c r="AP442" s="91" t="s">
        <v>178</v>
      </c>
      <c r="AQ442" s="91">
        <v>0</v>
      </c>
      <c r="AR442" s="91">
        <v>0</v>
      </c>
      <c r="AS442" s="91"/>
      <c r="AT442" s="91"/>
      <c r="AU442" s="91"/>
      <c r="AV442" s="91"/>
      <c r="AW442" s="91"/>
      <c r="AX442" s="91"/>
      <c r="AY442" s="91"/>
      <c r="AZ442" s="91"/>
      <c r="BA442" s="123" t="s">
        <v>885</v>
      </c>
      <c r="BB442" s="123" t="s">
        <v>4397</v>
      </c>
      <c r="BC442" s="123">
        <v>0</v>
      </c>
      <c r="BD442" s="90" t="str">
        <f>REPLACE(INDEX(GroupVertices[Group], MATCH(Edges[[#This Row],[Vertex 1]],GroupVertices[Vertex],0)),1,1,"")</f>
        <v>orth</v>
      </c>
      <c r="BE442" s="90" t="e">
        <f>REPLACE(INDEX(GroupVertices[Group], MATCH(Edges[[#This Row],[Vertex 2]],GroupVertices[Vertex],0)),1,1,"")</f>
        <v>#N/A</v>
      </c>
      <c r="BF442">
        <v>1</v>
      </c>
    </row>
    <row r="443" spans="1:58" x14ac:dyDescent="0.25">
      <c r="A443" s="88" t="s">
        <v>955</v>
      </c>
      <c r="B443" s="88" t="s">
        <v>959</v>
      </c>
      <c r="C443" s="53" t="s">
        <v>4410</v>
      </c>
      <c r="D443" s="54">
        <v>1</v>
      </c>
      <c r="E443" s="61"/>
      <c r="F443" s="55">
        <v>10</v>
      </c>
      <c r="G443" s="53"/>
      <c r="H443" s="57"/>
      <c r="I443" s="56"/>
      <c r="J443" s="56"/>
      <c r="K443" s="36" t="s">
        <v>65</v>
      </c>
      <c r="L443" s="79">
        <v>443</v>
      </c>
      <c r="M443" s="79"/>
      <c r="N443" s="59"/>
      <c r="O443" s="91" t="s">
        <v>223</v>
      </c>
      <c r="P443" s="94">
        <v>42807.462581018517</v>
      </c>
      <c r="Q443" s="91" t="s">
        <v>962</v>
      </c>
      <c r="R443" s="91"/>
      <c r="S443" s="91"/>
      <c r="T443" s="91" t="s">
        <v>969</v>
      </c>
      <c r="U443" s="91"/>
      <c r="V443" s="97" t="s">
        <v>971</v>
      </c>
      <c r="W443" s="94">
        <v>42807.462581018517</v>
      </c>
      <c r="X443" s="97" t="s">
        <v>976</v>
      </c>
      <c r="Y443" s="91"/>
      <c r="Z443" s="91"/>
      <c r="AA443" s="100" t="s">
        <v>983</v>
      </c>
      <c r="AB443" s="91"/>
      <c r="AC443" s="91" t="b">
        <v>0</v>
      </c>
      <c r="AD443" s="91">
        <v>0</v>
      </c>
      <c r="AE443" s="100" t="s">
        <v>243</v>
      </c>
      <c r="AF443" s="91" t="b">
        <v>0</v>
      </c>
      <c r="AG443" s="91" t="s">
        <v>550</v>
      </c>
      <c r="AH443" s="91"/>
      <c r="AI443" s="100" t="s">
        <v>243</v>
      </c>
      <c r="AJ443" s="91" t="b">
        <v>0</v>
      </c>
      <c r="AK443" s="91">
        <v>1</v>
      </c>
      <c r="AL443" s="100" t="s">
        <v>984</v>
      </c>
      <c r="AM443" s="91" t="s">
        <v>247</v>
      </c>
      <c r="AN443" s="91" t="b">
        <v>0</v>
      </c>
      <c r="AO443" s="100" t="s">
        <v>984</v>
      </c>
      <c r="AP443" s="91" t="s">
        <v>178</v>
      </c>
      <c r="AQ443" s="91">
        <v>0</v>
      </c>
      <c r="AR443" s="91">
        <v>0</v>
      </c>
      <c r="AS443" s="91"/>
      <c r="AT443" s="91"/>
      <c r="AU443" s="91"/>
      <c r="AV443" s="91"/>
      <c r="AW443" s="91"/>
      <c r="AX443" s="91"/>
      <c r="AY443" s="91"/>
      <c r="AZ443" s="91"/>
      <c r="BA443" s="123" t="s">
        <v>1031</v>
      </c>
      <c r="BB443" s="123" t="s">
        <v>4397</v>
      </c>
      <c r="BC443" s="123">
        <v>0</v>
      </c>
      <c r="BD443" s="90" t="str">
        <f>REPLACE(INDEX(GroupVertices[Group], MATCH(Edges[[#This Row],[Vertex 1]],GroupVertices[Vertex],0)),1,1,"")</f>
        <v>est</v>
      </c>
      <c r="BE443" s="90" t="e">
        <f>REPLACE(INDEX(GroupVertices[Group], MATCH(Edges[[#This Row],[Vertex 2]],GroupVertices[Vertex],0)),1,1,"")</f>
        <v>#N/A</v>
      </c>
      <c r="BF443">
        <v>1</v>
      </c>
    </row>
    <row r="444" spans="1:58" x14ac:dyDescent="0.25">
      <c r="A444" s="88" t="s">
        <v>956</v>
      </c>
      <c r="B444" s="88" t="s">
        <v>510</v>
      </c>
      <c r="C444" s="53" t="s">
        <v>4410</v>
      </c>
      <c r="D444" s="54">
        <v>1</v>
      </c>
      <c r="E444" s="61"/>
      <c r="F444" s="55">
        <v>10</v>
      </c>
      <c r="G444" s="53"/>
      <c r="H444" s="57"/>
      <c r="I444" s="56"/>
      <c r="J444" s="56"/>
      <c r="K444" s="36" t="s">
        <v>65</v>
      </c>
      <c r="L444" s="79">
        <v>444</v>
      </c>
      <c r="M444" s="79"/>
      <c r="N444" s="59"/>
      <c r="O444" s="91" t="s">
        <v>223</v>
      </c>
      <c r="P444" s="94">
        <v>42807.425625000003</v>
      </c>
      <c r="Q444" s="91" t="s">
        <v>963</v>
      </c>
      <c r="R444" s="97" t="s">
        <v>967</v>
      </c>
      <c r="S444" s="91" t="s">
        <v>342</v>
      </c>
      <c r="T444" s="91" t="s">
        <v>969</v>
      </c>
      <c r="U444" s="91"/>
      <c r="V444" s="97" t="s">
        <v>972</v>
      </c>
      <c r="W444" s="94">
        <v>42807.425625000003</v>
      </c>
      <c r="X444" s="97" t="s">
        <v>977</v>
      </c>
      <c r="Y444" s="91"/>
      <c r="Z444" s="91"/>
      <c r="AA444" s="100" t="s">
        <v>984</v>
      </c>
      <c r="AB444" s="91"/>
      <c r="AC444" s="91" t="b">
        <v>0</v>
      </c>
      <c r="AD444" s="91">
        <v>1</v>
      </c>
      <c r="AE444" s="100" t="s">
        <v>243</v>
      </c>
      <c r="AF444" s="91" t="b">
        <v>0</v>
      </c>
      <c r="AG444" s="91" t="s">
        <v>550</v>
      </c>
      <c r="AH444" s="91"/>
      <c r="AI444" s="100" t="s">
        <v>243</v>
      </c>
      <c r="AJ444" s="91" t="b">
        <v>0</v>
      </c>
      <c r="AK444" s="91">
        <v>1</v>
      </c>
      <c r="AL444" s="100" t="s">
        <v>243</v>
      </c>
      <c r="AM444" s="91" t="s">
        <v>247</v>
      </c>
      <c r="AN444" s="91" t="b">
        <v>1</v>
      </c>
      <c r="AO444" s="100" t="s">
        <v>984</v>
      </c>
      <c r="AP444" s="91" t="s">
        <v>178</v>
      </c>
      <c r="AQ444" s="91">
        <v>0</v>
      </c>
      <c r="AR444" s="91">
        <v>0</v>
      </c>
      <c r="AS444" s="91"/>
      <c r="AT444" s="91"/>
      <c r="AU444" s="91"/>
      <c r="AV444" s="91"/>
      <c r="AW444" s="91"/>
      <c r="AX444" s="91"/>
      <c r="AY444" s="91"/>
      <c r="AZ444" s="91"/>
      <c r="BA444" s="123" t="s">
        <v>1031</v>
      </c>
      <c r="BB444" s="123" t="s">
        <v>4397</v>
      </c>
      <c r="BC444" s="123">
        <v>0</v>
      </c>
      <c r="BD444" s="90" t="str">
        <f>REPLACE(INDEX(GroupVertices[Group], MATCH(Edges[[#This Row],[Vertex 1]],GroupVertices[Vertex],0)),1,1,"")</f>
        <v>est</v>
      </c>
      <c r="BE444" s="90" t="e">
        <f>REPLACE(INDEX(GroupVertices[Group], MATCH(Edges[[#This Row],[Vertex 2]],GroupVertices[Vertex],0)),1,1,"")</f>
        <v>#N/A</v>
      </c>
      <c r="BF444">
        <v>1</v>
      </c>
    </row>
    <row r="445" spans="1:58" x14ac:dyDescent="0.25">
      <c r="A445" s="88" t="s">
        <v>955</v>
      </c>
      <c r="B445" s="88" t="s">
        <v>510</v>
      </c>
      <c r="C445" s="53" t="s">
        <v>4410</v>
      </c>
      <c r="D445" s="54">
        <v>1</v>
      </c>
      <c r="E445" s="61"/>
      <c r="F445" s="55">
        <v>10</v>
      </c>
      <c r="G445" s="53"/>
      <c r="H445" s="57"/>
      <c r="I445" s="56"/>
      <c r="J445" s="56"/>
      <c r="K445" s="36" t="s">
        <v>65</v>
      </c>
      <c r="L445" s="79">
        <v>445</v>
      </c>
      <c r="M445" s="79"/>
      <c r="N445" s="59"/>
      <c r="O445" s="91" t="s">
        <v>223</v>
      </c>
      <c r="P445" s="94">
        <v>42807.462581018517</v>
      </c>
      <c r="Q445" s="91" t="s">
        <v>962</v>
      </c>
      <c r="R445" s="91"/>
      <c r="S445" s="91"/>
      <c r="T445" s="91" t="s">
        <v>969</v>
      </c>
      <c r="U445" s="91"/>
      <c r="V445" s="97" t="s">
        <v>971</v>
      </c>
      <c r="W445" s="94">
        <v>42807.462581018517</v>
      </c>
      <c r="X445" s="97" t="s">
        <v>976</v>
      </c>
      <c r="Y445" s="91"/>
      <c r="Z445" s="91"/>
      <c r="AA445" s="100" t="s">
        <v>983</v>
      </c>
      <c r="AB445" s="91"/>
      <c r="AC445" s="91" t="b">
        <v>0</v>
      </c>
      <c r="AD445" s="91">
        <v>0</v>
      </c>
      <c r="AE445" s="100" t="s">
        <v>243</v>
      </c>
      <c r="AF445" s="91" t="b">
        <v>0</v>
      </c>
      <c r="AG445" s="91" t="s">
        <v>550</v>
      </c>
      <c r="AH445" s="91"/>
      <c r="AI445" s="100" t="s">
        <v>243</v>
      </c>
      <c r="AJ445" s="91" t="b">
        <v>0</v>
      </c>
      <c r="AK445" s="91">
        <v>1</v>
      </c>
      <c r="AL445" s="100" t="s">
        <v>984</v>
      </c>
      <c r="AM445" s="91" t="s">
        <v>247</v>
      </c>
      <c r="AN445" s="91" t="b">
        <v>0</v>
      </c>
      <c r="AO445" s="100" t="s">
        <v>984</v>
      </c>
      <c r="AP445" s="91" t="s">
        <v>178</v>
      </c>
      <c r="AQ445" s="91">
        <v>0</v>
      </c>
      <c r="AR445" s="91">
        <v>0</v>
      </c>
      <c r="AS445" s="91"/>
      <c r="AT445" s="91"/>
      <c r="AU445" s="91"/>
      <c r="AV445" s="91"/>
      <c r="AW445" s="91"/>
      <c r="AX445" s="91"/>
      <c r="AY445" s="91"/>
      <c r="AZ445" s="91"/>
      <c r="BA445" s="123" t="s">
        <v>1031</v>
      </c>
      <c r="BB445" s="123" t="s">
        <v>4397</v>
      </c>
      <c r="BC445" s="123">
        <v>0</v>
      </c>
      <c r="BD445" s="90" t="str">
        <f>REPLACE(INDEX(GroupVertices[Group], MATCH(Edges[[#This Row],[Vertex 1]],GroupVertices[Vertex],0)),1,1,"")</f>
        <v>est</v>
      </c>
      <c r="BE445" s="90" t="e">
        <f>REPLACE(INDEX(GroupVertices[Group], MATCH(Edges[[#This Row],[Vertex 2]],GroupVertices[Vertex],0)),1,1,"")</f>
        <v>#N/A</v>
      </c>
      <c r="BF445">
        <v>1</v>
      </c>
    </row>
    <row r="446" spans="1:58" x14ac:dyDescent="0.25">
      <c r="A446" s="88" t="s">
        <v>956</v>
      </c>
      <c r="B446" s="88" t="s">
        <v>509</v>
      </c>
      <c r="C446" s="53" t="s">
        <v>4410</v>
      </c>
      <c r="D446" s="54">
        <v>1</v>
      </c>
      <c r="E446" s="61"/>
      <c r="F446" s="55">
        <v>10</v>
      </c>
      <c r="G446" s="53"/>
      <c r="H446" s="57"/>
      <c r="I446" s="56"/>
      <c r="J446" s="56"/>
      <c r="K446" s="36" t="s">
        <v>65</v>
      </c>
      <c r="L446" s="79">
        <v>446</v>
      </c>
      <c r="M446" s="79"/>
      <c r="N446" s="59"/>
      <c r="O446" s="91" t="s">
        <v>223</v>
      </c>
      <c r="P446" s="94">
        <v>42807.425625000003</v>
      </c>
      <c r="Q446" s="91" t="s">
        <v>963</v>
      </c>
      <c r="R446" s="97" t="s">
        <v>967</v>
      </c>
      <c r="S446" s="91" t="s">
        <v>342</v>
      </c>
      <c r="T446" s="91" t="s">
        <v>969</v>
      </c>
      <c r="U446" s="91"/>
      <c r="V446" s="97" t="s">
        <v>972</v>
      </c>
      <c r="W446" s="94">
        <v>42807.425625000003</v>
      </c>
      <c r="X446" s="97" t="s">
        <v>977</v>
      </c>
      <c r="Y446" s="91"/>
      <c r="Z446" s="91"/>
      <c r="AA446" s="100" t="s">
        <v>984</v>
      </c>
      <c r="AB446" s="91"/>
      <c r="AC446" s="91" t="b">
        <v>0</v>
      </c>
      <c r="AD446" s="91">
        <v>1</v>
      </c>
      <c r="AE446" s="100" t="s">
        <v>243</v>
      </c>
      <c r="AF446" s="91" t="b">
        <v>0</v>
      </c>
      <c r="AG446" s="91" t="s">
        <v>550</v>
      </c>
      <c r="AH446" s="91"/>
      <c r="AI446" s="100" t="s">
        <v>243</v>
      </c>
      <c r="AJ446" s="91" t="b">
        <v>0</v>
      </c>
      <c r="AK446" s="91">
        <v>1</v>
      </c>
      <c r="AL446" s="100" t="s">
        <v>243</v>
      </c>
      <c r="AM446" s="91" t="s">
        <v>247</v>
      </c>
      <c r="AN446" s="91" t="b">
        <v>1</v>
      </c>
      <c r="AO446" s="100" t="s">
        <v>984</v>
      </c>
      <c r="AP446" s="91" t="s">
        <v>178</v>
      </c>
      <c r="AQ446" s="91">
        <v>0</v>
      </c>
      <c r="AR446" s="91">
        <v>0</v>
      </c>
      <c r="AS446" s="91"/>
      <c r="AT446" s="91"/>
      <c r="AU446" s="91"/>
      <c r="AV446" s="91"/>
      <c r="AW446" s="91"/>
      <c r="AX446" s="91"/>
      <c r="AY446" s="91"/>
      <c r="AZ446" s="91"/>
      <c r="BA446" s="123" t="s">
        <v>1031</v>
      </c>
      <c r="BB446" s="123" t="s">
        <v>4397</v>
      </c>
      <c r="BC446" s="123">
        <v>0</v>
      </c>
      <c r="BD446" s="90" t="str">
        <f>REPLACE(INDEX(GroupVertices[Group], MATCH(Edges[[#This Row],[Vertex 1]],GroupVertices[Vertex],0)),1,1,"")</f>
        <v>est</v>
      </c>
      <c r="BE446" s="90" t="e">
        <f>REPLACE(INDEX(GroupVertices[Group], MATCH(Edges[[#This Row],[Vertex 2]],GroupVertices[Vertex],0)),1,1,"")</f>
        <v>#N/A</v>
      </c>
      <c r="BF446">
        <v>1</v>
      </c>
    </row>
    <row r="447" spans="1:58" x14ac:dyDescent="0.25">
      <c r="A447" s="88" t="s">
        <v>955</v>
      </c>
      <c r="B447" s="88" t="s">
        <v>509</v>
      </c>
      <c r="C447" s="53" t="s">
        <v>4410</v>
      </c>
      <c r="D447" s="54">
        <v>1</v>
      </c>
      <c r="E447" s="61"/>
      <c r="F447" s="55">
        <v>10</v>
      </c>
      <c r="G447" s="53"/>
      <c r="H447" s="57"/>
      <c r="I447" s="56"/>
      <c r="J447" s="56"/>
      <c r="K447" s="36" t="s">
        <v>65</v>
      </c>
      <c r="L447" s="79">
        <v>447</v>
      </c>
      <c r="M447" s="79"/>
      <c r="N447" s="59"/>
      <c r="O447" s="91" t="s">
        <v>223</v>
      </c>
      <c r="P447" s="94">
        <v>42807.462581018517</v>
      </c>
      <c r="Q447" s="91" t="s">
        <v>962</v>
      </c>
      <c r="R447" s="91"/>
      <c r="S447" s="91"/>
      <c r="T447" s="91" t="s">
        <v>969</v>
      </c>
      <c r="U447" s="91"/>
      <c r="V447" s="97" t="s">
        <v>971</v>
      </c>
      <c r="W447" s="94">
        <v>42807.462581018517</v>
      </c>
      <c r="X447" s="97" t="s">
        <v>976</v>
      </c>
      <c r="Y447" s="91"/>
      <c r="Z447" s="91"/>
      <c r="AA447" s="100" t="s">
        <v>983</v>
      </c>
      <c r="AB447" s="91"/>
      <c r="AC447" s="91" t="b">
        <v>0</v>
      </c>
      <c r="AD447" s="91">
        <v>0</v>
      </c>
      <c r="AE447" s="100" t="s">
        <v>243</v>
      </c>
      <c r="AF447" s="91" t="b">
        <v>0</v>
      </c>
      <c r="AG447" s="91" t="s">
        <v>550</v>
      </c>
      <c r="AH447" s="91"/>
      <c r="AI447" s="100" t="s">
        <v>243</v>
      </c>
      <c r="AJ447" s="91" t="b">
        <v>0</v>
      </c>
      <c r="AK447" s="91">
        <v>1</v>
      </c>
      <c r="AL447" s="100" t="s">
        <v>984</v>
      </c>
      <c r="AM447" s="91" t="s">
        <v>247</v>
      </c>
      <c r="AN447" s="91" t="b">
        <v>0</v>
      </c>
      <c r="AO447" s="100" t="s">
        <v>984</v>
      </c>
      <c r="AP447" s="91" t="s">
        <v>178</v>
      </c>
      <c r="AQ447" s="91">
        <v>0</v>
      </c>
      <c r="AR447" s="91">
        <v>0</v>
      </c>
      <c r="AS447" s="91"/>
      <c r="AT447" s="91"/>
      <c r="AU447" s="91"/>
      <c r="AV447" s="91"/>
      <c r="AW447" s="91"/>
      <c r="AX447" s="91"/>
      <c r="AY447" s="91"/>
      <c r="AZ447" s="91"/>
      <c r="BA447" s="123" t="s">
        <v>1031</v>
      </c>
      <c r="BB447" s="123" t="s">
        <v>4397</v>
      </c>
      <c r="BC447" s="123">
        <v>0</v>
      </c>
      <c r="BD447" s="90" t="str">
        <f>REPLACE(INDEX(GroupVertices[Group], MATCH(Edges[[#This Row],[Vertex 1]],GroupVertices[Vertex],0)),1,1,"")</f>
        <v>est</v>
      </c>
      <c r="BE447" s="90" t="e">
        <f>REPLACE(INDEX(GroupVertices[Group], MATCH(Edges[[#This Row],[Vertex 2]],GroupVertices[Vertex],0)),1,1,"")</f>
        <v>#N/A</v>
      </c>
      <c r="BF447">
        <v>1</v>
      </c>
    </row>
    <row r="448" spans="1:58" x14ac:dyDescent="0.25">
      <c r="A448" s="88" t="s">
        <v>956</v>
      </c>
      <c r="B448" s="88" t="s">
        <v>218</v>
      </c>
      <c r="C448" s="53" t="s">
        <v>4410</v>
      </c>
      <c r="D448" s="54">
        <v>1</v>
      </c>
      <c r="E448" s="61"/>
      <c r="F448" s="55">
        <v>10</v>
      </c>
      <c r="G448" s="53"/>
      <c r="H448" s="57"/>
      <c r="I448" s="56"/>
      <c r="J448" s="56"/>
      <c r="K448" s="36" t="s">
        <v>65</v>
      </c>
      <c r="L448" s="79">
        <v>448</v>
      </c>
      <c r="M448" s="79"/>
      <c r="N448" s="59"/>
      <c r="O448" s="91" t="s">
        <v>223</v>
      </c>
      <c r="P448" s="94">
        <v>42807.425625000003</v>
      </c>
      <c r="Q448" s="91" t="s">
        <v>963</v>
      </c>
      <c r="R448" s="97" t="s">
        <v>967</v>
      </c>
      <c r="S448" s="91" t="s">
        <v>342</v>
      </c>
      <c r="T448" s="91" t="s">
        <v>969</v>
      </c>
      <c r="U448" s="91"/>
      <c r="V448" s="97" t="s">
        <v>972</v>
      </c>
      <c r="W448" s="94">
        <v>42807.425625000003</v>
      </c>
      <c r="X448" s="97" t="s">
        <v>977</v>
      </c>
      <c r="Y448" s="91"/>
      <c r="Z448" s="91"/>
      <c r="AA448" s="100" t="s">
        <v>984</v>
      </c>
      <c r="AB448" s="91"/>
      <c r="AC448" s="91" t="b">
        <v>0</v>
      </c>
      <c r="AD448" s="91">
        <v>1</v>
      </c>
      <c r="AE448" s="100" t="s">
        <v>243</v>
      </c>
      <c r="AF448" s="91" t="b">
        <v>0</v>
      </c>
      <c r="AG448" s="91" t="s">
        <v>550</v>
      </c>
      <c r="AH448" s="91"/>
      <c r="AI448" s="100" t="s">
        <v>243</v>
      </c>
      <c r="AJ448" s="91" t="b">
        <v>0</v>
      </c>
      <c r="AK448" s="91">
        <v>1</v>
      </c>
      <c r="AL448" s="100" t="s">
        <v>243</v>
      </c>
      <c r="AM448" s="91" t="s">
        <v>247</v>
      </c>
      <c r="AN448" s="91" t="b">
        <v>1</v>
      </c>
      <c r="AO448" s="100" t="s">
        <v>984</v>
      </c>
      <c r="AP448" s="91" t="s">
        <v>178</v>
      </c>
      <c r="AQ448" s="91">
        <v>0</v>
      </c>
      <c r="AR448" s="91">
        <v>0</v>
      </c>
      <c r="AS448" s="91"/>
      <c r="AT448" s="91"/>
      <c r="AU448" s="91"/>
      <c r="AV448" s="91"/>
      <c r="AW448" s="91"/>
      <c r="AX448" s="91"/>
      <c r="AY448" s="91"/>
      <c r="AZ448" s="91"/>
      <c r="BA448" s="123" t="s">
        <v>1031</v>
      </c>
      <c r="BB448" s="123" t="s">
        <v>4397</v>
      </c>
      <c r="BC448" s="123">
        <v>0</v>
      </c>
      <c r="BD448" s="90" t="str">
        <f>REPLACE(INDEX(GroupVertices[Group], MATCH(Edges[[#This Row],[Vertex 1]],GroupVertices[Vertex],0)),1,1,"")</f>
        <v>est</v>
      </c>
      <c r="BE448" s="90" t="e">
        <f>REPLACE(INDEX(GroupVertices[Group], MATCH(Edges[[#This Row],[Vertex 2]],GroupVertices[Vertex],0)),1,1,"")</f>
        <v>#N/A</v>
      </c>
      <c r="BF448">
        <v>1</v>
      </c>
    </row>
    <row r="449" spans="1:58" x14ac:dyDescent="0.25">
      <c r="A449" s="88" t="s">
        <v>955</v>
      </c>
      <c r="B449" s="88" t="s">
        <v>956</v>
      </c>
      <c r="C449" s="53" t="s">
        <v>4410</v>
      </c>
      <c r="D449" s="54">
        <v>1</v>
      </c>
      <c r="E449" s="61"/>
      <c r="F449" s="55">
        <v>10</v>
      </c>
      <c r="G449" s="53"/>
      <c r="H449" s="57"/>
      <c r="I449" s="56"/>
      <c r="J449" s="56"/>
      <c r="K449" s="36" t="s">
        <v>65</v>
      </c>
      <c r="L449" s="79">
        <v>449</v>
      </c>
      <c r="M449" s="79"/>
      <c r="N449" s="59"/>
      <c r="O449" s="91" t="s">
        <v>223</v>
      </c>
      <c r="P449" s="94">
        <v>42807.462581018517</v>
      </c>
      <c r="Q449" s="91" t="s">
        <v>962</v>
      </c>
      <c r="R449" s="91"/>
      <c r="S449" s="91"/>
      <c r="T449" s="91" t="s">
        <v>969</v>
      </c>
      <c r="U449" s="91"/>
      <c r="V449" s="97" t="s">
        <v>971</v>
      </c>
      <c r="W449" s="94">
        <v>42807.462581018517</v>
      </c>
      <c r="X449" s="97" t="s">
        <v>976</v>
      </c>
      <c r="Y449" s="91"/>
      <c r="Z449" s="91"/>
      <c r="AA449" s="100" t="s">
        <v>983</v>
      </c>
      <c r="AB449" s="91"/>
      <c r="AC449" s="91" t="b">
        <v>0</v>
      </c>
      <c r="AD449" s="91">
        <v>0</v>
      </c>
      <c r="AE449" s="100" t="s">
        <v>243</v>
      </c>
      <c r="AF449" s="91" t="b">
        <v>0</v>
      </c>
      <c r="AG449" s="91" t="s">
        <v>550</v>
      </c>
      <c r="AH449" s="91"/>
      <c r="AI449" s="100" t="s">
        <v>243</v>
      </c>
      <c r="AJ449" s="91" t="b">
        <v>0</v>
      </c>
      <c r="AK449" s="91">
        <v>1</v>
      </c>
      <c r="AL449" s="100" t="s">
        <v>984</v>
      </c>
      <c r="AM449" s="91" t="s">
        <v>247</v>
      </c>
      <c r="AN449" s="91" t="b">
        <v>0</v>
      </c>
      <c r="AO449" s="100" t="s">
        <v>984</v>
      </c>
      <c r="AP449" s="91" t="s">
        <v>178</v>
      </c>
      <c r="AQ449" s="91">
        <v>0</v>
      </c>
      <c r="AR449" s="91">
        <v>0</v>
      </c>
      <c r="AS449" s="91"/>
      <c r="AT449" s="91"/>
      <c r="AU449" s="91"/>
      <c r="AV449" s="91"/>
      <c r="AW449" s="91"/>
      <c r="AX449" s="91"/>
      <c r="AY449" s="91"/>
      <c r="AZ449" s="91"/>
      <c r="BA449" s="123" t="s">
        <v>1031</v>
      </c>
      <c r="BB449" s="123" t="s">
        <v>4397</v>
      </c>
      <c r="BC449" s="123">
        <v>0</v>
      </c>
      <c r="BD449" s="90" t="str">
        <f>REPLACE(INDEX(GroupVertices[Group], MATCH(Edges[[#This Row],[Vertex 1]],GroupVertices[Vertex],0)),1,1,"")</f>
        <v>est</v>
      </c>
      <c r="BE449" s="90" t="str">
        <f>REPLACE(INDEX(GroupVertices[Group], MATCH(Edges[[#This Row],[Vertex 2]],GroupVertices[Vertex],0)),1,1,"")</f>
        <v>est</v>
      </c>
      <c r="BF449">
        <v>1</v>
      </c>
    </row>
    <row r="450" spans="1:58" x14ac:dyDescent="0.25">
      <c r="A450" s="88" t="s">
        <v>955</v>
      </c>
      <c r="B450" s="88" t="s">
        <v>218</v>
      </c>
      <c r="C450" s="53" t="s">
        <v>4410</v>
      </c>
      <c r="D450" s="54">
        <v>1</v>
      </c>
      <c r="E450" s="61"/>
      <c r="F450" s="55">
        <v>10</v>
      </c>
      <c r="G450" s="53"/>
      <c r="H450" s="57"/>
      <c r="I450" s="56"/>
      <c r="J450" s="56"/>
      <c r="K450" s="36" t="s">
        <v>65</v>
      </c>
      <c r="L450" s="79">
        <v>450</v>
      </c>
      <c r="M450" s="79"/>
      <c r="N450" s="59"/>
      <c r="O450" s="91" t="s">
        <v>223</v>
      </c>
      <c r="P450" s="94">
        <v>42807.462581018517</v>
      </c>
      <c r="Q450" s="91" t="s">
        <v>962</v>
      </c>
      <c r="R450" s="91"/>
      <c r="S450" s="91"/>
      <c r="T450" s="91" t="s">
        <v>969</v>
      </c>
      <c r="U450" s="91"/>
      <c r="V450" s="97" t="s">
        <v>971</v>
      </c>
      <c r="W450" s="94">
        <v>42807.462581018517</v>
      </c>
      <c r="X450" s="97" t="s">
        <v>976</v>
      </c>
      <c r="Y450" s="91"/>
      <c r="Z450" s="91"/>
      <c r="AA450" s="100" t="s">
        <v>983</v>
      </c>
      <c r="AB450" s="91"/>
      <c r="AC450" s="91" t="b">
        <v>0</v>
      </c>
      <c r="AD450" s="91">
        <v>0</v>
      </c>
      <c r="AE450" s="100" t="s">
        <v>243</v>
      </c>
      <c r="AF450" s="91" t="b">
        <v>0</v>
      </c>
      <c r="AG450" s="91" t="s">
        <v>550</v>
      </c>
      <c r="AH450" s="91"/>
      <c r="AI450" s="100" t="s">
        <v>243</v>
      </c>
      <c r="AJ450" s="91" t="b">
        <v>0</v>
      </c>
      <c r="AK450" s="91">
        <v>1</v>
      </c>
      <c r="AL450" s="100" t="s">
        <v>984</v>
      </c>
      <c r="AM450" s="91" t="s">
        <v>247</v>
      </c>
      <c r="AN450" s="91" t="b">
        <v>0</v>
      </c>
      <c r="AO450" s="100" t="s">
        <v>984</v>
      </c>
      <c r="AP450" s="91" t="s">
        <v>178</v>
      </c>
      <c r="AQ450" s="91">
        <v>0</v>
      </c>
      <c r="AR450" s="91">
        <v>0</v>
      </c>
      <c r="AS450" s="91"/>
      <c r="AT450" s="91"/>
      <c r="AU450" s="91"/>
      <c r="AV450" s="91"/>
      <c r="AW450" s="91"/>
      <c r="AX450" s="91"/>
      <c r="AY450" s="91"/>
      <c r="AZ450" s="91"/>
      <c r="BA450" s="123" t="s">
        <v>1031</v>
      </c>
      <c r="BB450" s="123" t="s">
        <v>4397</v>
      </c>
      <c r="BC450" s="123">
        <v>0</v>
      </c>
      <c r="BD450" s="90" t="str">
        <f>REPLACE(INDEX(GroupVertices[Group], MATCH(Edges[[#This Row],[Vertex 1]],GroupVertices[Vertex],0)),1,1,"")</f>
        <v>est</v>
      </c>
      <c r="BE450" s="90" t="e">
        <f>REPLACE(INDEX(GroupVertices[Group], MATCH(Edges[[#This Row],[Vertex 2]],GroupVertices[Vertex],0)),1,1,"")</f>
        <v>#N/A</v>
      </c>
      <c r="BF450">
        <v>1</v>
      </c>
    </row>
    <row r="451" spans="1:58" x14ac:dyDescent="0.25">
      <c r="A451" s="88" t="s">
        <v>1035</v>
      </c>
      <c r="B451" s="88" t="s">
        <v>218</v>
      </c>
      <c r="C451" s="53" t="s">
        <v>4410</v>
      </c>
      <c r="D451" s="54">
        <v>1.1666666666666667</v>
      </c>
      <c r="E451" s="61"/>
      <c r="F451" s="55">
        <v>17.5</v>
      </c>
      <c r="G451" s="53"/>
      <c r="H451" s="57"/>
      <c r="I451" s="56"/>
      <c r="J451" s="56"/>
      <c r="K451" s="36" t="s">
        <v>65</v>
      </c>
      <c r="L451" s="79">
        <v>451</v>
      </c>
      <c r="M451" s="79"/>
      <c r="N451" s="59"/>
      <c r="O451" s="91" t="s">
        <v>223</v>
      </c>
      <c r="P451" s="94">
        <v>42807.693414351852</v>
      </c>
      <c r="Q451" s="91" t="s">
        <v>1049</v>
      </c>
      <c r="R451" s="91"/>
      <c r="S451" s="91"/>
      <c r="T451" s="91"/>
      <c r="U451" s="97" t="s">
        <v>1058</v>
      </c>
      <c r="V451" s="97" t="s">
        <v>1058</v>
      </c>
      <c r="W451" s="94">
        <v>42807.693414351852</v>
      </c>
      <c r="X451" s="97" t="s">
        <v>1071</v>
      </c>
      <c r="Y451" s="91"/>
      <c r="Z451" s="91"/>
      <c r="AA451" s="100" t="s">
        <v>1084</v>
      </c>
      <c r="AB451" s="91"/>
      <c r="AC451" s="91" t="b">
        <v>0</v>
      </c>
      <c r="AD451" s="91">
        <v>0</v>
      </c>
      <c r="AE451" s="100" t="s">
        <v>243</v>
      </c>
      <c r="AF451" s="91" t="b">
        <v>0</v>
      </c>
      <c r="AG451" s="91" t="s">
        <v>246</v>
      </c>
      <c r="AH451" s="91"/>
      <c r="AI451" s="100" t="s">
        <v>243</v>
      </c>
      <c r="AJ451" s="91" t="b">
        <v>0</v>
      </c>
      <c r="AK451" s="91">
        <v>0</v>
      </c>
      <c r="AL451" s="100" t="s">
        <v>243</v>
      </c>
      <c r="AM451" s="91" t="s">
        <v>247</v>
      </c>
      <c r="AN451" s="91" t="b">
        <v>0</v>
      </c>
      <c r="AO451" s="100" t="s">
        <v>1084</v>
      </c>
      <c r="AP451" s="91" t="s">
        <v>178</v>
      </c>
      <c r="AQ451" s="91">
        <v>0</v>
      </c>
      <c r="AR451" s="91">
        <v>0</v>
      </c>
      <c r="AS451" s="91"/>
      <c r="AT451" s="91"/>
      <c r="AU451" s="91"/>
      <c r="AV451" s="91"/>
      <c r="AW451" s="91"/>
      <c r="AX451" s="91"/>
      <c r="AY451" s="91"/>
      <c r="AZ451" s="91"/>
      <c r="BA451" s="123" t="s">
        <v>1175</v>
      </c>
      <c r="BB451" s="123" t="s">
        <v>4397</v>
      </c>
      <c r="BC451" s="123">
        <v>0</v>
      </c>
      <c r="BD451" s="90" t="str">
        <f>REPLACE(INDEX(GroupVertices[Group], MATCH(Edges[[#This Row],[Vertex 1]],GroupVertices[Vertex],0)),1,1,"")</f>
        <v>est</v>
      </c>
      <c r="BE451" s="90" t="e">
        <f>REPLACE(INDEX(GroupVertices[Group], MATCH(Edges[[#This Row],[Vertex 2]],GroupVertices[Vertex],0)),1,1,"")</f>
        <v>#N/A</v>
      </c>
      <c r="BF451">
        <v>2</v>
      </c>
    </row>
    <row r="452" spans="1:58" x14ac:dyDescent="0.25">
      <c r="A452" s="88" t="s">
        <v>1035</v>
      </c>
      <c r="B452" s="88" t="s">
        <v>221</v>
      </c>
      <c r="C452" s="53" t="s">
        <v>4410</v>
      </c>
      <c r="D452" s="54">
        <v>1.1666666666666667</v>
      </c>
      <c r="E452" s="61"/>
      <c r="F452" s="55">
        <v>17.5</v>
      </c>
      <c r="G452" s="53"/>
      <c r="H452" s="57"/>
      <c r="I452" s="56"/>
      <c r="J452" s="56"/>
      <c r="K452" s="36" t="s">
        <v>65</v>
      </c>
      <c r="L452" s="79">
        <v>452</v>
      </c>
      <c r="M452" s="79"/>
      <c r="N452" s="59"/>
      <c r="O452" s="91" t="s">
        <v>223</v>
      </c>
      <c r="P452" s="94">
        <v>42807.693414351852</v>
      </c>
      <c r="Q452" s="91" t="s">
        <v>1049</v>
      </c>
      <c r="R452" s="91"/>
      <c r="S452" s="91"/>
      <c r="T452" s="91"/>
      <c r="U452" s="97" t="s">
        <v>1058</v>
      </c>
      <c r="V452" s="97" t="s">
        <v>1058</v>
      </c>
      <c r="W452" s="94">
        <v>42807.693414351852</v>
      </c>
      <c r="X452" s="97" t="s">
        <v>1071</v>
      </c>
      <c r="Y452" s="91"/>
      <c r="Z452" s="91"/>
      <c r="AA452" s="100" t="s">
        <v>1084</v>
      </c>
      <c r="AB452" s="91"/>
      <c r="AC452" s="91" t="b">
        <v>0</v>
      </c>
      <c r="AD452" s="91">
        <v>0</v>
      </c>
      <c r="AE452" s="100" t="s">
        <v>243</v>
      </c>
      <c r="AF452" s="91" t="b">
        <v>0</v>
      </c>
      <c r="AG452" s="91" t="s">
        <v>246</v>
      </c>
      <c r="AH452" s="91"/>
      <c r="AI452" s="100" t="s">
        <v>243</v>
      </c>
      <c r="AJ452" s="91" t="b">
        <v>0</v>
      </c>
      <c r="AK452" s="91">
        <v>0</v>
      </c>
      <c r="AL452" s="100" t="s">
        <v>243</v>
      </c>
      <c r="AM452" s="91" t="s">
        <v>247</v>
      </c>
      <c r="AN452" s="91" t="b">
        <v>0</v>
      </c>
      <c r="AO452" s="100" t="s">
        <v>1084</v>
      </c>
      <c r="AP452" s="91" t="s">
        <v>178</v>
      </c>
      <c r="AQ452" s="91">
        <v>0</v>
      </c>
      <c r="AR452" s="91">
        <v>0</v>
      </c>
      <c r="AS452" s="91"/>
      <c r="AT452" s="91"/>
      <c r="AU452" s="91"/>
      <c r="AV452" s="91"/>
      <c r="AW452" s="91"/>
      <c r="AX452" s="91"/>
      <c r="AY452" s="91"/>
      <c r="AZ452" s="91"/>
      <c r="BA452" s="123" t="s">
        <v>1175</v>
      </c>
      <c r="BB452" s="123" t="s">
        <v>4397</v>
      </c>
      <c r="BC452" s="123">
        <v>0</v>
      </c>
      <c r="BD452" s="90" t="str">
        <f>REPLACE(INDEX(GroupVertices[Group], MATCH(Edges[[#This Row],[Vertex 1]],GroupVertices[Vertex],0)),1,1,"")</f>
        <v>est</v>
      </c>
      <c r="BE452" s="90" t="e">
        <f>REPLACE(INDEX(GroupVertices[Group], MATCH(Edges[[#This Row],[Vertex 2]],GroupVertices[Vertex],0)),1,1,"")</f>
        <v>#N/A</v>
      </c>
      <c r="BF452">
        <v>2</v>
      </c>
    </row>
    <row r="453" spans="1:58" x14ac:dyDescent="0.25">
      <c r="A453" s="88" t="s">
        <v>1036</v>
      </c>
      <c r="B453" s="88" t="s">
        <v>221</v>
      </c>
      <c r="C453" s="53" t="s">
        <v>4410</v>
      </c>
      <c r="D453" s="54">
        <v>1</v>
      </c>
      <c r="E453" s="61"/>
      <c r="F453" s="55">
        <v>10</v>
      </c>
      <c r="G453" s="53"/>
      <c r="H453" s="57"/>
      <c r="I453" s="56"/>
      <c r="J453" s="56"/>
      <c r="K453" s="36" t="s">
        <v>65</v>
      </c>
      <c r="L453" s="79">
        <v>453</v>
      </c>
      <c r="M453" s="79"/>
      <c r="N453" s="59"/>
      <c r="O453" s="91" t="s">
        <v>223</v>
      </c>
      <c r="P453" s="94">
        <v>42809.196805555555</v>
      </c>
      <c r="Q453" s="91" t="s">
        <v>1050</v>
      </c>
      <c r="R453" s="91"/>
      <c r="S453" s="91"/>
      <c r="T453" s="91" t="s">
        <v>418</v>
      </c>
      <c r="U453" s="91"/>
      <c r="V453" s="97" t="s">
        <v>1062</v>
      </c>
      <c r="W453" s="94">
        <v>42809.196805555555</v>
      </c>
      <c r="X453" s="97" t="s">
        <v>1072</v>
      </c>
      <c r="Y453" s="91"/>
      <c r="Z453" s="91"/>
      <c r="AA453" s="100" t="s">
        <v>1085</v>
      </c>
      <c r="AB453" s="91"/>
      <c r="AC453" s="91" t="b">
        <v>0</v>
      </c>
      <c r="AD453" s="91">
        <v>0</v>
      </c>
      <c r="AE453" s="100" t="s">
        <v>243</v>
      </c>
      <c r="AF453" s="91" t="b">
        <v>0</v>
      </c>
      <c r="AG453" s="91" t="s">
        <v>246</v>
      </c>
      <c r="AH453" s="91"/>
      <c r="AI453" s="100" t="s">
        <v>243</v>
      </c>
      <c r="AJ453" s="91" t="b">
        <v>0</v>
      </c>
      <c r="AK453" s="91">
        <v>0</v>
      </c>
      <c r="AL453" s="100" t="s">
        <v>243</v>
      </c>
      <c r="AM453" s="91" t="s">
        <v>989</v>
      </c>
      <c r="AN453" s="91" t="b">
        <v>0</v>
      </c>
      <c r="AO453" s="100" t="s">
        <v>1085</v>
      </c>
      <c r="AP453" s="91" t="s">
        <v>178</v>
      </c>
      <c r="AQ453" s="91">
        <v>0</v>
      </c>
      <c r="AR453" s="91">
        <v>0</v>
      </c>
      <c r="AS453" s="91"/>
      <c r="AT453" s="91"/>
      <c r="AU453" s="91"/>
      <c r="AV453" s="91"/>
      <c r="AW453" s="91"/>
      <c r="AX453" s="91"/>
      <c r="AY453" s="91"/>
      <c r="AZ453" s="91"/>
      <c r="BA453" s="123" t="s">
        <v>1175</v>
      </c>
      <c r="BB453" s="123" t="s">
        <v>4397</v>
      </c>
      <c r="BC453" s="123">
        <v>0</v>
      </c>
      <c r="BD453" s="90" t="str">
        <f>REPLACE(INDEX(GroupVertices[Group], MATCH(Edges[[#This Row],[Vertex 1]],GroupVertices[Vertex],0)),1,1,"")</f>
        <v>est</v>
      </c>
      <c r="BE453" s="90" t="e">
        <f>REPLACE(INDEX(GroupVertices[Group], MATCH(Edges[[#This Row],[Vertex 2]],GroupVertices[Vertex],0)),1,1,"")</f>
        <v>#N/A</v>
      </c>
      <c r="BF453">
        <v>1</v>
      </c>
    </row>
    <row r="454" spans="1:58" x14ac:dyDescent="0.25">
      <c r="A454" s="88" t="s">
        <v>1036</v>
      </c>
      <c r="B454" s="88" t="s">
        <v>218</v>
      </c>
      <c r="C454" s="53" t="s">
        <v>4410</v>
      </c>
      <c r="D454" s="54">
        <v>1</v>
      </c>
      <c r="E454" s="61"/>
      <c r="F454" s="55">
        <v>10</v>
      </c>
      <c r="G454" s="53"/>
      <c r="H454" s="57"/>
      <c r="I454" s="56"/>
      <c r="J454" s="56"/>
      <c r="K454" s="36" t="s">
        <v>65</v>
      </c>
      <c r="L454" s="79">
        <v>454</v>
      </c>
      <c r="M454" s="79"/>
      <c r="N454" s="59"/>
      <c r="O454" s="91" t="s">
        <v>223</v>
      </c>
      <c r="P454" s="94">
        <v>42809.196805555555</v>
      </c>
      <c r="Q454" s="91" t="s">
        <v>1050</v>
      </c>
      <c r="R454" s="91"/>
      <c r="S454" s="91"/>
      <c r="T454" s="91" t="s">
        <v>418</v>
      </c>
      <c r="U454" s="91"/>
      <c r="V454" s="97" t="s">
        <v>1062</v>
      </c>
      <c r="W454" s="94">
        <v>42809.196805555555</v>
      </c>
      <c r="X454" s="97" t="s">
        <v>1072</v>
      </c>
      <c r="Y454" s="91"/>
      <c r="Z454" s="91"/>
      <c r="AA454" s="100" t="s">
        <v>1085</v>
      </c>
      <c r="AB454" s="91"/>
      <c r="AC454" s="91" t="b">
        <v>0</v>
      </c>
      <c r="AD454" s="91">
        <v>0</v>
      </c>
      <c r="AE454" s="100" t="s">
        <v>243</v>
      </c>
      <c r="AF454" s="91" t="b">
        <v>0</v>
      </c>
      <c r="AG454" s="91" t="s">
        <v>246</v>
      </c>
      <c r="AH454" s="91"/>
      <c r="AI454" s="100" t="s">
        <v>243</v>
      </c>
      <c r="AJ454" s="91" t="b">
        <v>0</v>
      </c>
      <c r="AK454" s="91">
        <v>0</v>
      </c>
      <c r="AL454" s="100" t="s">
        <v>243</v>
      </c>
      <c r="AM454" s="91" t="s">
        <v>989</v>
      </c>
      <c r="AN454" s="91" t="b">
        <v>0</v>
      </c>
      <c r="AO454" s="100" t="s">
        <v>1085</v>
      </c>
      <c r="AP454" s="91" t="s">
        <v>178</v>
      </c>
      <c r="AQ454" s="91">
        <v>0</v>
      </c>
      <c r="AR454" s="91">
        <v>0</v>
      </c>
      <c r="AS454" s="91"/>
      <c r="AT454" s="91"/>
      <c r="AU454" s="91"/>
      <c r="AV454" s="91"/>
      <c r="AW454" s="91"/>
      <c r="AX454" s="91"/>
      <c r="AY454" s="91"/>
      <c r="AZ454" s="91"/>
      <c r="BA454" s="123" t="s">
        <v>1175</v>
      </c>
      <c r="BB454" s="123" t="s">
        <v>4397</v>
      </c>
      <c r="BC454" s="123">
        <v>0</v>
      </c>
      <c r="BD454" s="90" t="str">
        <f>REPLACE(INDEX(GroupVertices[Group], MATCH(Edges[[#This Row],[Vertex 1]],GroupVertices[Vertex],0)),1,1,"")</f>
        <v>est</v>
      </c>
      <c r="BE454" s="90" t="e">
        <f>REPLACE(INDEX(GroupVertices[Group], MATCH(Edges[[#This Row],[Vertex 2]],GroupVertices[Vertex],0)),1,1,"")</f>
        <v>#N/A</v>
      </c>
      <c r="BF454">
        <v>1</v>
      </c>
    </row>
    <row r="455" spans="1:58" x14ac:dyDescent="0.25">
      <c r="A455" s="88" t="s">
        <v>1037</v>
      </c>
      <c r="B455" s="88" t="s">
        <v>1043</v>
      </c>
      <c r="C455" s="53" t="s">
        <v>4410</v>
      </c>
      <c r="D455" s="54">
        <v>1.1666666666666667</v>
      </c>
      <c r="E455" s="61"/>
      <c r="F455" s="55">
        <v>17.5</v>
      </c>
      <c r="G455" s="53"/>
      <c r="H455" s="57"/>
      <c r="I455" s="56"/>
      <c r="J455" s="56"/>
      <c r="K455" s="36" t="s">
        <v>65</v>
      </c>
      <c r="L455" s="79">
        <v>455</v>
      </c>
      <c r="M455" s="79"/>
      <c r="N455" s="59"/>
      <c r="O455" s="91" t="s">
        <v>223</v>
      </c>
      <c r="P455" s="94">
        <v>42811.261342592596</v>
      </c>
      <c r="Q455" s="91" t="s">
        <v>1051</v>
      </c>
      <c r="R455" s="91"/>
      <c r="S455" s="91"/>
      <c r="T455" s="91"/>
      <c r="U455" s="91"/>
      <c r="V455" s="97" t="s">
        <v>1063</v>
      </c>
      <c r="W455" s="94">
        <v>42811.261342592596</v>
      </c>
      <c r="X455" s="97" t="s">
        <v>1073</v>
      </c>
      <c r="Y455" s="91"/>
      <c r="Z455" s="91"/>
      <c r="AA455" s="100" t="s">
        <v>1086</v>
      </c>
      <c r="AB455" s="100" t="s">
        <v>1095</v>
      </c>
      <c r="AC455" s="91" t="b">
        <v>0</v>
      </c>
      <c r="AD455" s="91">
        <v>0</v>
      </c>
      <c r="AE455" s="100" t="s">
        <v>244</v>
      </c>
      <c r="AF455" s="91" t="b">
        <v>0</v>
      </c>
      <c r="AG455" s="91" t="s">
        <v>246</v>
      </c>
      <c r="AH455" s="91"/>
      <c r="AI455" s="100" t="s">
        <v>243</v>
      </c>
      <c r="AJ455" s="91" t="b">
        <v>0</v>
      </c>
      <c r="AK455" s="91">
        <v>0</v>
      </c>
      <c r="AL455" s="100" t="s">
        <v>243</v>
      </c>
      <c r="AM455" s="91" t="s">
        <v>247</v>
      </c>
      <c r="AN455" s="91" t="b">
        <v>0</v>
      </c>
      <c r="AO455" s="100" t="s">
        <v>1095</v>
      </c>
      <c r="AP455" s="91" t="s">
        <v>178</v>
      </c>
      <c r="AQ455" s="91">
        <v>0</v>
      </c>
      <c r="AR455" s="91">
        <v>0</v>
      </c>
      <c r="AS455" s="91"/>
      <c r="AT455" s="91"/>
      <c r="AU455" s="91"/>
      <c r="AV455" s="91"/>
      <c r="AW455" s="91"/>
      <c r="AX455" s="91"/>
      <c r="AY455" s="91"/>
      <c r="AZ455" s="91"/>
      <c r="BA455" s="123" t="s">
        <v>1175</v>
      </c>
      <c r="BB455" s="123" t="s">
        <v>4397</v>
      </c>
      <c r="BC455" s="123">
        <v>0</v>
      </c>
      <c r="BD455" s="90" t="str">
        <f>REPLACE(INDEX(GroupVertices[Group], MATCH(Edges[[#This Row],[Vertex 1]],GroupVertices[Vertex],0)),1,1,"")</f>
        <v>est</v>
      </c>
      <c r="BE455" s="90" t="str">
        <f>REPLACE(INDEX(GroupVertices[Group], MATCH(Edges[[#This Row],[Vertex 2]],GroupVertices[Vertex],0)),1,1,"")</f>
        <v>est</v>
      </c>
      <c r="BF455">
        <v>2</v>
      </c>
    </row>
    <row r="456" spans="1:58" x14ac:dyDescent="0.25">
      <c r="A456" s="88" t="s">
        <v>1037</v>
      </c>
      <c r="B456" s="88" t="s">
        <v>1044</v>
      </c>
      <c r="C456" s="53" t="s">
        <v>4410</v>
      </c>
      <c r="D456" s="54">
        <v>1.1666666666666667</v>
      </c>
      <c r="E456" s="61"/>
      <c r="F456" s="55">
        <v>17.5</v>
      </c>
      <c r="G456" s="53"/>
      <c r="H456" s="57"/>
      <c r="I456" s="56"/>
      <c r="J456" s="56"/>
      <c r="K456" s="36" t="s">
        <v>65</v>
      </c>
      <c r="L456" s="79">
        <v>456</v>
      </c>
      <c r="M456" s="79"/>
      <c r="N456" s="59"/>
      <c r="O456" s="91" t="s">
        <v>223</v>
      </c>
      <c r="P456" s="94">
        <v>42811.261342592596</v>
      </c>
      <c r="Q456" s="91" t="s">
        <v>1051</v>
      </c>
      <c r="R456" s="91"/>
      <c r="S456" s="91"/>
      <c r="T456" s="91"/>
      <c r="U456" s="91"/>
      <c r="V456" s="97" t="s">
        <v>1063</v>
      </c>
      <c r="W456" s="94">
        <v>42811.261342592596</v>
      </c>
      <c r="X456" s="97" t="s">
        <v>1073</v>
      </c>
      <c r="Y456" s="91"/>
      <c r="Z456" s="91"/>
      <c r="AA456" s="100" t="s">
        <v>1086</v>
      </c>
      <c r="AB456" s="100" t="s">
        <v>1095</v>
      </c>
      <c r="AC456" s="91" t="b">
        <v>0</v>
      </c>
      <c r="AD456" s="91">
        <v>0</v>
      </c>
      <c r="AE456" s="100" t="s">
        <v>244</v>
      </c>
      <c r="AF456" s="91" t="b">
        <v>0</v>
      </c>
      <c r="AG456" s="91" t="s">
        <v>246</v>
      </c>
      <c r="AH456" s="91"/>
      <c r="AI456" s="100" t="s">
        <v>243</v>
      </c>
      <c r="AJ456" s="91" t="b">
        <v>0</v>
      </c>
      <c r="AK456" s="91">
        <v>0</v>
      </c>
      <c r="AL456" s="100" t="s">
        <v>243</v>
      </c>
      <c r="AM456" s="91" t="s">
        <v>247</v>
      </c>
      <c r="AN456" s="91" t="b">
        <v>0</v>
      </c>
      <c r="AO456" s="100" t="s">
        <v>1095</v>
      </c>
      <c r="AP456" s="91" t="s">
        <v>178</v>
      </c>
      <c r="AQ456" s="91">
        <v>0</v>
      </c>
      <c r="AR456" s="91">
        <v>0</v>
      </c>
      <c r="AS456" s="91"/>
      <c r="AT456" s="91"/>
      <c r="AU456" s="91"/>
      <c r="AV456" s="91"/>
      <c r="AW456" s="91"/>
      <c r="AX456" s="91"/>
      <c r="AY456" s="91"/>
      <c r="AZ456" s="91"/>
      <c r="BA456" s="123" t="s">
        <v>1175</v>
      </c>
      <c r="BB456" s="123" t="s">
        <v>4397</v>
      </c>
      <c r="BC456" s="123">
        <v>0</v>
      </c>
      <c r="BD456" s="90" t="str">
        <f>REPLACE(INDEX(GroupVertices[Group], MATCH(Edges[[#This Row],[Vertex 1]],GroupVertices[Vertex],0)),1,1,"")</f>
        <v>est</v>
      </c>
      <c r="BE456" s="90" t="str">
        <f>REPLACE(INDEX(GroupVertices[Group], MATCH(Edges[[#This Row],[Vertex 2]],GroupVertices[Vertex],0)),1,1,"")</f>
        <v>est</v>
      </c>
      <c r="BF456">
        <v>2</v>
      </c>
    </row>
    <row r="457" spans="1:58" x14ac:dyDescent="0.25">
      <c r="A457" s="88" t="s">
        <v>1037</v>
      </c>
      <c r="B457" s="88" t="s">
        <v>218</v>
      </c>
      <c r="C457" s="53" t="s">
        <v>4410</v>
      </c>
      <c r="D457" s="54">
        <v>1.1666666666666667</v>
      </c>
      <c r="E457" s="61"/>
      <c r="F457" s="55">
        <v>17.5</v>
      </c>
      <c r="G457" s="53"/>
      <c r="H457" s="57"/>
      <c r="I457" s="56"/>
      <c r="J457" s="56"/>
      <c r="K457" s="36" t="s">
        <v>65</v>
      </c>
      <c r="L457" s="79">
        <v>457</v>
      </c>
      <c r="M457" s="79"/>
      <c r="N457" s="59"/>
      <c r="O457" s="91" t="s">
        <v>223</v>
      </c>
      <c r="P457" s="94">
        <v>42811.261342592596</v>
      </c>
      <c r="Q457" s="91" t="s">
        <v>1051</v>
      </c>
      <c r="R457" s="91"/>
      <c r="S457" s="91"/>
      <c r="T457" s="91"/>
      <c r="U457" s="91"/>
      <c r="V457" s="97" t="s">
        <v>1063</v>
      </c>
      <c r="W457" s="94">
        <v>42811.261342592596</v>
      </c>
      <c r="X457" s="97" t="s">
        <v>1073</v>
      </c>
      <c r="Y457" s="91"/>
      <c r="Z457" s="91"/>
      <c r="AA457" s="100" t="s">
        <v>1086</v>
      </c>
      <c r="AB457" s="100" t="s">
        <v>1095</v>
      </c>
      <c r="AC457" s="91" t="b">
        <v>0</v>
      </c>
      <c r="AD457" s="91">
        <v>0</v>
      </c>
      <c r="AE457" s="100" t="s">
        <v>244</v>
      </c>
      <c r="AF457" s="91" t="b">
        <v>0</v>
      </c>
      <c r="AG457" s="91" t="s">
        <v>246</v>
      </c>
      <c r="AH457" s="91"/>
      <c r="AI457" s="100" t="s">
        <v>243</v>
      </c>
      <c r="AJ457" s="91" t="b">
        <v>0</v>
      </c>
      <c r="AK457" s="91">
        <v>0</v>
      </c>
      <c r="AL457" s="100" t="s">
        <v>243</v>
      </c>
      <c r="AM457" s="91" t="s">
        <v>247</v>
      </c>
      <c r="AN457" s="91" t="b">
        <v>0</v>
      </c>
      <c r="AO457" s="100" t="s">
        <v>1095</v>
      </c>
      <c r="AP457" s="91" t="s">
        <v>178</v>
      </c>
      <c r="AQ457" s="91">
        <v>0</v>
      </c>
      <c r="AR457" s="91">
        <v>0</v>
      </c>
      <c r="AS457" s="91"/>
      <c r="AT457" s="91"/>
      <c r="AU457" s="91"/>
      <c r="AV457" s="91"/>
      <c r="AW457" s="91"/>
      <c r="AX457" s="91"/>
      <c r="AY457" s="91"/>
      <c r="AZ457" s="91"/>
      <c r="BA457" s="123" t="s">
        <v>1175</v>
      </c>
      <c r="BB457" s="123" t="s">
        <v>4397</v>
      </c>
      <c r="BC457" s="123">
        <v>0</v>
      </c>
      <c r="BD457" s="90" t="str">
        <f>REPLACE(INDEX(GroupVertices[Group], MATCH(Edges[[#This Row],[Vertex 1]],GroupVertices[Vertex],0)),1,1,"")</f>
        <v>est</v>
      </c>
      <c r="BE457" s="90" t="e">
        <f>REPLACE(INDEX(GroupVertices[Group], MATCH(Edges[[#This Row],[Vertex 2]],GroupVertices[Vertex],0)),1,1,"")</f>
        <v>#N/A</v>
      </c>
      <c r="BF457">
        <v>2</v>
      </c>
    </row>
    <row r="458" spans="1:58" x14ac:dyDescent="0.25">
      <c r="A458" s="88" t="s">
        <v>1037</v>
      </c>
      <c r="B458" s="88" t="s">
        <v>221</v>
      </c>
      <c r="C458" s="53" t="s">
        <v>4410</v>
      </c>
      <c r="D458" s="54">
        <v>1.1666666666666667</v>
      </c>
      <c r="E458" s="61"/>
      <c r="F458" s="55">
        <v>17.5</v>
      </c>
      <c r="G458" s="53"/>
      <c r="H458" s="57"/>
      <c r="I458" s="56"/>
      <c r="J458" s="56"/>
      <c r="K458" s="36" t="s">
        <v>65</v>
      </c>
      <c r="L458" s="79">
        <v>458</v>
      </c>
      <c r="M458" s="79"/>
      <c r="N458" s="59"/>
      <c r="O458" s="91" t="s">
        <v>222</v>
      </c>
      <c r="P458" s="94">
        <v>42811.261342592596</v>
      </c>
      <c r="Q458" s="91" t="s">
        <v>1051</v>
      </c>
      <c r="R458" s="91"/>
      <c r="S458" s="91"/>
      <c r="T458" s="91"/>
      <c r="U458" s="91"/>
      <c r="V458" s="97" t="s">
        <v>1063</v>
      </c>
      <c r="W458" s="94">
        <v>42811.261342592596</v>
      </c>
      <c r="X458" s="97" t="s">
        <v>1073</v>
      </c>
      <c r="Y458" s="91"/>
      <c r="Z458" s="91"/>
      <c r="AA458" s="100" t="s">
        <v>1086</v>
      </c>
      <c r="AB458" s="100" t="s">
        <v>1095</v>
      </c>
      <c r="AC458" s="91" t="b">
        <v>0</v>
      </c>
      <c r="AD458" s="91">
        <v>0</v>
      </c>
      <c r="AE458" s="100" t="s">
        <v>244</v>
      </c>
      <c r="AF458" s="91" t="b">
        <v>0</v>
      </c>
      <c r="AG458" s="91" t="s">
        <v>246</v>
      </c>
      <c r="AH458" s="91"/>
      <c r="AI458" s="100" t="s">
        <v>243</v>
      </c>
      <c r="AJ458" s="91" t="b">
        <v>0</v>
      </c>
      <c r="AK458" s="91">
        <v>0</v>
      </c>
      <c r="AL458" s="100" t="s">
        <v>243</v>
      </c>
      <c r="AM458" s="91" t="s">
        <v>247</v>
      </c>
      <c r="AN458" s="91" t="b">
        <v>0</v>
      </c>
      <c r="AO458" s="100" t="s">
        <v>1095</v>
      </c>
      <c r="AP458" s="91" t="s">
        <v>178</v>
      </c>
      <c r="AQ458" s="91">
        <v>0</v>
      </c>
      <c r="AR458" s="91">
        <v>0</v>
      </c>
      <c r="AS458" s="91"/>
      <c r="AT458" s="91"/>
      <c r="AU458" s="91"/>
      <c r="AV458" s="91"/>
      <c r="AW458" s="91"/>
      <c r="AX458" s="91"/>
      <c r="AY458" s="91"/>
      <c r="AZ458" s="91"/>
      <c r="BA458" s="123" t="s">
        <v>1175</v>
      </c>
      <c r="BB458" s="123" t="s">
        <v>4397</v>
      </c>
      <c r="BC458" s="123">
        <v>0</v>
      </c>
      <c r="BD458" s="90" t="str">
        <f>REPLACE(INDEX(GroupVertices[Group], MATCH(Edges[[#This Row],[Vertex 1]],GroupVertices[Vertex],0)),1,1,"")</f>
        <v>est</v>
      </c>
      <c r="BE458" s="90" t="e">
        <f>REPLACE(INDEX(GroupVertices[Group], MATCH(Edges[[#This Row],[Vertex 2]],GroupVertices[Vertex],0)),1,1,"")</f>
        <v>#N/A</v>
      </c>
      <c r="BF458">
        <v>2</v>
      </c>
    </row>
    <row r="459" spans="1:58" x14ac:dyDescent="0.25">
      <c r="A459" s="88" t="s">
        <v>1038</v>
      </c>
      <c r="B459" s="88" t="s">
        <v>221</v>
      </c>
      <c r="C459" s="53" t="s">
        <v>4410</v>
      </c>
      <c r="D459" s="54">
        <v>1</v>
      </c>
      <c r="E459" s="61"/>
      <c r="F459" s="55">
        <v>10</v>
      </c>
      <c r="G459" s="53"/>
      <c r="H459" s="57"/>
      <c r="I459" s="56"/>
      <c r="J459" s="56"/>
      <c r="K459" s="36" t="s">
        <v>65</v>
      </c>
      <c r="L459" s="79">
        <v>459</v>
      </c>
      <c r="M459" s="79"/>
      <c r="N459" s="59"/>
      <c r="O459" s="91" t="s">
        <v>223</v>
      </c>
      <c r="P459" s="94">
        <v>42811.420694444445</v>
      </c>
      <c r="Q459" s="91" t="s">
        <v>1052</v>
      </c>
      <c r="R459" s="91"/>
      <c r="S459" s="91"/>
      <c r="T459" s="91"/>
      <c r="U459" s="91"/>
      <c r="V459" s="97" t="s">
        <v>1064</v>
      </c>
      <c r="W459" s="94">
        <v>42811.420694444445</v>
      </c>
      <c r="X459" s="97" t="s">
        <v>1074</v>
      </c>
      <c r="Y459" s="91"/>
      <c r="Z459" s="91"/>
      <c r="AA459" s="100" t="s">
        <v>1087</v>
      </c>
      <c r="AB459" s="91"/>
      <c r="AC459" s="91" t="b">
        <v>0</v>
      </c>
      <c r="AD459" s="91">
        <v>0</v>
      </c>
      <c r="AE459" s="100" t="s">
        <v>242</v>
      </c>
      <c r="AF459" s="91" t="b">
        <v>0</v>
      </c>
      <c r="AG459" s="91" t="s">
        <v>246</v>
      </c>
      <c r="AH459" s="91"/>
      <c r="AI459" s="100" t="s">
        <v>243</v>
      </c>
      <c r="AJ459" s="91" t="b">
        <v>0</v>
      </c>
      <c r="AK459" s="91">
        <v>0</v>
      </c>
      <c r="AL459" s="100" t="s">
        <v>243</v>
      </c>
      <c r="AM459" s="91" t="s">
        <v>247</v>
      </c>
      <c r="AN459" s="91" t="b">
        <v>0</v>
      </c>
      <c r="AO459" s="100" t="s">
        <v>1087</v>
      </c>
      <c r="AP459" s="91" t="s">
        <v>178</v>
      </c>
      <c r="AQ459" s="91">
        <v>0</v>
      </c>
      <c r="AR459" s="91">
        <v>0</v>
      </c>
      <c r="AS459" s="91"/>
      <c r="AT459" s="91"/>
      <c r="AU459" s="91"/>
      <c r="AV459" s="91"/>
      <c r="AW459" s="91"/>
      <c r="AX459" s="91"/>
      <c r="AY459" s="91"/>
      <c r="AZ459" s="91"/>
      <c r="BA459" s="123" t="s">
        <v>1175</v>
      </c>
      <c r="BB459" s="123" t="s">
        <v>4397</v>
      </c>
      <c r="BC459" s="123">
        <v>0</v>
      </c>
      <c r="BD459" s="90" t="str">
        <f>REPLACE(INDEX(GroupVertices[Group], MATCH(Edges[[#This Row],[Vertex 1]],GroupVertices[Vertex],0)),1,1,"")</f>
        <v>est</v>
      </c>
      <c r="BE459" s="90" t="e">
        <f>REPLACE(INDEX(GroupVertices[Group], MATCH(Edges[[#This Row],[Vertex 2]],GroupVertices[Vertex],0)),1,1,"")</f>
        <v>#N/A</v>
      </c>
      <c r="BF459">
        <v>1</v>
      </c>
    </row>
    <row r="460" spans="1:58" x14ac:dyDescent="0.25">
      <c r="A460" s="88" t="s">
        <v>1038</v>
      </c>
      <c r="B460" s="88" t="s">
        <v>218</v>
      </c>
      <c r="C460" s="53" t="s">
        <v>4410</v>
      </c>
      <c r="D460" s="54">
        <v>1</v>
      </c>
      <c r="E460" s="61"/>
      <c r="F460" s="55">
        <v>10</v>
      </c>
      <c r="G460" s="53"/>
      <c r="H460" s="57"/>
      <c r="I460" s="56"/>
      <c r="J460" s="56"/>
      <c r="K460" s="36" t="s">
        <v>65</v>
      </c>
      <c r="L460" s="79">
        <v>460</v>
      </c>
      <c r="M460" s="79"/>
      <c r="N460" s="59"/>
      <c r="O460" s="91" t="s">
        <v>222</v>
      </c>
      <c r="P460" s="94">
        <v>42811.420694444445</v>
      </c>
      <c r="Q460" s="91" t="s">
        <v>1052</v>
      </c>
      <c r="R460" s="91"/>
      <c r="S460" s="91"/>
      <c r="T460" s="91"/>
      <c r="U460" s="91"/>
      <c r="V460" s="97" t="s">
        <v>1064</v>
      </c>
      <c r="W460" s="94">
        <v>42811.420694444445</v>
      </c>
      <c r="X460" s="97" t="s">
        <v>1074</v>
      </c>
      <c r="Y460" s="91"/>
      <c r="Z460" s="91"/>
      <c r="AA460" s="100" t="s">
        <v>1087</v>
      </c>
      <c r="AB460" s="91"/>
      <c r="AC460" s="91" t="b">
        <v>0</v>
      </c>
      <c r="AD460" s="91">
        <v>0</v>
      </c>
      <c r="AE460" s="100" t="s">
        <v>242</v>
      </c>
      <c r="AF460" s="91" t="b">
        <v>0</v>
      </c>
      <c r="AG460" s="91" t="s">
        <v>246</v>
      </c>
      <c r="AH460" s="91"/>
      <c r="AI460" s="100" t="s">
        <v>243</v>
      </c>
      <c r="AJ460" s="91" t="b">
        <v>0</v>
      </c>
      <c r="AK460" s="91">
        <v>0</v>
      </c>
      <c r="AL460" s="100" t="s">
        <v>243</v>
      </c>
      <c r="AM460" s="91" t="s">
        <v>247</v>
      </c>
      <c r="AN460" s="91" t="b">
        <v>0</v>
      </c>
      <c r="AO460" s="100" t="s">
        <v>1087</v>
      </c>
      <c r="AP460" s="91" t="s">
        <v>178</v>
      </c>
      <c r="AQ460" s="91">
        <v>0</v>
      </c>
      <c r="AR460" s="91">
        <v>0</v>
      </c>
      <c r="AS460" s="91"/>
      <c r="AT460" s="91"/>
      <c r="AU460" s="91"/>
      <c r="AV460" s="91"/>
      <c r="AW460" s="91"/>
      <c r="AX460" s="91"/>
      <c r="AY460" s="91"/>
      <c r="AZ460" s="91"/>
      <c r="BA460" s="123" t="s">
        <v>1175</v>
      </c>
      <c r="BB460" s="123" t="s">
        <v>4397</v>
      </c>
      <c r="BC460" s="123">
        <v>0</v>
      </c>
      <c r="BD460" s="90" t="str">
        <f>REPLACE(INDEX(GroupVertices[Group], MATCH(Edges[[#This Row],[Vertex 1]],GroupVertices[Vertex],0)),1,1,"")</f>
        <v>est</v>
      </c>
      <c r="BE460" s="90" t="e">
        <f>REPLACE(INDEX(GroupVertices[Group], MATCH(Edges[[#This Row],[Vertex 2]],GroupVertices[Vertex],0)),1,1,"")</f>
        <v>#N/A</v>
      </c>
      <c r="BF460">
        <v>1</v>
      </c>
    </row>
    <row r="461" spans="1:58" x14ac:dyDescent="0.25">
      <c r="A461" s="88" t="s">
        <v>1039</v>
      </c>
      <c r="B461" s="88" t="s">
        <v>221</v>
      </c>
      <c r="C461" s="53" t="s">
        <v>4410</v>
      </c>
      <c r="D461" s="54">
        <v>1.1666666666666667</v>
      </c>
      <c r="E461" s="61"/>
      <c r="F461" s="55">
        <v>17.5</v>
      </c>
      <c r="G461" s="53"/>
      <c r="H461" s="57"/>
      <c r="I461" s="56"/>
      <c r="J461" s="56"/>
      <c r="K461" s="36" t="s">
        <v>65</v>
      </c>
      <c r="L461" s="79">
        <v>461</v>
      </c>
      <c r="M461" s="79"/>
      <c r="N461" s="59"/>
      <c r="O461" s="91" t="s">
        <v>222</v>
      </c>
      <c r="P461" s="94">
        <v>42810.479745370372</v>
      </c>
      <c r="Q461" s="91" t="s">
        <v>1053</v>
      </c>
      <c r="R461" s="91"/>
      <c r="S461" s="91"/>
      <c r="T461" s="91"/>
      <c r="U461" s="91"/>
      <c r="V461" s="97" t="s">
        <v>759</v>
      </c>
      <c r="W461" s="94">
        <v>42810.479745370372</v>
      </c>
      <c r="X461" s="97" t="s">
        <v>1075</v>
      </c>
      <c r="Y461" s="91"/>
      <c r="Z461" s="91"/>
      <c r="AA461" s="100" t="s">
        <v>1088</v>
      </c>
      <c r="AB461" s="91"/>
      <c r="AC461" s="91" t="b">
        <v>0</v>
      </c>
      <c r="AD461" s="91">
        <v>0</v>
      </c>
      <c r="AE461" s="100" t="s">
        <v>244</v>
      </c>
      <c r="AF461" s="91" t="b">
        <v>0</v>
      </c>
      <c r="AG461" s="91" t="s">
        <v>246</v>
      </c>
      <c r="AH461" s="91"/>
      <c r="AI461" s="100" t="s">
        <v>243</v>
      </c>
      <c r="AJ461" s="91" t="b">
        <v>0</v>
      </c>
      <c r="AK461" s="91">
        <v>0</v>
      </c>
      <c r="AL461" s="100" t="s">
        <v>243</v>
      </c>
      <c r="AM461" s="91" t="s">
        <v>247</v>
      </c>
      <c r="AN461" s="91" t="b">
        <v>0</v>
      </c>
      <c r="AO461" s="100" t="s">
        <v>1088</v>
      </c>
      <c r="AP461" s="91" t="s">
        <v>178</v>
      </c>
      <c r="AQ461" s="91">
        <v>0</v>
      </c>
      <c r="AR461" s="91">
        <v>0</v>
      </c>
      <c r="AS461" s="91"/>
      <c r="AT461" s="91"/>
      <c r="AU461" s="91"/>
      <c r="AV461" s="91"/>
      <c r="AW461" s="91"/>
      <c r="AX461" s="91"/>
      <c r="AY461" s="91"/>
      <c r="AZ461" s="91"/>
      <c r="BA461" s="123" t="s">
        <v>1175</v>
      </c>
      <c r="BB461" s="123" t="s">
        <v>4397</v>
      </c>
      <c r="BC461" s="123">
        <v>0</v>
      </c>
      <c r="BD461" s="90" t="str">
        <f>REPLACE(INDEX(GroupVertices[Group], MATCH(Edges[[#This Row],[Vertex 1]],GroupVertices[Vertex],0)),1,1,"")</f>
        <v>est</v>
      </c>
      <c r="BE461" s="90" t="e">
        <f>REPLACE(INDEX(GroupVertices[Group], MATCH(Edges[[#This Row],[Vertex 2]],GroupVertices[Vertex],0)),1,1,"")</f>
        <v>#N/A</v>
      </c>
      <c r="BF461">
        <v>2</v>
      </c>
    </row>
    <row r="462" spans="1:58" x14ac:dyDescent="0.25">
      <c r="A462" s="88" t="s">
        <v>1039</v>
      </c>
      <c r="B462" s="88" t="s">
        <v>221</v>
      </c>
      <c r="C462" s="53" t="s">
        <v>4410</v>
      </c>
      <c r="D462" s="54">
        <v>1.1666666666666667</v>
      </c>
      <c r="E462" s="61"/>
      <c r="F462" s="55">
        <v>17.5</v>
      </c>
      <c r="G462" s="53"/>
      <c r="H462" s="57"/>
      <c r="I462" s="56"/>
      <c r="J462" s="56"/>
      <c r="K462" s="36" t="s">
        <v>65</v>
      </c>
      <c r="L462" s="79">
        <v>462</v>
      </c>
      <c r="M462" s="79"/>
      <c r="N462" s="59"/>
      <c r="O462" s="91" t="s">
        <v>222</v>
      </c>
      <c r="P462" s="94">
        <v>42813.150752314818</v>
      </c>
      <c r="Q462" s="91" t="s">
        <v>1053</v>
      </c>
      <c r="R462" s="91"/>
      <c r="S462" s="91"/>
      <c r="T462" s="91"/>
      <c r="U462" s="91"/>
      <c r="V462" s="97" t="s">
        <v>759</v>
      </c>
      <c r="W462" s="94">
        <v>42813.150752314818</v>
      </c>
      <c r="X462" s="97" t="s">
        <v>1076</v>
      </c>
      <c r="Y462" s="91"/>
      <c r="Z462" s="91"/>
      <c r="AA462" s="100" t="s">
        <v>1089</v>
      </c>
      <c r="AB462" s="100" t="s">
        <v>1088</v>
      </c>
      <c r="AC462" s="91" t="b">
        <v>0</v>
      </c>
      <c r="AD462" s="91">
        <v>0</v>
      </c>
      <c r="AE462" s="100" t="s">
        <v>1098</v>
      </c>
      <c r="AF462" s="91" t="b">
        <v>0</v>
      </c>
      <c r="AG462" s="91" t="s">
        <v>246</v>
      </c>
      <c r="AH462" s="91"/>
      <c r="AI462" s="100" t="s">
        <v>243</v>
      </c>
      <c r="AJ462" s="91" t="b">
        <v>0</v>
      </c>
      <c r="AK462" s="91">
        <v>0</v>
      </c>
      <c r="AL462" s="100" t="s">
        <v>243</v>
      </c>
      <c r="AM462" s="91" t="s">
        <v>247</v>
      </c>
      <c r="AN462" s="91" t="b">
        <v>0</v>
      </c>
      <c r="AO462" s="100" t="s">
        <v>1088</v>
      </c>
      <c r="AP462" s="91" t="s">
        <v>178</v>
      </c>
      <c r="AQ462" s="91">
        <v>0</v>
      </c>
      <c r="AR462" s="91">
        <v>0</v>
      </c>
      <c r="AS462" s="91"/>
      <c r="AT462" s="91"/>
      <c r="AU462" s="91"/>
      <c r="AV462" s="91"/>
      <c r="AW462" s="91"/>
      <c r="AX462" s="91"/>
      <c r="AY462" s="91"/>
      <c r="AZ462" s="91"/>
      <c r="BA462" s="123" t="s">
        <v>1175</v>
      </c>
      <c r="BB462" s="123" t="s">
        <v>4397</v>
      </c>
      <c r="BC462" s="123">
        <v>0</v>
      </c>
      <c r="BD462" s="90" t="str">
        <f>REPLACE(INDEX(GroupVertices[Group], MATCH(Edges[[#This Row],[Vertex 1]],GroupVertices[Vertex],0)),1,1,"")</f>
        <v>est</v>
      </c>
      <c r="BE462" s="90" t="e">
        <f>REPLACE(INDEX(GroupVertices[Group], MATCH(Edges[[#This Row],[Vertex 2]],GroupVertices[Vertex],0)),1,1,"")</f>
        <v>#N/A</v>
      </c>
      <c r="BF462">
        <v>2</v>
      </c>
    </row>
    <row r="463" spans="1:58" x14ac:dyDescent="0.25">
      <c r="A463" s="88" t="s">
        <v>1039</v>
      </c>
      <c r="B463" s="88" t="s">
        <v>218</v>
      </c>
      <c r="C463" s="53" t="s">
        <v>4410</v>
      </c>
      <c r="D463" s="54">
        <v>1.1666666666666667</v>
      </c>
      <c r="E463" s="61"/>
      <c r="F463" s="55">
        <v>17.5</v>
      </c>
      <c r="G463" s="53"/>
      <c r="H463" s="57"/>
      <c r="I463" s="56"/>
      <c r="J463" s="56"/>
      <c r="K463" s="36" t="s">
        <v>65</v>
      </c>
      <c r="L463" s="79">
        <v>463</v>
      </c>
      <c r="M463" s="79"/>
      <c r="N463" s="59"/>
      <c r="O463" s="91" t="s">
        <v>223</v>
      </c>
      <c r="P463" s="94">
        <v>42810.479745370372</v>
      </c>
      <c r="Q463" s="91" t="s">
        <v>1053</v>
      </c>
      <c r="R463" s="91"/>
      <c r="S463" s="91"/>
      <c r="T463" s="91"/>
      <c r="U463" s="91"/>
      <c r="V463" s="97" t="s">
        <v>759</v>
      </c>
      <c r="W463" s="94">
        <v>42810.479745370372</v>
      </c>
      <c r="X463" s="97" t="s">
        <v>1075</v>
      </c>
      <c r="Y463" s="91"/>
      <c r="Z463" s="91"/>
      <c r="AA463" s="100" t="s">
        <v>1088</v>
      </c>
      <c r="AB463" s="91"/>
      <c r="AC463" s="91" t="b">
        <v>0</v>
      </c>
      <c r="AD463" s="91">
        <v>0</v>
      </c>
      <c r="AE463" s="100" t="s">
        <v>244</v>
      </c>
      <c r="AF463" s="91" t="b">
        <v>0</v>
      </c>
      <c r="AG463" s="91" t="s">
        <v>246</v>
      </c>
      <c r="AH463" s="91"/>
      <c r="AI463" s="100" t="s">
        <v>243</v>
      </c>
      <c r="AJ463" s="91" t="b">
        <v>0</v>
      </c>
      <c r="AK463" s="91">
        <v>0</v>
      </c>
      <c r="AL463" s="100" t="s">
        <v>243</v>
      </c>
      <c r="AM463" s="91" t="s">
        <v>247</v>
      </c>
      <c r="AN463" s="91" t="b">
        <v>0</v>
      </c>
      <c r="AO463" s="100" t="s">
        <v>1088</v>
      </c>
      <c r="AP463" s="91" t="s">
        <v>178</v>
      </c>
      <c r="AQ463" s="91">
        <v>0</v>
      </c>
      <c r="AR463" s="91">
        <v>0</v>
      </c>
      <c r="AS463" s="91"/>
      <c r="AT463" s="91"/>
      <c r="AU463" s="91"/>
      <c r="AV463" s="91"/>
      <c r="AW463" s="91"/>
      <c r="AX463" s="91"/>
      <c r="AY463" s="91"/>
      <c r="AZ463" s="91"/>
      <c r="BA463" s="123" t="s">
        <v>1175</v>
      </c>
      <c r="BB463" s="123" t="s">
        <v>4397</v>
      </c>
      <c r="BC463" s="123">
        <v>0</v>
      </c>
      <c r="BD463" s="90" t="str">
        <f>REPLACE(INDEX(GroupVertices[Group], MATCH(Edges[[#This Row],[Vertex 1]],GroupVertices[Vertex],0)),1,1,"")</f>
        <v>est</v>
      </c>
      <c r="BE463" s="90" t="e">
        <f>REPLACE(INDEX(GroupVertices[Group], MATCH(Edges[[#This Row],[Vertex 2]],GroupVertices[Vertex],0)),1,1,"")</f>
        <v>#N/A</v>
      </c>
      <c r="BF463">
        <v>2</v>
      </c>
    </row>
    <row r="464" spans="1:58" x14ac:dyDescent="0.25">
      <c r="A464" s="88" t="s">
        <v>1039</v>
      </c>
      <c r="B464" s="88" t="s">
        <v>218</v>
      </c>
      <c r="C464" s="53" t="s">
        <v>4410</v>
      </c>
      <c r="D464" s="54">
        <v>1.1666666666666667</v>
      </c>
      <c r="E464" s="61"/>
      <c r="F464" s="55">
        <v>17.5</v>
      </c>
      <c r="G464" s="53"/>
      <c r="H464" s="57"/>
      <c r="I464" s="56"/>
      <c r="J464" s="56"/>
      <c r="K464" s="36" t="s">
        <v>65</v>
      </c>
      <c r="L464" s="79">
        <v>464</v>
      </c>
      <c r="M464" s="79"/>
      <c r="N464" s="59"/>
      <c r="O464" s="91" t="s">
        <v>223</v>
      </c>
      <c r="P464" s="94">
        <v>42813.150752314818</v>
      </c>
      <c r="Q464" s="91" t="s">
        <v>1053</v>
      </c>
      <c r="R464" s="91"/>
      <c r="S464" s="91"/>
      <c r="T464" s="91"/>
      <c r="U464" s="91"/>
      <c r="V464" s="97" t="s">
        <v>759</v>
      </c>
      <c r="W464" s="94">
        <v>42813.150752314818</v>
      </c>
      <c r="X464" s="97" t="s">
        <v>1076</v>
      </c>
      <c r="Y464" s="91"/>
      <c r="Z464" s="91"/>
      <c r="AA464" s="100" t="s">
        <v>1089</v>
      </c>
      <c r="AB464" s="100" t="s">
        <v>1088</v>
      </c>
      <c r="AC464" s="91" t="b">
        <v>0</v>
      </c>
      <c r="AD464" s="91">
        <v>0</v>
      </c>
      <c r="AE464" s="100" t="s">
        <v>1098</v>
      </c>
      <c r="AF464" s="91" t="b">
        <v>0</v>
      </c>
      <c r="AG464" s="91" t="s">
        <v>246</v>
      </c>
      <c r="AH464" s="91"/>
      <c r="AI464" s="100" t="s">
        <v>243</v>
      </c>
      <c r="AJ464" s="91" t="b">
        <v>0</v>
      </c>
      <c r="AK464" s="91">
        <v>0</v>
      </c>
      <c r="AL464" s="100" t="s">
        <v>243</v>
      </c>
      <c r="AM464" s="91" t="s">
        <v>247</v>
      </c>
      <c r="AN464" s="91" t="b">
        <v>0</v>
      </c>
      <c r="AO464" s="100" t="s">
        <v>1088</v>
      </c>
      <c r="AP464" s="91" t="s">
        <v>178</v>
      </c>
      <c r="AQ464" s="91">
        <v>0</v>
      </c>
      <c r="AR464" s="91">
        <v>0</v>
      </c>
      <c r="AS464" s="91"/>
      <c r="AT464" s="91"/>
      <c r="AU464" s="91"/>
      <c r="AV464" s="91"/>
      <c r="AW464" s="91"/>
      <c r="AX464" s="91"/>
      <c r="AY464" s="91"/>
      <c r="AZ464" s="91"/>
      <c r="BA464" s="123" t="s">
        <v>1175</v>
      </c>
      <c r="BB464" s="123" t="s">
        <v>4397</v>
      </c>
      <c r="BC464" s="123">
        <v>0</v>
      </c>
      <c r="BD464" s="90" t="str">
        <f>REPLACE(INDEX(GroupVertices[Group], MATCH(Edges[[#This Row],[Vertex 1]],GroupVertices[Vertex],0)),1,1,"")</f>
        <v>est</v>
      </c>
      <c r="BE464" s="90" t="e">
        <f>REPLACE(INDEX(GroupVertices[Group], MATCH(Edges[[#This Row],[Vertex 2]],GroupVertices[Vertex],0)),1,1,"")</f>
        <v>#N/A</v>
      </c>
      <c r="BF464">
        <v>2</v>
      </c>
    </row>
    <row r="465" spans="1:58" x14ac:dyDescent="0.25">
      <c r="A465" s="88" t="s">
        <v>1040</v>
      </c>
      <c r="B465" s="88" t="s">
        <v>218</v>
      </c>
      <c r="C465" s="53" t="s">
        <v>4410</v>
      </c>
      <c r="D465" s="54">
        <v>1</v>
      </c>
      <c r="E465" s="61"/>
      <c r="F465" s="55">
        <v>10</v>
      </c>
      <c r="G465" s="53"/>
      <c r="H465" s="57"/>
      <c r="I465" s="56"/>
      <c r="J465" s="56"/>
      <c r="K465" s="36" t="s">
        <v>65</v>
      </c>
      <c r="L465" s="79">
        <v>465</v>
      </c>
      <c r="M465" s="79"/>
      <c r="N465" s="59"/>
      <c r="O465" s="91" t="s">
        <v>222</v>
      </c>
      <c r="P465" s="94">
        <v>42813.269479166665</v>
      </c>
      <c r="Q465" s="91" t="s">
        <v>1054</v>
      </c>
      <c r="R465" s="91"/>
      <c r="S465" s="91"/>
      <c r="T465" s="91"/>
      <c r="U465" s="91"/>
      <c r="V465" s="97" t="s">
        <v>759</v>
      </c>
      <c r="W465" s="94">
        <v>42813.269479166665</v>
      </c>
      <c r="X465" s="97" t="s">
        <v>1077</v>
      </c>
      <c r="Y465" s="91"/>
      <c r="Z465" s="91"/>
      <c r="AA465" s="100" t="s">
        <v>1090</v>
      </c>
      <c r="AB465" s="91"/>
      <c r="AC465" s="91" t="b">
        <v>0</v>
      </c>
      <c r="AD465" s="91">
        <v>0</v>
      </c>
      <c r="AE465" s="100" t="s">
        <v>242</v>
      </c>
      <c r="AF465" s="91" t="b">
        <v>0</v>
      </c>
      <c r="AG465" s="91" t="s">
        <v>246</v>
      </c>
      <c r="AH465" s="91"/>
      <c r="AI465" s="100" t="s">
        <v>243</v>
      </c>
      <c r="AJ465" s="91" t="b">
        <v>0</v>
      </c>
      <c r="AK465" s="91">
        <v>0</v>
      </c>
      <c r="AL465" s="100" t="s">
        <v>243</v>
      </c>
      <c r="AM465" s="91" t="s">
        <v>247</v>
      </c>
      <c r="AN465" s="91" t="b">
        <v>0</v>
      </c>
      <c r="AO465" s="100" t="s">
        <v>1090</v>
      </c>
      <c r="AP465" s="91" t="s">
        <v>178</v>
      </c>
      <c r="AQ465" s="91">
        <v>0</v>
      </c>
      <c r="AR465" s="91">
        <v>0</v>
      </c>
      <c r="AS465" s="91"/>
      <c r="AT465" s="91"/>
      <c r="AU465" s="91"/>
      <c r="AV465" s="91"/>
      <c r="AW465" s="91"/>
      <c r="AX465" s="91"/>
      <c r="AY465" s="91"/>
      <c r="AZ465" s="91"/>
      <c r="BA465" s="123" t="s">
        <v>1175</v>
      </c>
      <c r="BB465" s="123" t="s">
        <v>4397</v>
      </c>
      <c r="BC465" s="123">
        <v>0</v>
      </c>
      <c r="BD465" s="90" t="str">
        <f>REPLACE(INDEX(GroupVertices[Group], MATCH(Edges[[#This Row],[Vertex 1]],GroupVertices[Vertex],0)),1,1,"")</f>
        <v>est</v>
      </c>
      <c r="BE465" s="90" t="e">
        <f>REPLACE(INDEX(GroupVertices[Group], MATCH(Edges[[#This Row],[Vertex 2]],GroupVertices[Vertex],0)),1,1,"")</f>
        <v>#N/A</v>
      </c>
      <c r="BF465">
        <v>1</v>
      </c>
    </row>
    <row r="466" spans="1:58" x14ac:dyDescent="0.25">
      <c r="A466" s="88" t="s">
        <v>1035</v>
      </c>
      <c r="B466" s="88" t="s">
        <v>218</v>
      </c>
      <c r="C466" s="53" t="s">
        <v>4410</v>
      </c>
      <c r="D466" s="54">
        <v>1.1666666666666667</v>
      </c>
      <c r="E466" s="61"/>
      <c r="F466" s="55">
        <v>17.5</v>
      </c>
      <c r="G466" s="53"/>
      <c r="H466" s="57"/>
      <c r="I466" s="56"/>
      <c r="J466" s="56"/>
      <c r="K466" s="36" t="s">
        <v>65</v>
      </c>
      <c r="L466" s="79">
        <v>466</v>
      </c>
      <c r="M466" s="79"/>
      <c r="N466" s="59"/>
      <c r="O466" s="91" t="s">
        <v>223</v>
      </c>
      <c r="P466" s="94">
        <v>42807.693414351852</v>
      </c>
      <c r="Q466" s="91" t="s">
        <v>1049</v>
      </c>
      <c r="R466" s="91"/>
      <c r="S466" s="91"/>
      <c r="T466" s="91"/>
      <c r="U466" s="97" t="s">
        <v>1058</v>
      </c>
      <c r="V466" s="97" t="s">
        <v>1058</v>
      </c>
      <c r="W466" s="94">
        <v>42807.693414351852</v>
      </c>
      <c r="X466" s="97" t="s">
        <v>1071</v>
      </c>
      <c r="Y466" s="91"/>
      <c r="Z466" s="91"/>
      <c r="AA466" s="100" t="s">
        <v>1084</v>
      </c>
      <c r="AB466" s="91"/>
      <c r="AC466" s="91" t="b">
        <v>0</v>
      </c>
      <c r="AD466" s="91">
        <v>0</v>
      </c>
      <c r="AE466" s="100" t="s">
        <v>243</v>
      </c>
      <c r="AF466" s="91" t="b">
        <v>0</v>
      </c>
      <c r="AG466" s="91" t="s">
        <v>246</v>
      </c>
      <c r="AH466" s="91"/>
      <c r="AI466" s="100" t="s">
        <v>243</v>
      </c>
      <c r="AJ466" s="91" t="b">
        <v>0</v>
      </c>
      <c r="AK466" s="91">
        <v>0</v>
      </c>
      <c r="AL466" s="100" t="s">
        <v>243</v>
      </c>
      <c r="AM466" s="91" t="s">
        <v>247</v>
      </c>
      <c r="AN466" s="91" t="b">
        <v>0</v>
      </c>
      <c r="AO466" s="100" t="s">
        <v>1084</v>
      </c>
      <c r="AP466" s="91" t="s">
        <v>178</v>
      </c>
      <c r="AQ466" s="91">
        <v>0</v>
      </c>
      <c r="AR466" s="91">
        <v>0</v>
      </c>
      <c r="AS466" s="91"/>
      <c r="AT466" s="91"/>
      <c r="AU466" s="91"/>
      <c r="AV466" s="91"/>
      <c r="AW466" s="91"/>
      <c r="AX466" s="91"/>
      <c r="AY466" s="91"/>
      <c r="AZ466" s="91"/>
      <c r="BA466" s="123" t="s">
        <v>1175</v>
      </c>
      <c r="BB466" s="123" t="s">
        <v>4397</v>
      </c>
      <c r="BC466" s="123">
        <v>0</v>
      </c>
      <c r="BD466" s="90" t="str">
        <f>REPLACE(INDEX(GroupVertices[Group], MATCH(Edges[[#This Row],[Vertex 1]],GroupVertices[Vertex],0)),1,1,"")</f>
        <v>est</v>
      </c>
      <c r="BE466" s="90" t="e">
        <f>REPLACE(INDEX(GroupVertices[Group], MATCH(Edges[[#This Row],[Vertex 2]],GroupVertices[Vertex],0)),1,1,"")</f>
        <v>#N/A</v>
      </c>
      <c r="BF466">
        <v>2</v>
      </c>
    </row>
    <row r="467" spans="1:58" x14ac:dyDescent="0.25">
      <c r="A467" s="89" t="s">
        <v>1035</v>
      </c>
      <c r="B467" s="89" t="s">
        <v>221</v>
      </c>
      <c r="C467" s="53" t="s">
        <v>4410</v>
      </c>
      <c r="D467" s="150">
        <v>1.1666666666666667</v>
      </c>
      <c r="E467" s="151"/>
      <c r="F467" s="152">
        <v>17.5</v>
      </c>
      <c r="G467" s="149"/>
      <c r="H467" s="153"/>
      <c r="I467" s="154"/>
      <c r="J467" s="154"/>
      <c r="K467" s="36" t="s">
        <v>65</v>
      </c>
      <c r="L467" s="155">
        <v>467</v>
      </c>
      <c r="M467" s="155"/>
      <c r="N467" s="87"/>
      <c r="O467" s="92" t="s">
        <v>223</v>
      </c>
      <c r="P467" s="95">
        <v>42807.693414351852</v>
      </c>
      <c r="Q467" s="92" t="s">
        <v>1049</v>
      </c>
      <c r="R467" s="92"/>
      <c r="S467" s="92"/>
      <c r="T467" s="92"/>
      <c r="U467" s="98" t="s">
        <v>1058</v>
      </c>
      <c r="V467" s="98" t="s">
        <v>1058</v>
      </c>
      <c r="W467" s="95">
        <v>42807.693414351852</v>
      </c>
      <c r="X467" s="98" t="s">
        <v>1071</v>
      </c>
      <c r="Y467" s="92"/>
      <c r="Z467" s="92"/>
      <c r="AA467" s="101" t="s">
        <v>1084</v>
      </c>
      <c r="AB467" s="92"/>
      <c r="AC467" s="92" t="b">
        <v>0</v>
      </c>
      <c r="AD467" s="92">
        <v>0</v>
      </c>
      <c r="AE467" s="101" t="s">
        <v>243</v>
      </c>
      <c r="AF467" s="92" t="b">
        <v>0</v>
      </c>
      <c r="AG467" s="92" t="s">
        <v>246</v>
      </c>
      <c r="AH467" s="92"/>
      <c r="AI467" s="101" t="s">
        <v>243</v>
      </c>
      <c r="AJ467" s="92" t="b">
        <v>0</v>
      </c>
      <c r="AK467" s="92">
        <v>0</v>
      </c>
      <c r="AL467" s="101" t="s">
        <v>243</v>
      </c>
      <c r="AM467" s="92" t="s">
        <v>247</v>
      </c>
      <c r="AN467" s="92" t="b">
        <v>0</v>
      </c>
      <c r="AO467" s="101" t="s">
        <v>1084</v>
      </c>
      <c r="AP467" s="92" t="s">
        <v>178</v>
      </c>
      <c r="AQ467" s="92">
        <v>0</v>
      </c>
      <c r="AR467" s="92">
        <v>0</v>
      </c>
      <c r="AS467" s="92"/>
      <c r="AT467" s="92"/>
      <c r="AU467" s="92"/>
      <c r="AV467" s="92"/>
      <c r="AW467" s="92"/>
      <c r="AX467" s="92"/>
      <c r="AY467" s="92"/>
      <c r="AZ467" s="92"/>
      <c r="BA467" s="123" t="s">
        <v>1175</v>
      </c>
      <c r="BB467" s="123" t="s">
        <v>4397</v>
      </c>
      <c r="BC467" s="123">
        <v>0</v>
      </c>
      <c r="BD467" s="90" t="str">
        <f>REPLACE(INDEX(GroupVertices[Group], MATCH(Edges[[#This Row],[Vertex 1]],GroupVertices[Vertex],0)),1,1,"")</f>
        <v>est</v>
      </c>
      <c r="BE467" s="90" t="e">
        <f>REPLACE(INDEX(GroupVertices[Group], MATCH(Edges[[#This Row],[Vertex 2]],GroupVertices[Vertex],0)),1,1,"")</f>
        <v>#N/A</v>
      </c>
      <c r="BF467">
        <v>2</v>
      </c>
    </row>
    <row r="468" spans="1:58" x14ac:dyDescent="0.25">
      <c r="A468" s="88" t="s">
        <v>1176</v>
      </c>
      <c r="B468" s="88" t="s">
        <v>218</v>
      </c>
      <c r="C468" s="53" t="s">
        <v>4410</v>
      </c>
      <c r="D468" s="54">
        <v>1.1666666666666667</v>
      </c>
      <c r="E468" s="61"/>
      <c r="F468" s="55">
        <v>17.5</v>
      </c>
      <c r="G468" s="53"/>
      <c r="H468" s="57"/>
      <c r="I468" s="56"/>
      <c r="J468" s="56"/>
      <c r="K468" s="36" t="s">
        <v>65</v>
      </c>
      <c r="L468" s="79">
        <v>468</v>
      </c>
      <c r="M468" s="79"/>
      <c r="N468" s="59"/>
      <c r="O468" s="91" t="s">
        <v>222</v>
      </c>
      <c r="P468" s="94">
        <v>42808.618287037039</v>
      </c>
      <c r="Q468" s="91" t="s">
        <v>1179</v>
      </c>
      <c r="R468" s="91"/>
      <c r="S468" s="91"/>
      <c r="T468" s="91"/>
      <c r="U468" s="91"/>
      <c r="V468" s="97" t="s">
        <v>892</v>
      </c>
      <c r="W468" s="94">
        <v>42808.618287037039</v>
      </c>
      <c r="X468" s="97" t="s">
        <v>1185</v>
      </c>
      <c r="Y468" s="91"/>
      <c r="Z468" s="91"/>
      <c r="AA468" s="100" t="s">
        <v>1189</v>
      </c>
      <c r="AB468" s="91"/>
      <c r="AC468" s="91" t="b">
        <v>0</v>
      </c>
      <c r="AD468" s="91">
        <v>1</v>
      </c>
      <c r="AE468" s="100" t="s">
        <v>242</v>
      </c>
      <c r="AF468" s="91" t="b">
        <v>0</v>
      </c>
      <c r="AG468" s="91" t="s">
        <v>246</v>
      </c>
      <c r="AH468" s="91"/>
      <c r="AI468" s="100" t="s">
        <v>243</v>
      </c>
      <c r="AJ468" s="91" t="b">
        <v>0</v>
      </c>
      <c r="AK468" s="91">
        <v>0</v>
      </c>
      <c r="AL468" s="100" t="s">
        <v>243</v>
      </c>
      <c r="AM468" s="91" t="s">
        <v>552</v>
      </c>
      <c r="AN468" s="91" t="b">
        <v>0</v>
      </c>
      <c r="AO468" s="100" t="s">
        <v>1189</v>
      </c>
      <c r="AP468" s="91" t="s">
        <v>178</v>
      </c>
      <c r="AQ468" s="91">
        <v>0</v>
      </c>
      <c r="AR468" s="91">
        <v>0</v>
      </c>
      <c r="AS468" s="91"/>
      <c r="AT468" s="91"/>
      <c r="AU468" s="91"/>
      <c r="AV468" s="91"/>
      <c r="AW468" s="91"/>
      <c r="AX468" s="91"/>
      <c r="AY468" s="91"/>
      <c r="AZ468" s="91"/>
      <c r="BA468" s="123" t="s">
        <v>1175</v>
      </c>
      <c r="BB468" s="123" t="s">
        <v>4397</v>
      </c>
      <c r="BC468" s="123">
        <v>0</v>
      </c>
      <c r="BD468" s="90" t="str">
        <f>REPLACE(INDEX(GroupVertices[Group], MATCH(Edges[[#This Row],[Vertex 1]],GroupVertices[Vertex],0)),1,1,"")</f>
        <v>est</v>
      </c>
      <c r="BE468" s="90" t="e">
        <f>REPLACE(INDEX(GroupVertices[Group], MATCH(Edges[[#This Row],[Vertex 2]],GroupVertices[Vertex],0)),1,1,"")</f>
        <v>#N/A</v>
      </c>
      <c r="BF468">
        <v>2</v>
      </c>
    </row>
    <row r="469" spans="1:58" x14ac:dyDescent="0.25">
      <c r="A469" s="88" t="s">
        <v>1176</v>
      </c>
      <c r="B469" s="88" t="s">
        <v>218</v>
      </c>
      <c r="C469" s="53" t="s">
        <v>4410</v>
      </c>
      <c r="D469" s="54">
        <v>1.1666666666666667</v>
      </c>
      <c r="E469" s="61"/>
      <c r="F469" s="55">
        <v>17.5</v>
      </c>
      <c r="G469" s="53"/>
      <c r="H469" s="57"/>
      <c r="I469" s="56"/>
      <c r="J469" s="56"/>
      <c r="K469" s="36" t="s">
        <v>65</v>
      </c>
      <c r="L469" s="79">
        <v>469</v>
      </c>
      <c r="M469" s="79"/>
      <c r="N469" s="59"/>
      <c r="O469" s="91" t="s">
        <v>222</v>
      </c>
      <c r="P469" s="94">
        <v>42808.629074074073</v>
      </c>
      <c r="Q469" s="91" t="s">
        <v>1180</v>
      </c>
      <c r="R469" s="91"/>
      <c r="S469" s="91"/>
      <c r="T469" s="91"/>
      <c r="U469" s="91"/>
      <c r="V469" s="97" t="s">
        <v>892</v>
      </c>
      <c r="W469" s="94">
        <v>42808.629074074073</v>
      </c>
      <c r="X469" s="97" t="s">
        <v>1186</v>
      </c>
      <c r="Y469" s="91"/>
      <c r="Z469" s="91"/>
      <c r="AA469" s="100" t="s">
        <v>1190</v>
      </c>
      <c r="AB469" s="91"/>
      <c r="AC469" s="91" t="b">
        <v>0</v>
      </c>
      <c r="AD469" s="91">
        <v>1</v>
      </c>
      <c r="AE469" s="100" t="s">
        <v>242</v>
      </c>
      <c r="AF469" s="91" t="b">
        <v>0</v>
      </c>
      <c r="AG469" s="91" t="s">
        <v>246</v>
      </c>
      <c r="AH469" s="91"/>
      <c r="AI469" s="100" t="s">
        <v>243</v>
      </c>
      <c r="AJ469" s="91" t="b">
        <v>0</v>
      </c>
      <c r="AK469" s="91">
        <v>0</v>
      </c>
      <c r="AL469" s="100" t="s">
        <v>243</v>
      </c>
      <c r="AM469" s="91" t="s">
        <v>247</v>
      </c>
      <c r="AN469" s="91" t="b">
        <v>0</v>
      </c>
      <c r="AO469" s="100" t="s">
        <v>1190</v>
      </c>
      <c r="AP469" s="91" t="s">
        <v>178</v>
      </c>
      <c r="AQ469" s="91">
        <v>0</v>
      </c>
      <c r="AR469" s="91">
        <v>0</v>
      </c>
      <c r="AS469" s="91"/>
      <c r="AT469" s="91"/>
      <c r="AU469" s="91"/>
      <c r="AV469" s="91"/>
      <c r="AW469" s="91"/>
      <c r="AX469" s="91"/>
      <c r="AY469" s="91"/>
      <c r="AZ469" s="91"/>
      <c r="BA469" s="123" t="s">
        <v>1175</v>
      </c>
      <c r="BB469" s="123" t="s">
        <v>4397</v>
      </c>
      <c r="BC469" s="123">
        <v>0</v>
      </c>
      <c r="BD469" s="90" t="str">
        <f>REPLACE(INDEX(GroupVertices[Group], MATCH(Edges[[#This Row],[Vertex 1]],GroupVertices[Vertex],0)),1,1,"")</f>
        <v>est</v>
      </c>
      <c r="BE469" s="90" t="e">
        <f>REPLACE(INDEX(GroupVertices[Group], MATCH(Edges[[#This Row],[Vertex 2]],GroupVertices[Vertex],0)),1,1,"")</f>
        <v>#N/A</v>
      </c>
      <c r="BF469">
        <v>2</v>
      </c>
    </row>
    <row r="470" spans="1:58" x14ac:dyDescent="0.25">
      <c r="A470" s="88" t="s">
        <v>1037</v>
      </c>
      <c r="B470" s="88" t="s">
        <v>1043</v>
      </c>
      <c r="C470" s="53" t="s">
        <v>4410</v>
      </c>
      <c r="D470" s="54">
        <v>1.1666666666666667</v>
      </c>
      <c r="E470" s="61"/>
      <c r="F470" s="55">
        <v>17.5</v>
      </c>
      <c r="G470" s="53"/>
      <c r="H470" s="57"/>
      <c r="I470" s="56"/>
      <c r="J470" s="56"/>
      <c r="K470" s="36" t="s">
        <v>65</v>
      </c>
      <c r="L470" s="79">
        <v>470</v>
      </c>
      <c r="M470" s="79"/>
      <c r="N470" s="59"/>
      <c r="O470" s="91" t="s">
        <v>223</v>
      </c>
      <c r="P470" s="94">
        <v>42811.261342592596</v>
      </c>
      <c r="Q470" s="91" t="s">
        <v>1051</v>
      </c>
      <c r="R470" s="91"/>
      <c r="S470" s="91"/>
      <c r="T470" s="91"/>
      <c r="U470" s="91"/>
      <c r="V470" s="97" t="s">
        <v>1063</v>
      </c>
      <c r="W470" s="94">
        <v>42811.261342592596</v>
      </c>
      <c r="X470" s="97" t="s">
        <v>1073</v>
      </c>
      <c r="Y470" s="91"/>
      <c r="Z470" s="91"/>
      <c r="AA470" s="100" t="s">
        <v>1086</v>
      </c>
      <c r="AB470" s="100" t="s">
        <v>1095</v>
      </c>
      <c r="AC470" s="91" t="b">
        <v>0</v>
      </c>
      <c r="AD470" s="91">
        <v>0</v>
      </c>
      <c r="AE470" s="100" t="s">
        <v>244</v>
      </c>
      <c r="AF470" s="91" t="b">
        <v>0</v>
      </c>
      <c r="AG470" s="91" t="s">
        <v>246</v>
      </c>
      <c r="AH470" s="91"/>
      <c r="AI470" s="100" t="s">
        <v>243</v>
      </c>
      <c r="AJ470" s="91" t="b">
        <v>0</v>
      </c>
      <c r="AK470" s="91">
        <v>0</v>
      </c>
      <c r="AL470" s="100" t="s">
        <v>243</v>
      </c>
      <c r="AM470" s="91" t="s">
        <v>247</v>
      </c>
      <c r="AN470" s="91" t="b">
        <v>0</v>
      </c>
      <c r="AO470" s="100" t="s">
        <v>1095</v>
      </c>
      <c r="AP470" s="91" t="s">
        <v>178</v>
      </c>
      <c r="AQ470" s="91">
        <v>0</v>
      </c>
      <c r="AR470" s="91">
        <v>0</v>
      </c>
      <c r="AS470" s="91"/>
      <c r="AT470" s="91"/>
      <c r="AU470" s="91"/>
      <c r="AV470" s="91"/>
      <c r="AW470" s="91"/>
      <c r="AX470" s="91"/>
      <c r="AY470" s="91"/>
      <c r="AZ470" s="91"/>
      <c r="BA470" s="123" t="s">
        <v>1175</v>
      </c>
      <c r="BB470" s="123" t="s">
        <v>4397</v>
      </c>
      <c r="BC470" s="123">
        <v>0</v>
      </c>
      <c r="BD470" s="90" t="str">
        <f>REPLACE(INDEX(GroupVertices[Group], MATCH(Edges[[#This Row],[Vertex 1]],GroupVertices[Vertex],0)),1,1,"")</f>
        <v>est</v>
      </c>
      <c r="BE470" s="90" t="str">
        <f>REPLACE(INDEX(GroupVertices[Group], MATCH(Edges[[#This Row],[Vertex 2]],GroupVertices[Vertex],0)),1,1,"")</f>
        <v>est</v>
      </c>
      <c r="BF470">
        <v>2</v>
      </c>
    </row>
    <row r="471" spans="1:58" x14ac:dyDescent="0.25">
      <c r="A471" s="88" t="s">
        <v>1037</v>
      </c>
      <c r="B471" s="88" t="s">
        <v>1044</v>
      </c>
      <c r="C471" s="53" t="s">
        <v>4410</v>
      </c>
      <c r="D471" s="54">
        <v>1.1666666666666667</v>
      </c>
      <c r="E471" s="61"/>
      <c r="F471" s="55">
        <v>17.5</v>
      </c>
      <c r="G471" s="53"/>
      <c r="H471" s="57"/>
      <c r="I471" s="56"/>
      <c r="J471" s="56"/>
      <c r="K471" s="36" t="s">
        <v>65</v>
      </c>
      <c r="L471" s="79">
        <v>471</v>
      </c>
      <c r="M471" s="79"/>
      <c r="N471" s="59"/>
      <c r="O471" s="91" t="s">
        <v>223</v>
      </c>
      <c r="P471" s="94">
        <v>42811.261342592596</v>
      </c>
      <c r="Q471" s="91" t="s">
        <v>1051</v>
      </c>
      <c r="R471" s="91"/>
      <c r="S471" s="91"/>
      <c r="T471" s="91"/>
      <c r="U471" s="91"/>
      <c r="V471" s="97" t="s">
        <v>1063</v>
      </c>
      <c r="W471" s="94">
        <v>42811.261342592596</v>
      </c>
      <c r="X471" s="97" t="s">
        <v>1073</v>
      </c>
      <c r="Y471" s="91"/>
      <c r="Z471" s="91"/>
      <c r="AA471" s="100" t="s">
        <v>1086</v>
      </c>
      <c r="AB471" s="100" t="s">
        <v>1095</v>
      </c>
      <c r="AC471" s="91" t="b">
        <v>0</v>
      </c>
      <c r="AD471" s="91">
        <v>0</v>
      </c>
      <c r="AE471" s="100" t="s">
        <v>244</v>
      </c>
      <c r="AF471" s="91" t="b">
        <v>0</v>
      </c>
      <c r="AG471" s="91" t="s">
        <v>246</v>
      </c>
      <c r="AH471" s="91"/>
      <c r="AI471" s="100" t="s">
        <v>243</v>
      </c>
      <c r="AJ471" s="91" t="b">
        <v>0</v>
      </c>
      <c r="AK471" s="91">
        <v>0</v>
      </c>
      <c r="AL471" s="100" t="s">
        <v>243</v>
      </c>
      <c r="AM471" s="91" t="s">
        <v>247</v>
      </c>
      <c r="AN471" s="91" t="b">
        <v>0</v>
      </c>
      <c r="AO471" s="100" t="s">
        <v>1095</v>
      </c>
      <c r="AP471" s="91" t="s">
        <v>178</v>
      </c>
      <c r="AQ471" s="91">
        <v>0</v>
      </c>
      <c r="AR471" s="91">
        <v>0</v>
      </c>
      <c r="AS471" s="91"/>
      <c r="AT471" s="91"/>
      <c r="AU471" s="91"/>
      <c r="AV471" s="91"/>
      <c r="AW471" s="91"/>
      <c r="AX471" s="91"/>
      <c r="AY471" s="91"/>
      <c r="AZ471" s="91"/>
      <c r="BA471" s="123" t="s">
        <v>1175</v>
      </c>
      <c r="BB471" s="123" t="s">
        <v>4397</v>
      </c>
      <c r="BC471" s="123">
        <v>0</v>
      </c>
      <c r="BD471" s="90" t="str">
        <f>REPLACE(INDEX(GroupVertices[Group], MATCH(Edges[[#This Row],[Vertex 1]],GroupVertices[Vertex],0)),1,1,"")</f>
        <v>est</v>
      </c>
      <c r="BE471" s="90" t="str">
        <f>REPLACE(INDEX(GroupVertices[Group], MATCH(Edges[[#This Row],[Vertex 2]],GroupVertices[Vertex],0)),1,1,"")</f>
        <v>est</v>
      </c>
      <c r="BF471">
        <v>2</v>
      </c>
    </row>
    <row r="472" spans="1:58" x14ac:dyDescent="0.25">
      <c r="A472" s="88" t="s">
        <v>1037</v>
      </c>
      <c r="B472" s="88" t="s">
        <v>221</v>
      </c>
      <c r="C472" s="53" t="s">
        <v>4410</v>
      </c>
      <c r="D472" s="54">
        <v>1.1666666666666667</v>
      </c>
      <c r="E472" s="61"/>
      <c r="F472" s="55">
        <v>17.5</v>
      </c>
      <c r="G472" s="53"/>
      <c r="H472" s="57"/>
      <c r="I472" s="56"/>
      <c r="J472" s="56"/>
      <c r="K472" s="36" t="s">
        <v>65</v>
      </c>
      <c r="L472" s="79">
        <v>472</v>
      </c>
      <c r="M472" s="79"/>
      <c r="N472" s="59"/>
      <c r="O472" s="91" t="s">
        <v>222</v>
      </c>
      <c r="P472" s="94">
        <v>42811.261342592596</v>
      </c>
      <c r="Q472" s="91" t="s">
        <v>1051</v>
      </c>
      <c r="R472" s="91"/>
      <c r="S472" s="91"/>
      <c r="T472" s="91"/>
      <c r="U472" s="91"/>
      <c r="V472" s="97" t="s">
        <v>1063</v>
      </c>
      <c r="W472" s="94">
        <v>42811.261342592596</v>
      </c>
      <c r="X472" s="97" t="s">
        <v>1073</v>
      </c>
      <c r="Y472" s="91"/>
      <c r="Z472" s="91"/>
      <c r="AA472" s="100" t="s">
        <v>1086</v>
      </c>
      <c r="AB472" s="100" t="s">
        <v>1095</v>
      </c>
      <c r="AC472" s="91" t="b">
        <v>0</v>
      </c>
      <c r="AD472" s="91">
        <v>0</v>
      </c>
      <c r="AE472" s="100" t="s">
        <v>244</v>
      </c>
      <c r="AF472" s="91" t="b">
        <v>0</v>
      </c>
      <c r="AG472" s="91" t="s">
        <v>246</v>
      </c>
      <c r="AH472" s="91"/>
      <c r="AI472" s="100" t="s">
        <v>243</v>
      </c>
      <c r="AJ472" s="91" t="b">
        <v>0</v>
      </c>
      <c r="AK472" s="91">
        <v>0</v>
      </c>
      <c r="AL472" s="100" t="s">
        <v>243</v>
      </c>
      <c r="AM472" s="91" t="s">
        <v>247</v>
      </c>
      <c r="AN472" s="91" t="b">
        <v>0</v>
      </c>
      <c r="AO472" s="100" t="s">
        <v>1095</v>
      </c>
      <c r="AP472" s="91" t="s">
        <v>178</v>
      </c>
      <c r="AQ472" s="91">
        <v>0</v>
      </c>
      <c r="AR472" s="91">
        <v>0</v>
      </c>
      <c r="AS472" s="91"/>
      <c r="AT472" s="91"/>
      <c r="AU472" s="91"/>
      <c r="AV472" s="91"/>
      <c r="AW472" s="91"/>
      <c r="AX472" s="91"/>
      <c r="AY472" s="91"/>
      <c r="AZ472" s="91"/>
      <c r="BA472" s="123" t="s">
        <v>1175</v>
      </c>
      <c r="BB472" s="123" t="s">
        <v>4397</v>
      </c>
      <c r="BC472" s="123">
        <v>0</v>
      </c>
      <c r="BD472" s="90" t="str">
        <f>REPLACE(INDEX(GroupVertices[Group], MATCH(Edges[[#This Row],[Vertex 1]],GroupVertices[Vertex],0)),1,1,"")</f>
        <v>est</v>
      </c>
      <c r="BE472" s="90" t="e">
        <f>REPLACE(INDEX(GroupVertices[Group], MATCH(Edges[[#This Row],[Vertex 2]],GroupVertices[Vertex],0)),1,1,"")</f>
        <v>#N/A</v>
      </c>
      <c r="BF472">
        <v>2</v>
      </c>
    </row>
    <row r="473" spans="1:58" x14ac:dyDescent="0.25">
      <c r="A473" s="88" t="s">
        <v>1037</v>
      </c>
      <c r="B473" s="88" t="s">
        <v>218</v>
      </c>
      <c r="C473" s="53" t="s">
        <v>4410</v>
      </c>
      <c r="D473" s="54">
        <v>1.1666666666666667</v>
      </c>
      <c r="E473" s="61"/>
      <c r="F473" s="55">
        <v>17.5</v>
      </c>
      <c r="G473" s="53"/>
      <c r="H473" s="57"/>
      <c r="I473" s="56"/>
      <c r="J473" s="56"/>
      <c r="K473" s="36" t="s">
        <v>65</v>
      </c>
      <c r="L473" s="79">
        <v>473</v>
      </c>
      <c r="M473" s="79"/>
      <c r="N473" s="59"/>
      <c r="O473" s="91" t="s">
        <v>223</v>
      </c>
      <c r="P473" s="94">
        <v>42811.261342592596</v>
      </c>
      <c r="Q473" s="91" t="s">
        <v>1051</v>
      </c>
      <c r="R473" s="91"/>
      <c r="S473" s="91"/>
      <c r="T473" s="91"/>
      <c r="U473" s="91"/>
      <c r="V473" s="97" t="s">
        <v>1063</v>
      </c>
      <c r="W473" s="94">
        <v>42811.261342592596</v>
      </c>
      <c r="X473" s="97" t="s">
        <v>1073</v>
      </c>
      <c r="Y473" s="91"/>
      <c r="Z473" s="91"/>
      <c r="AA473" s="100" t="s">
        <v>1086</v>
      </c>
      <c r="AB473" s="100" t="s">
        <v>1095</v>
      </c>
      <c r="AC473" s="91" t="b">
        <v>0</v>
      </c>
      <c r="AD473" s="91">
        <v>0</v>
      </c>
      <c r="AE473" s="100" t="s">
        <v>244</v>
      </c>
      <c r="AF473" s="91" t="b">
        <v>0</v>
      </c>
      <c r="AG473" s="91" t="s">
        <v>246</v>
      </c>
      <c r="AH473" s="91"/>
      <c r="AI473" s="100" t="s">
        <v>243</v>
      </c>
      <c r="AJ473" s="91" t="b">
        <v>0</v>
      </c>
      <c r="AK473" s="91">
        <v>0</v>
      </c>
      <c r="AL473" s="100" t="s">
        <v>243</v>
      </c>
      <c r="AM473" s="91" t="s">
        <v>247</v>
      </c>
      <c r="AN473" s="91" t="b">
        <v>0</v>
      </c>
      <c r="AO473" s="100" t="s">
        <v>1095</v>
      </c>
      <c r="AP473" s="91" t="s">
        <v>178</v>
      </c>
      <c r="AQ473" s="91">
        <v>0</v>
      </c>
      <c r="AR473" s="91">
        <v>0</v>
      </c>
      <c r="AS473" s="91"/>
      <c r="AT473" s="91"/>
      <c r="AU473" s="91"/>
      <c r="AV473" s="91"/>
      <c r="AW473" s="91"/>
      <c r="AX473" s="91"/>
      <c r="AY473" s="91"/>
      <c r="AZ473" s="91"/>
      <c r="BA473" s="123" t="s">
        <v>1175</v>
      </c>
      <c r="BB473" s="123" t="s">
        <v>4397</v>
      </c>
      <c r="BC473" s="123">
        <v>0</v>
      </c>
      <c r="BD473" s="90" t="str">
        <f>REPLACE(INDEX(GroupVertices[Group], MATCH(Edges[[#This Row],[Vertex 1]],GroupVertices[Vertex],0)),1,1,"")</f>
        <v>est</v>
      </c>
      <c r="BE473" s="90" t="e">
        <f>REPLACE(INDEX(GroupVertices[Group], MATCH(Edges[[#This Row],[Vertex 2]],GroupVertices[Vertex],0)),1,1,"")</f>
        <v>#N/A</v>
      </c>
      <c r="BF473">
        <v>2</v>
      </c>
    </row>
    <row r="474" spans="1:58" x14ac:dyDescent="0.25">
      <c r="A474" s="88" t="s">
        <v>1207</v>
      </c>
      <c r="B474" s="88" t="s">
        <v>221</v>
      </c>
      <c r="C474" s="53" t="s">
        <v>4410</v>
      </c>
      <c r="D474" s="54">
        <v>1</v>
      </c>
      <c r="E474" s="61"/>
      <c r="F474" s="55">
        <v>10</v>
      </c>
      <c r="G474" s="53"/>
      <c r="H474" s="57"/>
      <c r="I474" s="56"/>
      <c r="J474" s="56"/>
      <c r="K474" s="36" t="s">
        <v>65</v>
      </c>
      <c r="L474" s="79">
        <v>474</v>
      </c>
      <c r="M474" s="79"/>
      <c r="N474" s="59"/>
      <c r="O474" s="91" t="s">
        <v>222</v>
      </c>
      <c r="P474" s="94">
        <v>42806.464895833335</v>
      </c>
      <c r="Q474" s="91" t="s">
        <v>1210</v>
      </c>
      <c r="R474" s="91"/>
      <c r="S474" s="91"/>
      <c r="T474" s="91"/>
      <c r="U474" s="97" t="s">
        <v>1213</v>
      </c>
      <c r="V474" s="97" t="s">
        <v>1213</v>
      </c>
      <c r="W474" s="94">
        <v>42806.464895833335</v>
      </c>
      <c r="X474" s="97" t="s">
        <v>1215</v>
      </c>
      <c r="Y474" s="91"/>
      <c r="Z474" s="91"/>
      <c r="AA474" s="100" t="s">
        <v>1218</v>
      </c>
      <c r="AB474" s="91"/>
      <c r="AC474" s="91" t="b">
        <v>0</v>
      </c>
      <c r="AD474" s="91">
        <v>0</v>
      </c>
      <c r="AE474" s="100" t="s">
        <v>244</v>
      </c>
      <c r="AF474" s="91" t="b">
        <v>0</v>
      </c>
      <c r="AG474" s="91" t="s">
        <v>246</v>
      </c>
      <c r="AH474" s="91"/>
      <c r="AI474" s="100" t="s">
        <v>243</v>
      </c>
      <c r="AJ474" s="91" t="b">
        <v>0</v>
      </c>
      <c r="AK474" s="91">
        <v>0</v>
      </c>
      <c r="AL474" s="100" t="s">
        <v>243</v>
      </c>
      <c r="AM474" s="91" t="s">
        <v>247</v>
      </c>
      <c r="AN474" s="91" t="b">
        <v>0</v>
      </c>
      <c r="AO474" s="100" t="s">
        <v>1218</v>
      </c>
      <c r="AP474" s="91" t="s">
        <v>178</v>
      </c>
      <c r="AQ474" s="91">
        <v>0</v>
      </c>
      <c r="AR474" s="91">
        <v>0</v>
      </c>
      <c r="AS474" s="91"/>
      <c r="AT474" s="91"/>
      <c r="AU474" s="91"/>
      <c r="AV474" s="91"/>
      <c r="AW474" s="91"/>
      <c r="AX474" s="91"/>
      <c r="AY474" s="91"/>
      <c r="AZ474" s="91"/>
      <c r="BA474" s="123" t="s">
        <v>1175</v>
      </c>
      <c r="BB474" s="123" t="s">
        <v>4397</v>
      </c>
      <c r="BC474" s="123">
        <v>0</v>
      </c>
      <c r="BD474" s="90" t="str">
        <f>REPLACE(INDEX(GroupVertices[Group], MATCH(Edges[[#This Row],[Vertex 1]],GroupVertices[Vertex],0)),1,1,"")</f>
        <v>est</v>
      </c>
      <c r="BE474" s="90" t="e">
        <f>REPLACE(INDEX(GroupVertices[Group], MATCH(Edges[[#This Row],[Vertex 2]],GroupVertices[Vertex],0)),1,1,"")</f>
        <v>#N/A</v>
      </c>
      <c r="BF474">
        <v>1</v>
      </c>
    </row>
    <row r="475" spans="1:58" x14ac:dyDescent="0.25">
      <c r="A475" s="88" t="s">
        <v>1207</v>
      </c>
      <c r="B475" s="88" t="s">
        <v>218</v>
      </c>
      <c r="C475" s="53" t="s">
        <v>4410</v>
      </c>
      <c r="D475" s="54">
        <v>1</v>
      </c>
      <c r="E475" s="61"/>
      <c r="F475" s="55">
        <v>10</v>
      </c>
      <c r="G475" s="53"/>
      <c r="H475" s="57"/>
      <c r="I475" s="56"/>
      <c r="J475" s="56"/>
      <c r="K475" s="36" t="s">
        <v>65</v>
      </c>
      <c r="L475" s="79">
        <v>475</v>
      </c>
      <c r="M475" s="79"/>
      <c r="N475" s="59"/>
      <c r="O475" s="91" t="s">
        <v>223</v>
      </c>
      <c r="P475" s="94">
        <v>42806.464895833335</v>
      </c>
      <c r="Q475" s="91" t="s">
        <v>1210</v>
      </c>
      <c r="R475" s="91"/>
      <c r="S475" s="91"/>
      <c r="T475" s="91"/>
      <c r="U475" s="97" t="s">
        <v>1213</v>
      </c>
      <c r="V475" s="97" t="s">
        <v>1213</v>
      </c>
      <c r="W475" s="94">
        <v>42806.464895833335</v>
      </c>
      <c r="X475" s="97" t="s">
        <v>1215</v>
      </c>
      <c r="Y475" s="91"/>
      <c r="Z475" s="91"/>
      <c r="AA475" s="100" t="s">
        <v>1218</v>
      </c>
      <c r="AB475" s="91"/>
      <c r="AC475" s="91" t="b">
        <v>0</v>
      </c>
      <c r="AD475" s="91">
        <v>0</v>
      </c>
      <c r="AE475" s="100" t="s">
        <v>244</v>
      </c>
      <c r="AF475" s="91" t="b">
        <v>0</v>
      </c>
      <c r="AG475" s="91" t="s">
        <v>246</v>
      </c>
      <c r="AH475" s="91"/>
      <c r="AI475" s="100" t="s">
        <v>243</v>
      </c>
      <c r="AJ475" s="91" t="b">
        <v>0</v>
      </c>
      <c r="AK475" s="91">
        <v>0</v>
      </c>
      <c r="AL475" s="100" t="s">
        <v>243</v>
      </c>
      <c r="AM475" s="91" t="s">
        <v>247</v>
      </c>
      <c r="AN475" s="91" t="b">
        <v>0</v>
      </c>
      <c r="AO475" s="100" t="s">
        <v>1218</v>
      </c>
      <c r="AP475" s="91" t="s">
        <v>178</v>
      </c>
      <c r="AQ475" s="91">
        <v>0</v>
      </c>
      <c r="AR475" s="91">
        <v>0</v>
      </c>
      <c r="AS475" s="91"/>
      <c r="AT475" s="91"/>
      <c r="AU475" s="91"/>
      <c r="AV475" s="91"/>
      <c r="AW475" s="91"/>
      <c r="AX475" s="91"/>
      <c r="AY475" s="91"/>
      <c r="AZ475" s="91"/>
      <c r="BA475" s="123" t="s">
        <v>1175</v>
      </c>
      <c r="BB475" s="123" t="s">
        <v>4397</v>
      </c>
      <c r="BC475" s="123">
        <v>0</v>
      </c>
      <c r="BD475" s="90" t="str">
        <f>REPLACE(INDEX(GroupVertices[Group], MATCH(Edges[[#This Row],[Vertex 1]],GroupVertices[Vertex],0)),1,1,"")</f>
        <v>est</v>
      </c>
      <c r="BE475" s="90" t="e">
        <f>REPLACE(INDEX(GroupVertices[Group], MATCH(Edges[[#This Row],[Vertex 2]],GroupVertices[Vertex],0)),1,1,"")</f>
        <v>#N/A</v>
      </c>
      <c r="BF475">
        <v>1</v>
      </c>
    </row>
    <row r="476" spans="1:58" x14ac:dyDescent="0.25">
      <c r="A476" s="88" t="s">
        <v>1297</v>
      </c>
      <c r="B476" s="88" t="s">
        <v>218</v>
      </c>
      <c r="C476" s="53" t="s">
        <v>4410</v>
      </c>
      <c r="D476" s="54">
        <v>1</v>
      </c>
      <c r="E476" s="61"/>
      <c r="F476" s="55">
        <v>10</v>
      </c>
      <c r="G476" s="53"/>
      <c r="H476" s="57"/>
      <c r="I476" s="56"/>
      <c r="J476" s="56"/>
      <c r="K476" s="36" t="s">
        <v>65</v>
      </c>
      <c r="L476" s="79">
        <v>476</v>
      </c>
      <c r="M476" s="79"/>
      <c r="N476" s="59"/>
      <c r="O476" s="91" t="s">
        <v>223</v>
      </c>
      <c r="P476" s="94">
        <v>42811.458784722221</v>
      </c>
      <c r="Q476" s="91" t="s">
        <v>1298</v>
      </c>
      <c r="R476" s="91"/>
      <c r="S476" s="91"/>
      <c r="T476" s="91"/>
      <c r="U476" s="91"/>
      <c r="V476" s="97" t="s">
        <v>1299</v>
      </c>
      <c r="W476" s="94">
        <v>42811.458784722221</v>
      </c>
      <c r="X476" s="97" t="s">
        <v>1300</v>
      </c>
      <c r="Y476" s="91"/>
      <c r="Z476" s="91"/>
      <c r="AA476" s="100" t="s">
        <v>1301</v>
      </c>
      <c r="AB476" s="91"/>
      <c r="AC476" s="91" t="b">
        <v>0</v>
      </c>
      <c r="AD476" s="91">
        <v>0</v>
      </c>
      <c r="AE476" s="100" t="s">
        <v>244</v>
      </c>
      <c r="AF476" s="91" t="b">
        <v>0</v>
      </c>
      <c r="AG476" s="91" t="s">
        <v>246</v>
      </c>
      <c r="AH476" s="91"/>
      <c r="AI476" s="100" t="s">
        <v>243</v>
      </c>
      <c r="AJ476" s="91" t="b">
        <v>0</v>
      </c>
      <c r="AK476" s="91">
        <v>0</v>
      </c>
      <c r="AL476" s="100" t="s">
        <v>243</v>
      </c>
      <c r="AM476" s="91" t="s">
        <v>247</v>
      </c>
      <c r="AN476" s="91" t="b">
        <v>0</v>
      </c>
      <c r="AO476" s="100" t="s">
        <v>1301</v>
      </c>
      <c r="AP476" s="91" t="s">
        <v>178</v>
      </c>
      <c r="AQ476" s="91">
        <v>0</v>
      </c>
      <c r="AR476" s="91">
        <v>0</v>
      </c>
      <c r="AS476" s="91"/>
      <c r="AT476" s="91"/>
      <c r="AU476" s="91"/>
      <c r="AV476" s="91"/>
      <c r="AW476" s="91"/>
      <c r="AX476" s="91"/>
      <c r="AY476" s="91"/>
      <c r="AZ476" s="91"/>
      <c r="BA476" s="123" t="s">
        <v>1296</v>
      </c>
      <c r="BB476" s="123" t="s">
        <v>4397</v>
      </c>
      <c r="BC476" s="123">
        <v>0</v>
      </c>
      <c r="BD476" s="90" t="str">
        <f>REPLACE(INDEX(GroupVertices[Group], MATCH(Edges[[#This Row],[Vertex 1]],GroupVertices[Vertex],0)),1,1,"")</f>
        <v>orth</v>
      </c>
      <c r="BE476" s="90" t="e">
        <f>REPLACE(INDEX(GroupVertices[Group], MATCH(Edges[[#This Row],[Vertex 2]],GroupVertices[Vertex],0)),1,1,"")</f>
        <v>#N/A</v>
      </c>
      <c r="BF476">
        <v>1</v>
      </c>
    </row>
    <row r="477" spans="1:58" x14ac:dyDescent="0.25">
      <c r="A477" s="89" t="s">
        <v>1297</v>
      </c>
      <c r="B477" s="89" t="s">
        <v>221</v>
      </c>
      <c r="C477" s="53" t="s">
        <v>4410</v>
      </c>
      <c r="D477" s="150">
        <v>1</v>
      </c>
      <c r="E477" s="151"/>
      <c r="F477" s="152">
        <v>10</v>
      </c>
      <c r="G477" s="149"/>
      <c r="H477" s="153"/>
      <c r="I477" s="154"/>
      <c r="J477" s="154"/>
      <c r="K477" s="36" t="s">
        <v>65</v>
      </c>
      <c r="L477" s="155">
        <v>477</v>
      </c>
      <c r="M477" s="155"/>
      <c r="N477" s="87"/>
      <c r="O477" s="92" t="s">
        <v>222</v>
      </c>
      <c r="P477" s="95">
        <v>42811.458784722221</v>
      </c>
      <c r="Q477" s="92" t="s">
        <v>1298</v>
      </c>
      <c r="R477" s="92"/>
      <c r="S477" s="92"/>
      <c r="T477" s="92"/>
      <c r="U477" s="92"/>
      <c r="V477" s="98" t="s">
        <v>1299</v>
      </c>
      <c r="W477" s="95">
        <v>42811.458784722221</v>
      </c>
      <c r="X477" s="98" t="s">
        <v>1300</v>
      </c>
      <c r="Y477" s="92"/>
      <c r="Z477" s="92"/>
      <c r="AA477" s="101" t="s">
        <v>1301</v>
      </c>
      <c r="AB477" s="92"/>
      <c r="AC477" s="92" t="b">
        <v>0</v>
      </c>
      <c r="AD477" s="92">
        <v>0</v>
      </c>
      <c r="AE477" s="101" t="s">
        <v>244</v>
      </c>
      <c r="AF477" s="92" t="b">
        <v>0</v>
      </c>
      <c r="AG477" s="92" t="s">
        <v>246</v>
      </c>
      <c r="AH477" s="92"/>
      <c r="AI477" s="101" t="s">
        <v>243</v>
      </c>
      <c r="AJ477" s="92" t="b">
        <v>0</v>
      </c>
      <c r="AK477" s="92">
        <v>0</v>
      </c>
      <c r="AL477" s="101" t="s">
        <v>243</v>
      </c>
      <c r="AM477" s="92" t="s">
        <v>247</v>
      </c>
      <c r="AN477" s="92" t="b">
        <v>0</v>
      </c>
      <c r="AO477" s="101" t="s">
        <v>1301</v>
      </c>
      <c r="AP477" s="92" t="s">
        <v>178</v>
      </c>
      <c r="AQ477" s="92">
        <v>0</v>
      </c>
      <c r="AR477" s="92">
        <v>0</v>
      </c>
      <c r="AS477" s="92"/>
      <c r="AT477" s="92"/>
      <c r="AU477" s="92"/>
      <c r="AV477" s="92"/>
      <c r="AW477" s="92"/>
      <c r="AX477" s="92"/>
      <c r="AY477" s="92"/>
      <c r="AZ477" s="92"/>
      <c r="BA477" s="123" t="s">
        <v>1296</v>
      </c>
      <c r="BB477" s="123" t="s">
        <v>4397</v>
      </c>
      <c r="BC477" s="123">
        <v>0</v>
      </c>
      <c r="BD477" s="90" t="str">
        <f>REPLACE(INDEX(GroupVertices[Group], MATCH(Edges[[#This Row],[Vertex 1]],GroupVertices[Vertex],0)),1,1,"")</f>
        <v>orth</v>
      </c>
      <c r="BE477" s="90" t="e">
        <f>REPLACE(INDEX(GroupVertices[Group], MATCH(Edges[[#This Row],[Vertex 2]],GroupVertices[Vertex],0)),1,1,"")</f>
        <v>#N/A</v>
      </c>
      <c r="BF477">
        <v>1</v>
      </c>
    </row>
    <row r="478" spans="1:58" x14ac:dyDescent="0.25">
      <c r="A478" s="88" t="s">
        <v>1308</v>
      </c>
      <c r="B478" s="88" t="s">
        <v>1311</v>
      </c>
      <c r="C478" s="53" t="s">
        <v>4410</v>
      </c>
      <c r="D478" s="54">
        <v>1</v>
      </c>
      <c r="E478" s="61"/>
      <c r="F478" s="55">
        <v>10</v>
      </c>
      <c r="G478" s="53"/>
      <c r="H478" s="57"/>
      <c r="I478" s="56"/>
      <c r="J478" s="56"/>
      <c r="K478" s="36" t="s">
        <v>65</v>
      </c>
      <c r="L478" s="79">
        <v>478</v>
      </c>
      <c r="M478" s="79"/>
      <c r="N478" s="59"/>
      <c r="O478" s="91" t="s">
        <v>223</v>
      </c>
      <c r="P478" s="94">
        <v>42810.047210648147</v>
      </c>
      <c r="Q478" s="91" t="s">
        <v>1313</v>
      </c>
      <c r="R478" s="91"/>
      <c r="S478" s="91"/>
      <c r="T478" s="91"/>
      <c r="U478" s="97" t="s">
        <v>1317</v>
      </c>
      <c r="V478" s="97" t="s">
        <v>1317</v>
      </c>
      <c r="W478" s="94">
        <v>42810.047210648147</v>
      </c>
      <c r="X478" s="97" t="s">
        <v>1322</v>
      </c>
      <c r="Y478" s="91"/>
      <c r="Z478" s="91"/>
      <c r="AA478" s="100" t="s">
        <v>1326</v>
      </c>
      <c r="AB478" s="91"/>
      <c r="AC478" s="91" t="b">
        <v>0</v>
      </c>
      <c r="AD478" s="91">
        <v>0</v>
      </c>
      <c r="AE478" s="100" t="s">
        <v>243</v>
      </c>
      <c r="AF478" s="91" t="b">
        <v>0</v>
      </c>
      <c r="AG478" s="91" t="s">
        <v>1329</v>
      </c>
      <c r="AH478" s="91"/>
      <c r="AI478" s="100" t="s">
        <v>243</v>
      </c>
      <c r="AJ478" s="91" t="b">
        <v>0</v>
      </c>
      <c r="AK478" s="91">
        <v>0</v>
      </c>
      <c r="AL478" s="100" t="s">
        <v>243</v>
      </c>
      <c r="AM478" s="91" t="s">
        <v>247</v>
      </c>
      <c r="AN478" s="91" t="b">
        <v>0</v>
      </c>
      <c r="AO478" s="100" t="s">
        <v>1326</v>
      </c>
      <c r="AP478" s="91" t="s">
        <v>178</v>
      </c>
      <c r="AQ478" s="91">
        <v>0</v>
      </c>
      <c r="AR478" s="91">
        <v>0</v>
      </c>
      <c r="AS478" s="91"/>
      <c r="AT478" s="91"/>
      <c r="AU478" s="91"/>
      <c r="AV478" s="91"/>
      <c r="AW478" s="91"/>
      <c r="AX478" s="91"/>
      <c r="AY478" s="91"/>
      <c r="AZ478" s="91"/>
      <c r="BA478" s="123" t="s">
        <v>1296</v>
      </c>
      <c r="BB478" s="123" t="s">
        <v>4397</v>
      </c>
      <c r="BC478" s="123">
        <v>0</v>
      </c>
      <c r="BD478" s="90" t="str">
        <f>REPLACE(INDEX(GroupVertices[Group], MATCH(Edges[[#This Row],[Vertex 1]],GroupVertices[Vertex],0)),1,1,"")</f>
        <v>orth</v>
      </c>
      <c r="BE478" s="90" t="e">
        <f>REPLACE(INDEX(GroupVertices[Group], MATCH(Edges[[#This Row],[Vertex 2]],GroupVertices[Vertex],0)),1,1,"")</f>
        <v>#N/A</v>
      </c>
      <c r="BF478">
        <v>1</v>
      </c>
    </row>
    <row r="479" spans="1:58" x14ac:dyDescent="0.25">
      <c r="A479" s="88" t="s">
        <v>1308</v>
      </c>
      <c r="B479" s="88" t="s">
        <v>416</v>
      </c>
      <c r="C479" s="53" t="s">
        <v>4410</v>
      </c>
      <c r="D479" s="54">
        <v>1</v>
      </c>
      <c r="E479" s="61"/>
      <c r="F479" s="55">
        <v>10</v>
      </c>
      <c r="G479" s="53"/>
      <c r="H479" s="57"/>
      <c r="I479" s="56"/>
      <c r="J479" s="56"/>
      <c r="K479" s="36" t="s">
        <v>65</v>
      </c>
      <c r="L479" s="79">
        <v>479</v>
      </c>
      <c r="M479" s="79"/>
      <c r="N479" s="59"/>
      <c r="O479" s="91" t="s">
        <v>223</v>
      </c>
      <c r="P479" s="94">
        <v>42810.047210648147</v>
      </c>
      <c r="Q479" s="91" t="s">
        <v>1313</v>
      </c>
      <c r="R479" s="91"/>
      <c r="S479" s="91"/>
      <c r="T479" s="91"/>
      <c r="U479" s="97" t="s">
        <v>1317</v>
      </c>
      <c r="V479" s="97" t="s">
        <v>1317</v>
      </c>
      <c r="W479" s="94">
        <v>42810.047210648147</v>
      </c>
      <c r="X479" s="97" t="s">
        <v>1322</v>
      </c>
      <c r="Y479" s="91"/>
      <c r="Z479" s="91"/>
      <c r="AA479" s="100" t="s">
        <v>1326</v>
      </c>
      <c r="AB479" s="91"/>
      <c r="AC479" s="91" t="b">
        <v>0</v>
      </c>
      <c r="AD479" s="91">
        <v>0</v>
      </c>
      <c r="AE479" s="100" t="s">
        <v>243</v>
      </c>
      <c r="AF479" s="91" t="b">
        <v>0</v>
      </c>
      <c r="AG479" s="91" t="s">
        <v>1329</v>
      </c>
      <c r="AH479" s="91"/>
      <c r="AI479" s="100" t="s">
        <v>243</v>
      </c>
      <c r="AJ479" s="91" t="b">
        <v>0</v>
      </c>
      <c r="AK479" s="91">
        <v>0</v>
      </c>
      <c r="AL479" s="100" t="s">
        <v>243</v>
      </c>
      <c r="AM479" s="91" t="s">
        <v>247</v>
      </c>
      <c r="AN479" s="91" t="b">
        <v>0</v>
      </c>
      <c r="AO479" s="100" t="s">
        <v>1326</v>
      </c>
      <c r="AP479" s="91" t="s">
        <v>178</v>
      </c>
      <c r="AQ479" s="91">
        <v>0</v>
      </c>
      <c r="AR479" s="91">
        <v>0</v>
      </c>
      <c r="AS479" s="91"/>
      <c r="AT479" s="91"/>
      <c r="AU479" s="91"/>
      <c r="AV479" s="91"/>
      <c r="AW479" s="91"/>
      <c r="AX479" s="91"/>
      <c r="AY479" s="91"/>
      <c r="AZ479" s="91"/>
      <c r="BA479" s="123" t="s">
        <v>1296</v>
      </c>
      <c r="BB479" s="123" t="s">
        <v>4397</v>
      </c>
      <c r="BC479" s="123">
        <v>0</v>
      </c>
      <c r="BD479" s="90" t="str">
        <f>REPLACE(INDEX(GroupVertices[Group], MATCH(Edges[[#This Row],[Vertex 1]],GroupVertices[Vertex],0)),1,1,"")</f>
        <v>orth</v>
      </c>
      <c r="BE479" s="90" t="e">
        <f>REPLACE(INDEX(GroupVertices[Group], MATCH(Edges[[#This Row],[Vertex 2]],GroupVertices[Vertex],0)),1,1,"")</f>
        <v>#N/A</v>
      </c>
      <c r="BF479">
        <v>1</v>
      </c>
    </row>
    <row r="480" spans="1:58" x14ac:dyDescent="0.25">
      <c r="A480" s="88" t="s">
        <v>1308</v>
      </c>
      <c r="B480" s="88" t="s">
        <v>218</v>
      </c>
      <c r="C480" s="53" t="s">
        <v>4410</v>
      </c>
      <c r="D480" s="54">
        <v>1</v>
      </c>
      <c r="E480" s="61"/>
      <c r="F480" s="55">
        <v>10</v>
      </c>
      <c r="G480" s="53"/>
      <c r="H480" s="57"/>
      <c r="I480" s="56"/>
      <c r="J480" s="56"/>
      <c r="K480" s="36" t="s">
        <v>65</v>
      </c>
      <c r="L480" s="79">
        <v>480</v>
      </c>
      <c r="M480" s="79"/>
      <c r="N480" s="59"/>
      <c r="O480" s="91" t="s">
        <v>223</v>
      </c>
      <c r="P480" s="94">
        <v>42810.047210648147</v>
      </c>
      <c r="Q480" s="91" t="s">
        <v>1313</v>
      </c>
      <c r="R480" s="91"/>
      <c r="S480" s="91"/>
      <c r="T480" s="91"/>
      <c r="U480" s="97" t="s">
        <v>1317</v>
      </c>
      <c r="V480" s="97" t="s">
        <v>1317</v>
      </c>
      <c r="W480" s="94">
        <v>42810.047210648147</v>
      </c>
      <c r="X480" s="97" t="s">
        <v>1322</v>
      </c>
      <c r="Y480" s="91"/>
      <c r="Z480" s="91"/>
      <c r="AA480" s="100" t="s">
        <v>1326</v>
      </c>
      <c r="AB480" s="91"/>
      <c r="AC480" s="91" t="b">
        <v>0</v>
      </c>
      <c r="AD480" s="91">
        <v>0</v>
      </c>
      <c r="AE480" s="100" t="s">
        <v>243</v>
      </c>
      <c r="AF480" s="91" t="b">
        <v>0</v>
      </c>
      <c r="AG480" s="91" t="s">
        <v>1329</v>
      </c>
      <c r="AH480" s="91"/>
      <c r="AI480" s="100" t="s">
        <v>243</v>
      </c>
      <c r="AJ480" s="91" t="b">
        <v>0</v>
      </c>
      <c r="AK480" s="91">
        <v>0</v>
      </c>
      <c r="AL480" s="100" t="s">
        <v>243</v>
      </c>
      <c r="AM480" s="91" t="s">
        <v>247</v>
      </c>
      <c r="AN480" s="91" t="b">
        <v>0</v>
      </c>
      <c r="AO480" s="100" t="s">
        <v>1326</v>
      </c>
      <c r="AP480" s="91" t="s">
        <v>178</v>
      </c>
      <c r="AQ480" s="91">
        <v>0</v>
      </c>
      <c r="AR480" s="91">
        <v>0</v>
      </c>
      <c r="AS480" s="91"/>
      <c r="AT480" s="91"/>
      <c r="AU480" s="91"/>
      <c r="AV480" s="91"/>
      <c r="AW480" s="91"/>
      <c r="AX480" s="91"/>
      <c r="AY480" s="91"/>
      <c r="AZ480" s="91"/>
      <c r="BA480" s="123" t="s">
        <v>1296</v>
      </c>
      <c r="BB480" s="123" t="s">
        <v>4397</v>
      </c>
      <c r="BC480" s="123">
        <v>0</v>
      </c>
      <c r="BD480" s="90" t="str">
        <f>REPLACE(INDEX(GroupVertices[Group], MATCH(Edges[[#This Row],[Vertex 1]],GroupVertices[Vertex],0)),1,1,"")</f>
        <v>orth</v>
      </c>
      <c r="BE480" s="90" t="e">
        <f>REPLACE(INDEX(GroupVertices[Group], MATCH(Edges[[#This Row],[Vertex 2]],GroupVertices[Vertex],0)),1,1,"")</f>
        <v>#N/A</v>
      </c>
      <c r="BF480">
        <v>1</v>
      </c>
    </row>
    <row r="481" spans="1:58" x14ac:dyDescent="0.25">
      <c r="A481" s="88" t="s">
        <v>1308</v>
      </c>
      <c r="B481" s="88" t="s">
        <v>221</v>
      </c>
      <c r="C481" s="53" t="s">
        <v>4410</v>
      </c>
      <c r="D481" s="54">
        <v>1</v>
      </c>
      <c r="E481" s="61"/>
      <c r="F481" s="55">
        <v>10</v>
      </c>
      <c r="G481" s="53"/>
      <c r="H481" s="57"/>
      <c r="I481" s="56"/>
      <c r="J481" s="56"/>
      <c r="K481" s="36" t="s">
        <v>65</v>
      </c>
      <c r="L481" s="79">
        <v>481</v>
      </c>
      <c r="M481" s="79"/>
      <c r="N481" s="59"/>
      <c r="O481" s="91" t="s">
        <v>223</v>
      </c>
      <c r="P481" s="94">
        <v>42810.047210648147</v>
      </c>
      <c r="Q481" s="91" t="s">
        <v>1313</v>
      </c>
      <c r="R481" s="91"/>
      <c r="S481" s="91"/>
      <c r="T481" s="91"/>
      <c r="U481" s="97" t="s">
        <v>1317</v>
      </c>
      <c r="V481" s="97" t="s">
        <v>1317</v>
      </c>
      <c r="W481" s="94">
        <v>42810.047210648147</v>
      </c>
      <c r="X481" s="97" t="s">
        <v>1322</v>
      </c>
      <c r="Y481" s="91"/>
      <c r="Z481" s="91"/>
      <c r="AA481" s="100" t="s">
        <v>1326</v>
      </c>
      <c r="AB481" s="91"/>
      <c r="AC481" s="91" t="b">
        <v>0</v>
      </c>
      <c r="AD481" s="91">
        <v>0</v>
      </c>
      <c r="AE481" s="100" t="s">
        <v>243</v>
      </c>
      <c r="AF481" s="91" t="b">
        <v>0</v>
      </c>
      <c r="AG481" s="91" t="s">
        <v>1329</v>
      </c>
      <c r="AH481" s="91"/>
      <c r="AI481" s="100" t="s">
        <v>243</v>
      </c>
      <c r="AJ481" s="91" t="b">
        <v>0</v>
      </c>
      <c r="AK481" s="91">
        <v>0</v>
      </c>
      <c r="AL481" s="100" t="s">
        <v>243</v>
      </c>
      <c r="AM481" s="91" t="s">
        <v>247</v>
      </c>
      <c r="AN481" s="91" t="b">
        <v>0</v>
      </c>
      <c r="AO481" s="100" t="s">
        <v>1326</v>
      </c>
      <c r="AP481" s="91" t="s">
        <v>178</v>
      </c>
      <c r="AQ481" s="91">
        <v>0</v>
      </c>
      <c r="AR481" s="91">
        <v>0</v>
      </c>
      <c r="AS481" s="91"/>
      <c r="AT481" s="91"/>
      <c r="AU481" s="91"/>
      <c r="AV481" s="91"/>
      <c r="AW481" s="91"/>
      <c r="AX481" s="91"/>
      <c r="AY481" s="91"/>
      <c r="AZ481" s="91"/>
      <c r="BA481" s="123" t="s">
        <v>1296</v>
      </c>
      <c r="BB481" s="123" t="s">
        <v>4397</v>
      </c>
      <c r="BC481" s="123">
        <v>0</v>
      </c>
      <c r="BD481" s="90" t="str">
        <f>REPLACE(INDEX(GroupVertices[Group], MATCH(Edges[[#This Row],[Vertex 1]],GroupVertices[Vertex],0)),1,1,"")</f>
        <v>orth</v>
      </c>
      <c r="BE481" s="90" t="e">
        <f>REPLACE(INDEX(GroupVertices[Group], MATCH(Edges[[#This Row],[Vertex 2]],GroupVertices[Vertex],0)),1,1,"")</f>
        <v>#N/A</v>
      </c>
      <c r="BF481">
        <v>1</v>
      </c>
    </row>
    <row r="482" spans="1:58" x14ac:dyDescent="0.25">
      <c r="A482" s="89" t="s">
        <v>1234</v>
      </c>
      <c r="B482" s="89" t="s">
        <v>218</v>
      </c>
      <c r="C482" s="53" t="s">
        <v>4410</v>
      </c>
      <c r="D482" s="150">
        <v>1.5</v>
      </c>
      <c r="E482" s="151"/>
      <c r="F482" s="152">
        <v>32.5</v>
      </c>
      <c r="G482" s="149"/>
      <c r="H482" s="153"/>
      <c r="I482" s="154"/>
      <c r="J482" s="154"/>
      <c r="K482" s="36" t="s">
        <v>65</v>
      </c>
      <c r="L482" s="155">
        <v>482</v>
      </c>
      <c r="M482" s="155"/>
      <c r="N482" s="87"/>
      <c r="O482" s="92" t="s">
        <v>222</v>
      </c>
      <c r="P482" s="95">
        <v>42813.511712962965</v>
      </c>
      <c r="Q482" s="92" t="s">
        <v>1240</v>
      </c>
      <c r="R482" s="92"/>
      <c r="S482" s="92"/>
      <c r="T482" s="92"/>
      <c r="U482" s="92"/>
      <c r="V482" s="98" t="s">
        <v>1248</v>
      </c>
      <c r="W482" s="95">
        <v>42813.511712962965</v>
      </c>
      <c r="X482" s="98" t="s">
        <v>1254</v>
      </c>
      <c r="Y482" s="92"/>
      <c r="Z482" s="92"/>
      <c r="AA482" s="101" t="s">
        <v>1262</v>
      </c>
      <c r="AB482" s="101" t="s">
        <v>899</v>
      </c>
      <c r="AC482" s="92" t="b">
        <v>0</v>
      </c>
      <c r="AD482" s="92">
        <v>0</v>
      </c>
      <c r="AE482" s="101" t="s">
        <v>242</v>
      </c>
      <c r="AF482" s="92" t="b">
        <v>0</v>
      </c>
      <c r="AG482" s="92" t="s">
        <v>246</v>
      </c>
      <c r="AH482" s="92"/>
      <c r="AI482" s="101" t="s">
        <v>243</v>
      </c>
      <c r="AJ482" s="92" t="b">
        <v>0</v>
      </c>
      <c r="AK482" s="92">
        <v>0</v>
      </c>
      <c r="AL482" s="101" t="s">
        <v>243</v>
      </c>
      <c r="AM482" s="92" t="s">
        <v>453</v>
      </c>
      <c r="AN482" s="92" t="b">
        <v>0</v>
      </c>
      <c r="AO482" s="101" t="s">
        <v>899</v>
      </c>
      <c r="AP482" s="92" t="s">
        <v>178</v>
      </c>
      <c r="AQ482" s="92">
        <v>0</v>
      </c>
      <c r="AR482" s="92">
        <v>0</v>
      </c>
      <c r="AS482" s="92"/>
      <c r="AT482" s="92"/>
      <c r="AU482" s="92"/>
      <c r="AV482" s="92"/>
      <c r="AW482" s="92"/>
      <c r="AX482" s="92"/>
      <c r="AY482" s="92"/>
      <c r="AZ482" s="92"/>
      <c r="BA482" s="123" t="s">
        <v>1296</v>
      </c>
      <c r="BB482" s="123" t="s">
        <v>4397</v>
      </c>
      <c r="BC482" s="123">
        <v>0</v>
      </c>
      <c r="BD482" s="90" t="str">
        <f>REPLACE(INDEX(GroupVertices[Group], MATCH(Edges[[#This Row],[Vertex 1]],GroupVertices[Vertex],0)),1,1,"")</f>
        <v>orth</v>
      </c>
      <c r="BE482" s="90" t="e">
        <f>REPLACE(INDEX(GroupVertices[Group], MATCH(Edges[[#This Row],[Vertex 2]],GroupVertices[Vertex],0)),1,1,"")</f>
        <v>#N/A</v>
      </c>
      <c r="BF482">
        <v>4</v>
      </c>
    </row>
    <row r="483" spans="1:58" x14ac:dyDescent="0.25">
      <c r="A483" s="88" t="s">
        <v>1359</v>
      </c>
      <c r="B483" s="88" t="s">
        <v>218</v>
      </c>
      <c r="C483" s="53" t="s">
        <v>4410</v>
      </c>
      <c r="D483" s="54">
        <v>1</v>
      </c>
      <c r="E483" s="61"/>
      <c r="F483" s="55">
        <v>10</v>
      </c>
      <c r="G483" s="53"/>
      <c r="H483" s="57"/>
      <c r="I483" s="56"/>
      <c r="J483" s="56"/>
      <c r="K483" s="36" t="s">
        <v>65</v>
      </c>
      <c r="L483" s="79">
        <v>483</v>
      </c>
      <c r="M483" s="79"/>
      <c r="N483" s="59"/>
      <c r="O483" s="91" t="s">
        <v>223</v>
      </c>
      <c r="P483" s="94">
        <v>42807.262002314812</v>
      </c>
      <c r="Q483" s="91" t="s">
        <v>1361</v>
      </c>
      <c r="R483" s="91"/>
      <c r="S483" s="91"/>
      <c r="T483" s="91"/>
      <c r="U483" s="91"/>
      <c r="V483" s="97" t="s">
        <v>1363</v>
      </c>
      <c r="W483" s="94">
        <v>42807.262002314812</v>
      </c>
      <c r="X483" s="97" t="s">
        <v>1365</v>
      </c>
      <c r="Y483" s="91"/>
      <c r="Z483" s="91"/>
      <c r="AA483" s="100" t="s">
        <v>1367</v>
      </c>
      <c r="AB483" s="91"/>
      <c r="AC483" s="91" t="b">
        <v>0</v>
      </c>
      <c r="AD483" s="91">
        <v>0</v>
      </c>
      <c r="AE483" s="100" t="s">
        <v>244</v>
      </c>
      <c r="AF483" s="91" t="b">
        <v>0</v>
      </c>
      <c r="AG483" s="91" t="s">
        <v>246</v>
      </c>
      <c r="AH483" s="91"/>
      <c r="AI483" s="100" t="s">
        <v>243</v>
      </c>
      <c r="AJ483" s="91" t="b">
        <v>0</v>
      </c>
      <c r="AK483" s="91">
        <v>0</v>
      </c>
      <c r="AL483" s="100" t="s">
        <v>243</v>
      </c>
      <c r="AM483" s="91" t="s">
        <v>453</v>
      </c>
      <c r="AN483" s="91" t="b">
        <v>0</v>
      </c>
      <c r="AO483" s="100" t="s">
        <v>1367</v>
      </c>
      <c r="AP483" s="91" t="s">
        <v>178</v>
      </c>
      <c r="AQ483" s="91">
        <v>0</v>
      </c>
      <c r="AR483" s="91">
        <v>0</v>
      </c>
      <c r="AS483" s="91"/>
      <c r="AT483" s="91"/>
      <c r="AU483" s="91"/>
      <c r="AV483" s="91"/>
      <c r="AW483" s="91"/>
      <c r="AX483" s="91"/>
      <c r="AY483" s="91"/>
      <c r="AZ483" s="91"/>
      <c r="BA483" s="123" t="s">
        <v>1380</v>
      </c>
      <c r="BB483" s="123" t="s">
        <v>4397</v>
      </c>
      <c r="BC483" s="123">
        <v>0</v>
      </c>
      <c r="BD483" s="90" t="str">
        <f>REPLACE(INDEX(GroupVertices[Group], MATCH(Edges[[#This Row],[Vertex 1]],GroupVertices[Vertex],0)),1,1,"")</f>
        <v>orth</v>
      </c>
      <c r="BE483" s="90" t="e">
        <f>REPLACE(INDEX(GroupVertices[Group], MATCH(Edges[[#This Row],[Vertex 2]],GroupVertices[Vertex],0)),1,1,"")</f>
        <v>#N/A</v>
      </c>
      <c r="BF483">
        <v>1</v>
      </c>
    </row>
    <row r="484" spans="1:58" x14ac:dyDescent="0.25">
      <c r="A484" s="88" t="s">
        <v>1359</v>
      </c>
      <c r="B484" s="88" t="s">
        <v>221</v>
      </c>
      <c r="C484" s="53" t="s">
        <v>4410</v>
      </c>
      <c r="D484" s="54">
        <v>1</v>
      </c>
      <c r="E484" s="61"/>
      <c r="F484" s="55">
        <v>10</v>
      </c>
      <c r="G484" s="53"/>
      <c r="H484" s="57"/>
      <c r="I484" s="56"/>
      <c r="J484" s="56"/>
      <c r="K484" s="36" t="s">
        <v>65</v>
      </c>
      <c r="L484" s="79">
        <v>484</v>
      </c>
      <c r="M484" s="79"/>
      <c r="N484" s="59"/>
      <c r="O484" s="91" t="s">
        <v>222</v>
      </c>
      <c r="P484" s="94">
        <v>42807.262002314812</v>
      </c>
      <c r="Q484" s="91" t="s">
        <v>1361</v>
      </c>
      <c r="R484" s="91"/>
      <c r="S484" s="91"/>
      <c r="T484" s="91"/>
      <c r="U484" s="91"/>
      <c r="V484" s="97" t="s">
        <v>1363</v>
      </c>
      <c r="W484" s="94">
        <v>42807.262002314812</v>
      </c>
      <c r="X484" s="97" t="s">
        <v>1365</v>
      </c>
      <c r="Y484" s="91"/>
      <c r="Z484" s="91"/>
      <c r="AA484" s="100" t="s">
        <v>1367</v>
      </c>
      <c r="AB484" s="91"/>
      <c r="AC484" s="91" t="b">
        <v>0</v>
      </c>
      <c r="AD484" s="91">
        <v>0</v>
      </c>
      <c r="AE484" s="100" t="s">
        <v>244</v>
      </c>
      <c r="AF484" s="91" t="b">
        <v>0</v>
      </c>
      <c r="AG484" s="91" t="s">
        <v>246</v>
      </c>
      <c r="AH484" s="91"/>
      <c r="AI484" s="100" t="s">
        <v>243</v>
      </c>
      <c r="AJ484" s="91" t="b">
        <v>0</v>
      </c>
      <c r="AK484" s="91">
        <v>0</v>
      </c>
      <c r="AL484" s="100" t="s">
        <v>243</v>
      </c>
      <c r="AM484" s="91" t="s">
        <v>453</v>
      </c>
      <c r="AN484" s="91" t="b">
        <v>0</v>
      </c>
      <c r="AO484" s="100" t="s">
        <v>1367</v>
      </c>
      <c r="AP484" s="91" t="s">
        <v>178</v>
      </c>
      <c r="AQ484" s="91">
        <v>0</v>
      </c>
      <c r="AR484" s="91">
        <v>0</v>
      </c>
      <c r="AS484" s="91"/>
      <c r="AT484" s="91"/>
      <c r="AU484" s="91"/>
      <c r="AV484" s="91"/>
      <c r="AW484" s="91"/>
      <c r="AX484" s="91"/>
      <c r="AY484" s="91"/>
      <c r="AZ484" s="91"/>
      <c r="BA484" s="123" t="s">
        <v>1380</v>
      </c>
      <c r="BB484" s="123" t="s">
        <v>4397</v>
      </c>
      <c r="BC484" s="123">
        <v>0</v>
      </c>
      <c r="BD484" s="90" t="str">
        <f>REPLACE(INDEX(GroupVertices[Group], MATCH(Edges[[#This Row],[Vertex 1]],GroupVertices[Vertex],0)),1,1,"")</f>
        <v>orth</v>
      </c>
      <c r="BE484" s="90" t="e">
        <f>REPLACE(INDEX(GroupVertices[Group], MATCH(Edges[[#This Row],[Vertex 2]],GroupVertices[Vertex],0)),1,1,"")</f>
        <v>#N/A</v>
      </c>
      <c r="BF484">
        <v>1</v>
      </c>
    </row>
    <row r="485" spans="1:58" x14ac:dyDescent="0.25">
      <c r="A485" s="88" t="s">
        <v>1446</v>
      </c>
      <c r="B485" s="88" t="s">
        <v>218</v>
      </c>
      <c r="C485" s="53" t="s">
        <v>4410</v>
      </c>
      <c r="D485" s="81">
        <v>1</v>
      </c>
      <c r="E485" s="82"/>
      <c r="F485" s="83">
        <v>10</v>
      </c>
      <c r="G485" s="80"/>
      <c r="H485" s="84"/>
      <c r="I485" s="85"/>
      <c r="J485" s="85"/>
      <c r="K485" s="36" t="s">
        <v>65</v>
      </c>
      <c r="L485" s="86">
        <v>485</v>
      </c>
      <c r="M485" s="86"/>
      <c r="N485" s="59"/>
      <c r="O485" s="91" t="s">
        <v>222</v>
      </c>
      <c r="P485" s="94">
        <v>42811.722673611112</v>
      </c>
      <c r="Q485" s="91" t="s">
        <v>1448</v>
      </c>
      <c r="R485" s="91"/>
      <c r="S485" s="91"/>
      <c r="T485" s="91"/>
      <c r="U485" s="91"/>
      <c r="V485" s="97" t="s">
        <v>1451</v>
      </c>
      <c r="W485" s="94">
        <v>42811.722673611112</v>
      </c>
      <c r="X485" s="97" t="s">
        <v>1453</v>
      </c>
      <c r="Y485" s="91"/>
      <c r="Z485" s="91"/>
      <c r="AA485" s="100" t="s">
        <v>1455</v>
      </c>
      <c r="AB485" s="91"/>
      <c r="AC485" s="91" t="b">
        <v>0</v>
      </c>
      <c r="AD485" s="91">
        <v>0</v>
      </c>
      <c r="AE485" s="100" t="s">
        <v>242</v>
      </c>
      <c r="AF485" s="91" t="b">
        <v>0</v>
      </c>
      <c r="AG485" s="91" t="s">
        <v>246</v>
      </c>
      <c r="AH485" s="91"/>
      <c r="AI485" s="100" t="s">
        <v>243</v>
      </c>
      <c r="AJ485" s="91" t="b">
        <v>0</v>
      </c>
      <c r="AK485" s="91">
        <v>0</v>
      </c>
      <c r="AL485" s="100" t="s">
        <v>243</v>
      </c>
      <c r="AM485" s="91" t="s">
        <v>247</v>
      </c>
      <c r="AN485" s="91" t="b">
        <v>0</v>
      </c>
      <c r="AO485" s="100" t="s">
        <v>1455</v>
      </c>
      <c r="AP485" s="91" t="s">
        <v>178</v>
      </c>
      <c r="AQ485" s="91">
        <v>0</v>
      </c>
      <c r="AR485" s="91">
        <v>0</v>
      </c>
      <c r="AS485" s="91" t="s">
        <v>1457</v>
      </c>
      <c r="AT485" s="91" t="s">
        <v>286</v>
      </c>
      <c r="AU485" s="91" t="s">
        <v>423</v>
      </c>
      <c r="AV485" s="91" t="s">
        <v>1458</v>
      </c>
      <c r="AW485" s="91" t="s">
        <v>1459</v>
      </c>
      <c r="AX485" s="91" t="s">
        <v>1460</v>
      </c>
      <c r="AY485" s="91" t="s">
        <v>427</v>
      </c>
      <c r="AZ485" s="97" t="s">
        <v>1461</v>
      </c>
      <c r="BA485" s="124" t="s">
        <v>1393</v>
      </c>
      <c r="BB485" s="123" t="s">
        <v>4397</v>
      </c>
      <c r="BC485" s="123">
        <v>0</v>
      </c>
      <c r="BD485" s="90" t="str">
        <f>REPLACE(INDEX(GroupVertices[Group], MATCH(Edges[[#This Row],[Vertex 1]],GroupVertices[Vertex],0)),1,1,"")</f>
        <v>orth</v>
      </c>
      <c r="BE485" s="90" t="e">
        <f>REPLACE(INDEX(GroupVertices[Group], MATCH(Edges[[#This Row],[Vertex 2]],GroupVertices[Vertex],0)),1,1,"")</f>
        <v>#N/A</v>
      </c>
      <c r="BF485">
        <v>1</v>
      </c>
    </row>
    <row r="486" spans="1:58" x14ac:dyDescent="0.25">
      <c r="A486" s="88" t="s">
        <v>1470</v>
      </c>
      <c r="B486" s="88" t="s">
        <v>218</v>
      </c>
      <c r="C486" s="53" t="s">
        <v>4410</v>
      </c>
      <c r="D486" s="81">
        <v>1</v>
      </c>
      <c r="E486" s="82"/>
      <c r="F486" s="83">
        <v>10</v>
      </c>
      <c r="G486" s="80"/>
      <c r="H486" s="84"/>
      <c r="I486" s="85"/>
      <c r="J486" s="85"/>
      <c r="K486" s="36" t="s">
        <v>65</v>
      </c>
      <c r="L486" s="86">
        <v>486</v>
      </c>
      <c r="M486" s="86"/>
      <c r="N486" s="59"/>
      <c r="O486" s="91" t="s">
        <v>222</v>
      </c>
      <c r="P486" s="94">
        <v>42806.389675925922</v>
      </c>
      <c r="Q486" s="91" t="s">
        <v>1475</v>
      </c>
      <c r="R486" s="91"/>
      <c r="S486" s="91"/>
      <c r="T486" s="91"/>
      <c r="U486" s="97" t="s">
        <v>1479</v>
      </c>
      <c r="V486" s="97" t="s">
        <v>1479</v>
      </c>
      <c r="W486" s="94">
        <v>42806.389675925922</v>
      </c>
      <c r="X486" s="97" t="s">
        <v>1483</v>
      </c>
      <c r="Y486" s="91"/>
      <c r="Z486" s="91"/>
      <c r="AA486" s="100" t="s">
        <v>1488</v>
      </c>
      <c r="AB486" s="91"/>
      <c r="AC486" s="91" t="b">
        <v>0</v>
      </c>
      <c r="AD486" s="91">
        <v>0</v>
      </c>
      <c r="AE486" s="100" t="s">
        <v>242</v>
      </c>
      <c r="AF486" s="91" t="b">
        <v>0</v>
      </c>
      <c r="AG486" s="91" t="s">
        <v>246</v>
      </c>
      <c r="AH486" s="91"/>
      <c r="AI486" s="100" t="s">
        <v>243</v>
      </c>
      <c r="AJ486" s="91" t="b">
        <v>0</v>
      </c>
      <c r="AK486" s="91">
        <v>0</v>
      </c>
      <c r="AL486" s="100" t="s">
        <v>243</v>
      </c>
      <c r="AM486" s="91" t="s">
        <v>247</v>
      </c>
      <c r="AN486" s="91" t="b">
        <v>0</v>
      </c>
      <c r="AO486" s="100" t="s">
        <v>1488</v>
      </c>
      <c r="AP486" s="91" t="s">
        <v>178</v>
      </c>
      <c r="AQ486" s="91">
        <v>0</v>
      </c>
      <c r="AR486" s="91">
        <v>0</v>
      </c>
      <c r="AS486" s="91"/>
      <c r="AT486" s="91"/>
      <c r="AU486" s="91"/>
      <c r="AV486" s="91"/>
      <c r="AW486" s="91"/>
      <c r="AX486" s="91"/>
      <c r="AY486" s="91"/>
      <c r="AZ486" s="91"/>
      <c r="BA486" s="123" t="s">
        <v>1523</v>
      </c>
      <c r="BB486" s="123" t="s">
        <v>4397</v>
      </c>
      <c r="BC486" s="123">
        <v>0</v>
      </c>
      <c r="BD486" s="90" t="str">
        <f>REPLACE(INDEX(GroupVertices[Group], MATCH(Edges[[#This Row],[Vertex 1]],GroupVertices[Vertex],0)),1,1,"")</f>
        <v>orth</v>
      </c>
      <c r="BE486" s="90" t="e">
        <f>REPLACE(INDEX(GroupVertices[Group], MATCH(Edges[[#This Row],[Vertex 2]],GroupVertices[Vertex],0)),1,1,"")</f>
        <v>#N/A</v>
      </c>
      <c r="BF486">
        <v>1</v>
      </c>
    </row>
    <row r="487" spans="1:58" x14ac:dyDescent="0.25">
      <c r="A487" s="89" t="s">
        <v>1539</v>
      </c>
      <c r="B487" s="89" t="s">
        <v>218</v>
      </c>
      <c r="C487" s="53" t="s">
        <v>4410</v>
      </c>
      <c r="D487" s="150">
        <v>1</v>
      </c>
      <c r="E487" s="151"/>
      <c r="F487" s="152">
        <v>10</v>
      </c>
      <c r="G487" s="149"/>
      <c r="H487" s="153"/>
      <c r="I487" s="154"/>
      <c r="J487" s="154"/>
      <c r="K487" s="36" t="s">
        <v>65</v>
      </c>
      <c r="L487" s="155">
        <v>487</v>
      </c>
      <c r="M487" s="155"/>
      <c r="N487" s="87"/>
      <c r="O487" s="92" t="s">
        <v>222</v>
      </c>
      <c r="P487" s="95">
        <v>42811.470775462964</v>
      </c>
      <c r="Q487" s="92" t="s">
        <v>1540</v>
      </c>
      <c r="R487" s="92"/>
      <c r="S487" s="92"/>
      <c r="T487" s="92"/>
      <c r="U487" s="92"/>
      <c r="V487" s="98" t="s">
        <v>1541</v>
      </c>
      <c r="W487" s="95">
        <v>42811.470775462964</v>
      </c>
      <c r="X487" s="98" t="s">
        <v>1542</v>
      </c>
      <c r="Y487" s="92"/>
      <c r="Z487" s="92"/>
      <c r="AA487" s="101" t="s">
        <v>1543</v>
      </c>
      <c r="AB487" s="92"/>
      <c r="AC487" s="92" t="b">
        <v>0</v>
      </c>
      <c r="AD487" s="92">
        <v>1</v>
      </c>
      <c r="AE487" s="101" t="s">
        <v>242</v>
      </c>
      <c r="AF487" s="92" t="b">
        <v>0</v>
      </c>
      <c r="AG487" s="92" t="s">
        <v>246</v>
      </c>
      <c r="AH487" s="92"/>
      <c r="AI487" s="101" t="s">
        <v>243</v>
      </c>
      <c r="AJ487" s="92" t="b">
        <v>0</v>
      </c>
      <c r="AK487" s="92">
        <v>0</v>
      </c>
      <c r="AL487" s="101" t="s">
        <v>243</v>
      </c>
      <c r="AM487" s="92" t="s">
        <v>247</v>
      </c>
      <c r="AN487" s="92" t="b">
        <v>0</v>
      </c>
      <c r="AO487" s="101" t="s">
        <v>1543</v>
      </c>
      <c r="AP487" s="92" t="s">
        <v>178</v>
      </c>
      <c r="AQ487" s="92">
        <v>0</v>
      </c>
      <c r="AR487" s="92">
        <v>0</v>
      </c>
      <c r="AS487" s="92"/>
      <c r="AT487" s="92"/>
      <c r="AU487" s="92"/>
      <c r="AV487" s="92"/>
      <c r="AW487" s="92"/>
      <c r="AX487" s="92"/>
      <c r="AY487" s="92"/>
      <c r="AZ487" s="92"/>
      <c r="BA487" s="123" t="s">
        <v>1523</v>
      </c>
      <c r="BB487" s="123" t="s">
        <v>4397</v>
      </c>
      <c r="BC487" s="123">
        <v>0</v>
      </c>
      <c r="BD487" s="90" t="str">
        <f>REPLACE(INDEX(GroupVertices[Group], MATCH(Edges[[#This Row],[Vertex 1]],GroupVertices[Vertex],0)),1,1,"")</f>
        <v>orth</v>
      </c>
      <c r="BE487" s="90" t="e">
        <f>REPLACE(INDEX(GroupVertices[Group], MATCH(Edges[[#This Row],[Vertex 2]],GroupVertices[Vertex],0)),1,1,"")</f>
        <v>#N/A</v>
      </c>
      <c r="BF487">
        <v>1</v>
      </c>
    </row>
    <row r="488" spans="1:58" x14ac:dyDescent="0.25">
      <c r="A488" s="88" t="s">
        <v>1550</v>
      </c>
      <c r="B488" s="88" t="s">
        <v>509</v>
      </c>
      <c r="C488" s="53" t="s">
        <v>4410</v>
      </c>
      <c r="D488" s="54">
        <v>1</v>
      </c>
      <c r="E488" s="61"/>
      <c r="F488" s="55">
        <v>10</v>
      </c>
      <c r="G488" s="53"/>
      <c r="H488" s="57"/>
      <c r="I488" s="56"/>
      <c r="J488" s="56"/>
      <c r="K488" s="36" t="s">
        <v>65</v>
      </c>
      <c r="L488" s="79">
        <v>488</v>
      </c>
      <c r="M488" s="79"/>
      <c r="N488" s="59"/>
      <c r="O488" s="91" t="s">
        <v>223</v>
      </c>
      <c r="P488" s="94">
        <v>42809.490162037036</v>
      </c>
      <c r="Q488" s="91" t="s">
        <v>1561</v>
      </c>
      <c r="R488" s="91"/>
      <c r="S488" s="91"/>
      <c r="T488" s="91" t="s">
        <v>1575</v>
      </c>
      <c r="U488" s="91"/>
      <c r="V488" s="97" t="s">
        <v>1577</v>
      </c>
      <c r="W488" s="94">
        <v>42809.490162037036</v>
      </c>
      <c r="X488" s="97" t="s">
        <v>1587</v>
      </c>
      <c r="Y488" s="91"/>
      <c r="Z488" s="91"/>
      <c r="AA488" s="100" t="s">
        <v>1597</v>
      </c>
      <c r="AB488" s="91"/>
      <c r="AC488" s="91" t="b">
        <v>0</v>
      </c>
      <c r="AD488" s="91">
        <v>0</v>
      </c>
      <c r="AE488" s="100" t="s">
        <v>1606</v>
      </c>
      <c r="AF488" s="91" t="b">
        <v>0</v>
      </c>
      <c r="AG488" s="91" t="s">
        <v>246</v>
      </c>
      <c r="AH488" s="91"/>
      <c r="AI488" s="100" t="s">
        <v>243</v>
      </c>
      <c r="AJ488" s="91" t="b">
        <v>0</v>
      </c>
      <c r="AK488" s="91">
        <v>1</v>
      </c>
      <c r="AL488" s="100" t="s">
        <v>243</v>
      </c>
      <c r="AM488" s="91" t="s">
        <v>247</v>
      </c>
      <c r="AN488" s="91" t="b">
        <v>0</v>
      </c>
      <c r="AO488" s="100" t="s">
        <v>1597</v>
      </c>
      <c r="AP488" s="91" t="s">
        <v>178</v>
      </c>
      <c r="AQ488" s="91">
        <v>0</v>
      </c>
      <c r="AR488" s="91">
        <v>0</v>
      </c>
      <c r="AS488" s="91"/>
      <c r="AT488" s="91"/>
      <c r="AU488" s="91"/>
      <c r="AV488" s="91"/>
      <c r="AW488" s="91"/>
      <c r="AX488" s="91"/>
      <c r="AY488" s="91"/>
      <c r="AZ488" s="91"/>
      <c r="BA488" s="123" t="s">
        <v>1675</v>
      </c>
      <c r="BB488" s="123" t="s">
        <v>4397</v>
      </c>
      <c r="BC488" s="123">
        <v>0</v>
      </c>
      <c r="BD488" s="90" t="str">
        <f>REPLACE(INDEX(GroupVertices[Group], MATCH(Edges[[#This Row],[Vertex 1]],GroupVertices[Vertex],0)),1,1,"")</f>
        <v>outh</v>
      </c>
      <c r="BE488" s="90" t="e">
        <f>REPLACE(INDEX(GroupVertices[Group], MATCH(Edges[[#This Row],[Vertex 2]],GroupVertices[Vertex],0)),1,1,"")</f>
        <v>#N/A</v>
      </c>
      <c r="BF488">
        <v>1</v>
      </c>
    </row>
    <row r="489" spans="1:58" x14ac:dyDescent="0.25">
      <c r="A489" s="88" t="s">
        <v>1551</v>
      </c>
      <c r="B489" s="88" t="s">
        <v>509</v>
      </c>
      <c r="C489" s="53" t="s">
        <v>4410</v>
      </c>
      <c r="D489" s="54">
        <v>1</v>
      </c>
      <c r="E489" s="61"/>
      <c r="F489" s="55">
        <v>10</v>
      </c>
      <c r="G489" s="53"/>
      <c r="H489" s="57"/>
      <c r="I489" s="56"/>
      <c r="J489" s="56"/>
      <c r="K489" s="36" t="s">
        <v>65</v>
      </c>
      <c r="L489" s="79">
        <v>489</v>
      </c>
      <c r="M489" s="79"/>
      <c r="N489" s="59"/>
      <c r="O489" s="91" t="s">
        <v>223</v>
      </c>
      <c r="P489" s="94">
        <v>42809.492881944447</v>
      </c>
      <c r="Q489" s="91" t="s">
        <v>1562</v>
      </c>
      <c r="R489" s="91"/>
      <c r="S489" s="91"/>
      <c r="T489" s="91" t="s">
        <v>1575</v>
      </c>
      <c r="U489" s="91"/>
      <c r="V489" s="97" t="s">
        <v>1578</v>
      </c>
      <c r="W489" s="94">
        <v>42809.492881944447</v>
      </c>
      <c r="X489" s="97" t="s">
        <v>1588</v>
      </c>
      <c r="Y489" s="91"/>
      <c r="Z489" s="91"/>
      <c r="AA489" s="100" t="s">
        <v>1598</v>
      </c>
      <c r="AB489" s="91"/>
      <c r="AC489" s="91" t="b">
        <v>0</v>
      </c>
      <c r="AD489" s="91">
        <v>0</v>
      </c>
      <c r="AE489" s="100" t="s">
        <v>243</v>
      </c>
      <c r="AF489" s="91" t="b">
        <v>0</v>
      </c>
      <c r="AG489" s="91" t="s">
        <v>246</v>
      </c>
      <c r="AH489" s="91"/>
      <c r="AI489" s="100" t="s">
        <v>243</v>
      </c>
      <c r="AJ489" s="91" t="b">
        <v>0</v>
      </c>
      <c r="AK489" s="91">
        <v>1</v>
      </c>
      <c r="AL489" s="100" t="s">
        <v>1597</v>
      </c>
      <c r="AM489" s="91" t="s">
        <v>247</v>
      </c>
      <c r="AN489" s="91" t="b">
        <v>0</v>
      </c>
      <c r="AO489" s="100" t="s">
        <v>1597</v>
      </c>
      <c r="AP489" s="91" t="s">
        <v>178</v>
      </c>
      <c r="AQ489" s="91">
        <v>0</v>
      </c>
      <c r="AR489" s="91">
        <v>0</v>
      </c>
      <c r="AS489" s="91"/>
      <c r="AT489" s="91"/>
      <c r="AU489" s="91"/>
      <c r="AV489" s="91"/>
      <c r="AW489" s="91"/>
      <c r="AX489" s="91"/>
      <c r="AY489" s="91"/>
      <c r="AZ489" s="91"/>
      <c r="BA489" s="123" t="s">
        <v>1675</v>
      </c>
      <c r="BB489" s="123" t="s">
        <v>4397</v>
      </c>
      <c r="BC489" s="123">
        <v>0</v>
      </c>
      <c r="BD489" s="90" t="str">
        <f>REPLACE(INDEX(GroupVertices[Group], MATCH(Edges[[#This Row],[Vertex 1]],GroupVertices[Vertex],0)),1,1,"")</f>
        <v>outh</v>
      </c>
      <c r="BE489" s="90" t="e">
        <f>REPLACE(INDEX(GroupVertices[Group], MATCH(Edges[[#This Row],[Vertex 2]],GroupVertices[Vertex],0)),1,1,"")</f>
        <v>#N/A</v>
      </c>
      <c r="BF489">
        <v>1</v>
      </c>
    </row>
    <row r="490" spans="1:58" x14ac:dyDescent="0.25">
      <c r="A490" s="88" t="s">
        <v>1550</v>
      </c>
      <c r="B490" s="88" t="s">
        <v>218</v>
      </c>
      <c r="C490" s="53" t="s">
        <v>4410</v>
      </c>
      <c r="D490" s="54">
        <v>1</v>
      </c>
      <c r="E490" s="61"/>
      <c r="F490" s="55">
        <v>10</v>
      </c>
      <c r="G490" s="53"/>
      <c r="H490" s="57"/>
      <c r="I490" s="56"/>
      <c r="J490" s="56"/>
      <c r="K490" s="36" t="s">
        <v>65</v>
      </c>
      <c r="L490" s="79">
        <v>490</v>
      </c>
      <c r="M490" s="79"/>
      <c r="N490" s="59"/>
      <c r="O490" s="91" t="s">
        <v>223</v>
      </c>
      <c r="P490" s="94">
        <v>42809.490162037036</v>
      </c>
      <c r="Q490" s="91" t="s">
        <v>1561</v>
      </c>
      <c r="R490" s="91"/>
      <c r="S490" s="91"/>
      <c r="T490" s="91" t="s">
        <v>1575</v>
      </c>
      <c r="U490" s="91"/>
      <c r="V490" s="97" t="s">
        <v>1577</v>
      </c>
      <c r="W490" s="94">
        <v>42809.490162037036</v>
      </c>
      <c r="X490" s="97" t="s">
        <v>1587</v>
      </c>
      <c r="Y490" s="91"/>
      <c r="Z490" s="91"/>
      <c r="AA490" s="100" t="s">
        <v>1597</v>
      </c>
      <c r="AB490" s="91"/>
      <c r="AC490" s="91" t="b">
        <v>0</v>
      </c>
      <c r="AD490" s="91">
        <v>0</v>
      </c>
      <c r="AE490" s="100" t="s">
        <v>1606</v>
      </c>
      <c r="AF490" s="91" t="b">
        <v>0</v>
      </c>
      <c r="AG490" s="91" t="s">
        <v>246</v>
      </c>
      <c r="AH490" s="91"/>
      <c r="AI490" s="100" t="s">
        <v>243</v>
      </c>
      <c r="AJ490" s="91" t="b">
        <v>0</v>
      </c>
      <c r="AK490" s="91">
        <v>1</v>
      </c>
      <c r="AL490" s="100" t="s">
        <v>243</v>
      </c>
      <c r="AM490" s="91" t="s">
        <v>247</v>
      </c>
      <c r="AN490" s="91" t="b">
        <v>0</v>
      </c>
      <c r="AO490" s="100" t="s">
        <v>1597</v>
      </c>
      <c r="AP490" s="91" t="s">
        <v>178</v>
      </c>
      <c r="AQ490" s="91">
        <v>0</v>
      </c>
      <c r="AR490" s="91">
        <v>0</v>
      </c>
      <c r="AS490" s="91"/>
      <c r="AT490" s="91"/>
      <c r="AU490" s="91"/>
      <c r="AV490" s="91"/>
      <c r="AW490" s="91"/>
      <c r="AX490" s="91"/>
      <c r="AY490" s="91"/>
      <c r="AZ490" s="91"/>
      <c r="BA490" s="123" t="s">
        <v>1675</v>
      </c>
      <c r="BB490" s="123" t="s">
        <v>4397</v>
      </c>
      <c r="BC490" s="123">
        <v>0</v>
      </c>
      <c r="BD490" s="90" t="str">
        <f>REPLACE(INDEX(GroupVertices[Group], MATCH(Edges[[#This Row],[Vertex 1]],GroupVertices[Vertex],0)),1,1,"")</f>
        <v>outh</v>
      </c>
      <c r="BE490" s="90" t="e">
        <f>REPLACE(INDEX(GroupVertices[Group], MATCH(Edges[[#This Row],[Vertex 2]],GroupVertices[Vertex],0)),1,1,"")</f>
        <v>#N/A</v>
      </c>
      <c r="BF490">
        <v>1</v>
      </c>
    </row>
    <row r="491" spans="1:58" x14ac:dyDescent="0.25">
      <c r="A491" s="88" t="s">
        <v>1550</v>
      </c>
      <c r="B491" s="88" t="s">
        <v>674</v>
      </c>
      <c r="C491" s="53" t="s">
        <v>4410</v>
      </c>
      <c r="D491" s="54">
        <v>1</v>
      </c>
      <c r="E491" s="61"/>
      <c r="F491" s="55">
        <v>10</v>
      </c>
      <c r="G491" s="53"/>
      <c r="H491" s="57"/>
      <c r="I491" s="56"/>
      <c r="J491" s="56"/>
      <c r="K491" s="36" t="s">
        <v>65</v>
      </c>
      <c r="L491" s="79">
        <v>491</v>
      </c>
      <c r="M491" s="79"/>
      <c r="N491" s="59"/>
      <c r="O491" s="91" t="s">
        <v>222</v>
      </c>
      <c r="P491" s="94">
        <v>42809.490162037036</v>
      </c>
      <c r="Q491" s="91" t="s">
        <v>1561</v>
      </c>
      <c r="R491" s="91"/>
      <c r="S491" s="91"/>
      <c r="T491" s="91" t="s">
        <v>1575</v>
      </c>
      <c r="U491" s="91"/>
      <c r="V491" s="97" t="s">
        <v>1577</v>
      </c>
      <c r="W491" s="94">
        <v>42809.490162037036</v>
      </c>
      <c r="X491" s="97" t="s">
        <v>1587</v>
      </c>
      <c r="Y491" s="91"/>
      <c r="Z491" s="91"/>
      <c r="AA491" s="100" t="s">
        <v>1597</v>
      </c>
      <c r="AB491" s="91"/>
      <c r="AC491" s="91" t="b">
        <v>0</v>
      </c>
      <c r="AD491" s="91">
        <v>0</v>
      </c>
      <c r="AE491" s="100" t="s">
        <v>1606</v>
      </c>
      <c r="AF491" s="91" t="b">
        <v>0</v>
      </c>
      <c r="AG491" s="91" t="s">
        <v>246</v>
      </c>
      <c r="AH491" s="91"/>
      <c r="AI491" s="100" t="s">
        <v>243</v>
      </c>
      <c r="AJ491" s="91" t="b">
        <v>0</v>
      </c>
      <c r="AK491" s="91">
        <v>1</v>
      </c>
      <c r="AL491" s="100" t="s">
        <v>243</v>
      </c>
      <c r="AM491" s="91" t="s">
        <v>247</v>
      </c>
      <c r="AN491" s="91" t="b">
        <v>0</v>
      </c>
      <c r="AO491" s="100" t="s">
        <v>1597</v>
      </c>
      <c r="AP491" s="91" t="s">
        <v>178</v>
      </c>
      <c r="AQ491" s="91">
        <v>0</v>
      </c>
      <c r="AR491" s="91">
        <v>0</v>
      </c>
      <c r="AS491" s="91"/>
      <c r="AT491" s="91"/>
      <c r="AU491" s="91"/>
      <c r="AV491" s="91"/>
      <c r="AW491" s="91"/>
      <c r="AX491" s="91"/>
      <c r="AY491" s="91"/>
      <c r="AZ491" s="91"/>
      <c r="BA491" s="123" t="s">
        <v>1675</v>
      </c>
      <c r="BB491" s="123" t="s">
        <v>4397</v>
      </c>
      <c r="BC491" s="123">
        <v>0</v>
      </c>
      <c r="BD491" s="90" t="str">
        <f>REPLACE(INDEX(GroupVertices[Group], MATCH(Edges[[#This Row],[Vertex 1]],GroupVertices[Vertex],0)),1,1,"")</f>
        <v>outh</v>
      </c>
      <c r="BE491" s="90" t="e">
        <f>REPLACE(INDEX(GroupVertices[Group], MATCH(Edges[[#This Row],[Vertex 2]],GroupVertices[Vertex],0)),1,1,"")</f>
        <v>#N/A</v>
      </c>
      <c r="BF491">
        <v>1</v>
      </c>
    </row>
    <row r="492" spans="1:58" x14ac:dyDescent="0.25">
      <c r="A492" s="88" t="s">
        <v>1551</v>
      </c>
      <c r="B492" s="88" t="s">
        <v>1550</v>
      </c>
      <c r="C492" s="53" t="s">
        <v>4410</v>
      </c>
      <c r="D492" s="54">
        <v>1</v>
      </c>
      <c r="E492" s="61"/>
      <c r="F492" s="55">
        <v>10</v>
      </c>
      <c r="G492" s="53"/>
      <c r="H492" s="57"/>
      <c r="I492" s="56"/>
      <c r="J492" s="56"/>
      <c r="K492" s="36" t="s">
        <v>65</v>
      </c>
      <c r="L492" s="79">
        <v>492</v>
      </c>
      <c r="M492" s="79"/>
      <c r="N492" s="59"/>
      <c r="O492" s="91" t="s">
        <v>223</v>
      </c>
      <c r="P492" s="94">
        <v>42809.492881944447</v>
      </c>
      <c r="Q492" s="91" t="s">
        <v>1562</v>
      </c>
      <c r="R492" s="91"/>
      <c r="S492" s="91"/>
      <c r="T492" s="91" t="s">
        <v>1575</v>
      </c>
      <c r="U492" s="91"/>
      <c r="V492" s="97" t="s">
        <v>1578</v>
      </c>
      <c r="W492" s="94">
        <v>42809.492881944447</v>
      </c>
      <c r="X492" s="97" t="s">
        <v>1588</v>
      </c>
      <c r="Y492" s="91"/>
      <c r="Z492" s="91"/>
      <c r="AA492" s="100" t="s">
        <v>1598</v>
      </c>
      <c r="AB492" s="91"/>
      <c r="AC492" s="91" t="b">
        <v>0</v>
      </c>
      <c r="AD492" s="91">
        <v>0</v>
      </c>
      <c r="AE492" s="100" t="s">
        <v>243</v>
      </c>
      <c r="AF492" s="91" t="b">
        <v>0</v>
      </c>
      <c r="AG492" s="91" t="s">
        <v>246</v>
      </c>
      <c r="AH492" s="91"/>
      <c r="AI492" s="100" t="s">
        <v>243</v>
      </c>
      <c r="AJ492" s="91" t="b">
        <v>0</v>
      </c>
      <c r="AK492" s="91">
        <v>1</v>
      </c>
      <c r="AL492" s="100" t="s">
        <v>1597</v>
      </c>
      <c r="AM492" s="91" t="s">
        <v>247</v>
      </c>
      <c r="AN492" s="91" t="b">
        <v>0</v>
      </c>
      <c r="AO492" s="100" t="s">
        <v>1597</v>
      </c>
      <c r="AP492" s="91" t="s">
        <v>178</v>
      </c>
      <c r="AQ492" s="91">
        <v>0</v>
      </c>
      <c r="AR492" s="91">
        <v>0</v>
      </c>
      <c r="AS492" s="91"/>
      <c r="AT492" s="91"/>
      <c r="AU492" s="91"/>
      <c r="AV492" s="91"/>
      <c r="AW492" s="91"/>
      <c r="AX492" s="91"/>
      <c r="AY492" s="91"/>
      <c r="AZ492" s="91"/>
      <c r="BA492" s="123" t="s">
        <v>1675</v>
      </c>
      <c r="BB492" s="123" t="s">
        <v>4397</v>
      </c>
      <c r="BC492" s="123">
        <v>0</v>
      </c>
      <c r="BD492" s="90" t="str">
        <f>REPLACE(INDEX(GroupVertices[Group], MATCH(Edges[[#This Row],[Vertex 1]],GroupVertices[Vertex],0)),1,1,"")</f>
        <v>outh</v>
      </c>
      <c r="BE492" s="90" t="str">
        <f>REPLACE(INDEX(GroupVertices[Group], MATCH(Edges[[#This Row],[Vertex 2]],GroupVertices[Vertex],0)),1,1,"")</f>
        <v>outh</v>
      </c>
      <c r="BF492">
        <v>1</v>
      </c>
    </row>
    <row r="493" spans="1:58" x14ac:dyDescent="0.25">
      <c r="A493" s="88" t="s">
        <v>1551</v>
      </c>
      <c r="B493" s="88" t="s">
        <v>218</v>
      </c>
      <c r="C493" s="53" t="s">
        <v>4410</v>
      </c>
      <c r="D493" s="54">
        <v>1</v>
      </c>
      <c r="E493" s="61"/>
      <c r="F493" s="55">
        <v>10</v>
      </c>
      <c r="G493" s="53"/>
      <c r="H493" s="57"/>
      <c r="I493" s="56"/>
      <c r="J493" s="56"/>
      <c r="K493" s="36" t="s">
        <v>65</v>
      </c>
      <c r="L493" s="79">
        <v>493</v>
      </c>
      <c r="M493" s="79"/>
      <c r="N493" s="59"/>
      <c r="O493" s="91" t="s">
        <v>223</v>
      </c>
      <c r="P493" s="94">
        <v>42809.492881944447</v>
      </c>
      <c r="Q493" s="91" t="s">
        <v>1562</v>
      </c>
      <c r="R493" s="91"/>
      <c r="S493" s="91"/>
      <c r="T493" s="91" t="s">
        <v>1575</v>
      </c>
      <c r="U493" s="91"/>
      <c r="V493" s="97" t="s">
        <v>1578</v>
      </c>
      <c r="W493" s="94">
        <v>42809.492881944447</v>
      </c>
      <c r="X493" s="97" t="s">
        <v>1588</v>
      </c>
      <c r="Y493" s="91"/>
      <c r="Z493" s="91"/>
      <c r="AA493" s="100" t="s">
        <v>1598</v>
      </c>
      <c r="AB493" s="91"/>
      <c r="AC493" s="91" t="b">
        <v>0</v>
      </c>
      <c r="AD493" s="91">
        <v>0</v>
      </c>
      <c r="AE493" s="100" t="s">
        <v>243</v>
      </c>
      <c r="AF493" s="91" t="b">
        <v>0</v>
      </c>
      <c r="AG493" s="91" t="s">
        <v>246</v>
      </c>
      <c r="AH493" s="91"/>
      <c r="AI493" s="100" t="s">
        <v>243</v>
      </c>
      <c r="AJ493" s="91" t="b">
        <v>0</v>
      </c>
      <c r="AK493" s="91">
        <v>1</v>
      </c>
      <c r="AL493" s="100" t="s">
        <v>1597</v>
      </c>
      <c r="AM493" s="91" t="s">
        <v>247</v>
      </c>
      <c r="AN493" s="91" t="b">
        <v>0</v>
      </c>
      <c r="AO493" s="100" t="s">
        <v>1597</v>
      </c>
      <c r="AP493" s="91" t="s">
        <v>178</v>
      </c>
      <c r="AQ493" s="91">
        <v>0</v>
      </c>
      <c r="AR493" s="91">
        <v>0</v>
      </c>
      <c r="AS493" s="91"/>
      <c r="AT493" s="91"/>
      <c r="AU493" s="91"/>
      <c r="AV493" s="91"/>
      <c r="AW493" s="91"/>
      <c r="AX493" s="91"/>
      <c r="AY493" s="91"/>
      <c r="AZ493" s="91"/>
      <c r="BA493" s="123" t="s">
        <v>1675</v>
      </c>
      <c r="BB493" s="123" t="s">
        <v>4397</v>
      </c>
      <c r="BC493" s="123">
        <v>0</v>
      </c>
      <c r="BD493" s="90" t="str">
        <f>REPLACE(INDEX(GroupVertices[Group], MATCH(Edges[[#This Row],[Vertex 1]],GroupVertices[Vertex],0)),1,1,"")</f>
        <v>outh</v>
      </c>
      <c r="BE493" s="90" t="e">
        <f>REPLACE(INDEX(GroupVertices[Group], MATCH(Edges[[#This Row],[Vertex 2]],GroupVertices[Vertex],0)),1,1,"")</f>
        <v>#N/A</v>
      </c>
      <c r="BF493">
        <v>1</v>
      </c>
    </row>
    <row r="494" spans="1:58" x14ac:dyDescent="0.25">
      <c r="A494" s="88" t="s">
        <v>1551</v>
      </c>
      <c r="B494" s="88" t="s">
        <v>674</v>
      </c>
      <c r="C494" s="53" t="s">
        <v>4410</v>
      </c>
      <c r="D494" s="54">
        <v>1</v>
      </c>
      <c r="E494" s="61"/>
      <c r="F494" s="55">
        <v>10</v>
      </c>
      <c r="G494" s="53"/>
      <c r="H494" s="57"/>
      <c r="I494" s="56"/>
      <c r="J494" s="56"/>
      <c r="K494" s="36" t="s">
        <v>65</v>
      </c>
      <c r="L494" s="79">
        <v>494</v>
      </c>
      <c r="M494" s="79"/>
      <c r="N494" s="59"/>
      <c r="O494" s="91" t="s">
        <v>223</v>
      </c>
      <c r="P494" s="94">
        <v>42809.492881944447</v>
      </c>
      <c r="Q494" s="91" t="s">
        <v>1562</v>
      </c>
      <c r="R494" s="91"/>
      <c r="S494" s="91"/>
      <c r="T494" s="91" t="s">
        <v>1575</v>
      </c>
      <c r="U494" s="91"/>
      <c r="V494" s="97" t="s">
        <v>1578</v>
      </c>
      <c r="W494" s="94">
        <v>42809.492881944447</v>
      </c>
      <c r="X494" s="97" t="s">
        <v>1588</v>
      </c>
      <c r="Y494" s="91"/>
      <c r="Z494" s="91"/>
      <c r="AA494" s="100" t="s">
        <v>1598</v>
      </c>
      <c r="AB494" s="91"/>
      <c r="AC494" s="91" t="b">
        <v>0</v>
      </c>
      <c r="AD494" s="91">
        <v>0</v>
      </c>
      <c r="AE494" s="100" t="s">
        <v>243</v>
      </c>
      <c r="AF494" s="91" t="b">
        <v>0</v>
      </c>
      <c r="AG494" s="91" t="s">
        <v>246</v>
      </c>
      <c r="AH494" s="91"/>
      <c r="AI494" s="100" t="s">
        <v>243</v>
      </c>
      <c r="AJ494" s="91" t="b">
        <v>0</v>
      </c>
      <c r="AK494" s="91">
        <v>1</v>
      </c>
      <c r="AL494" s="100" t="s">
        <v>1597</v>
      </c>
      <c r="AM494" s="91" t="s">
        <v>247</v>
      </c>
      <c r="AN494" s="91" t="b">
        <v>0</v>
      </c>
      <c r="AO494" s="100" t="s">
        <v>1597</v>
      </c>
      <c r="AP494" s="91" t="s">
        <v>178</v>
      </c>
      <c r="AQ494" s="91">
        <v>0</v>
      </c>
      <c r="AR494" s="91">
        <v>0</v>
      </c>
      <c r="AS494" s="91"/>
      <c r="AT494" s="91"/>
      <c r="AU494" s="91"/>
      <c r="AV494" s="91"/>
      <c r="AW494" s="91"/>
      <c r="AX494" s="91"/>
      <c r="AY494" s="91"/>
      <c r="AZ494" s="91"/>
      <c r="BA494" s="123" t="s">
        <v>1675</v>
      </c>
      <c r="BB494" s="123" t="s">
        <v>4397</v>
      </c>
      <c r="BC494" s="123">
        <v>0</v>
      </c>
      <c r="BD494" s="90" t="str">
        <f>REPLACE(INDEX(GroupVertices[Group], MATCH(Edges[[#This Row],[Vertex 1]],GroupVertices[Vertex],0)),1,1,"")</f>
        <v>outh</v>
      </c>
      <c r="BE494" s="90" t="e">
        <f>REPLACE(INDEX(GroupVertices[Group], MATCH(Edges[[#This Row],[Vertex 2]],GroupVertices[Vertex],0)),1,1,"")</f>
        <v>#N/A</v>
      </c>
      <c r="BF494">
        <v>1</v>
      </c>
    </row>
    <row r="495" spans="1:58" x14ac:dyDescent="0.25">
      <c r="A495" s="88" t="s">
        <v>1552</v>
      </c>
      <c r="B495" s="88" t="s">
        <v>416</v>
      </c>
      <c r="C495" s="53" t="s">
        <v>4410</v>
      </c>
      <c r="D495" s="54">
        <v>1</v>
      </c>
      <c r="E495" s="61"/>
      <c r="F495" s="55">
        <v>10</v>
      </c>
      <c r="G495" s="53"/>
      <c r="H495" s="57"/>
      <c r="I495" s="56"/>
      <c r="J495" s="56"/>
      <c r="K495" s="36" t="s">
        <v>65</v>
      </c>
      <c r="L495" s="79">
        <v>495</v>
      </c>
      <c r="M495" s="79"/>
      <c r="N495" s="59"/>
      <c r="O495" s="91" t="s">
        <v>223</v>
      </c>
      <c r="P495" s="94">
        <v>42810.198888888888</v>
      </c>
      <c r="Q495" s="91" t="s">
        <v>1563</v>
      </c>
      <c r="R495" s="97" t="s">
        <v>1570</v>
      </c>
      <c r="S495" s="91" t="s">
        <v>342</v>
      </c>
      <c r="T495" s="91"/>
      <c r="U495" s="91"/>
      <c r="V495" s="97" t="s">
        <v>1579</v>
      </c>
      <c r="W495" s="94">
        <v>42810.198888888888</v>
      </c>
      <c r="X495" s="97" t="s">
        <v>1589</v>
      </c>
      <c r="Y495" s="91"/>
      <c r="Z495" s="91"/>
      <c r="AA495" s="100" t="s">
        <v>1599</v>
      </c>
      <c r="AB495" s="91"/>
      <c r="AC495" s="91" t="b">
        <v>0</v>
      </c>
      <c r="AD495" s="91">
        <v>0</v>
      </c>
      <c r="AE495" s="100" t="s">
        <v>242</v>
      </c>
      <c r="AF495" s="91" t="b">
        <v>0</v>
      </c>
      <c r="AG495" s="91" t="s">
        <v>246</v>
      </c>
      <c r="AH495" s="91"/>
      <c r="AI495" s="100" t="s">
        <v>243</v>
      </c>
      <c r="AJ495" s="91" t="b">
        <v>0</v>
      </c>
      <c r="AK495" s="91">
        <v>0</v>
      </c>
      <c r="AL495" s="100" t="s">
        <v>243</v>
      </c>
      <c r="AM495" s="91" t="s">
        <v>247</v>
      </c>
      <c r="AN495" s="91" t="b">
        <v>1</v>
      </c>
      <c r="AO495" s="100" t="s">
        <v>1599</v>
      </c>
      <c r="AP495" s="91" t="s">
        <v>178</v>
      </c>
      <c r="AQ495" s="91">
        <v>0</v>
      </c>
      <c r="AR495" s="91">
        <v>0</v>
      </c>
      <c r="AS495" s="91"/>
      <c r="AT495" s="91"/>
      <c r="AU495" s="91"/>
      <c r="AV495" s="91"/>
      <c r="AW495" s="91"/>
      <c r="AX495" s="91"/>
      <c r="AY495" s="91"/>
      <c r="AZ495" s="91"/>
      <c r="BA495" s="123" t="s">
        <v>1675</v>
      </c>
      <c r="BB495" s="123" t="s">
        <v>4397</v>
      </c>
      <c r="BC495" s="123">
        <v>0</v>
      </c>
      <c r="BD495" s="90" t="str">
        <f>REPLACE(INDEX(GroupVertices[Group], MATCH(Edges[[#This Row],[Vertex 1]],GroupVertices[Vertex],0)),1,1,"")</f>
        <v>outh</v>
      </c>
      <c r="BE495" s="90" t="e">
        <f>REPLACE(INDEX(GroupVertices[Group], MATCH(Edges[[#This Row],[Vertex 2]],GroupVertices[Vertex],0)),1,1,"")</f>
        <v>#N/A</v>
      </c>
      <c r="BF495">
        <v>1</v>
      </c>
    </row>
    <row r="496" spans="1:58" x14ac:dyDescent="0.25">
      <c r="A496" s="88" t="s">
        <v>1552</v>
      </c>
      <c r="B496" s="88" t="s">
        <v>221</v>
      </c>
      <c r="C496" s="53" t="s">
        <v>4410</v>
      </c>
      <c r="D496" s="54">
        <v>1</v>
      </c>
      <c r="E496" s="61"/>
      <c r="F496" s="55">
        <v>10</v>
      </c>
      <c r="G496" s="53"/>
      <c r="H496" s="57"/>
      <c r="I496" s="56"/>
      <c r="J496" s="56"/>
      <c r="K496" s="36" t="s">
        <v>65</v>
      </c>
      <c r="L496" s="79">
        <v>496</v>
      </c>
      <c r="M496" s="79"/>
      <c r="N496" s="59"/>
      <c r="O496" s="91" t="s">
        <v>223</v>
      </c>
      <c r="P496" s="94">
        <v>42810.198888888888</v>
      </c>
      <c r="Q496" s="91" t="s">
        <v>1563</v>
      </c>
      <c r="R496" s="97" t="s">
        <v>1570</v>
      </c>
      <c r="S496" s="91" t="s">
        <v>342</v>
      </c>
      <c r="T496" s="91"/>
      <c r="U496" s="91"/>
      <c r="V496" s="97" t="s">
        <v>1579</v>
      </c>
      <c r="W496" s="94">
        <v>42810.198888888888</v>
      </c>
      <c r="X496" s="97" t="s">
        <v>1589</v>
      </c>
      <c r="Y496" s="91"/>
      <c r="Z496" s="91"/>
      <c r="AA496" s="100" t="s">
        <v>1599</v>
      </c>
      <c r="AB496" s="91"/>
      <c r="AC496" s="91" t="b">
        <v>0</v>
      </c>
      <c r="AD496" s="91">
        <v>0</v>
      </c>
      <c r="AE496" s="100" t="s">
        <v>242</v>
      </c>
      <c r="AF496" s="91" t="b">
        <v>0</v>
      </c>
      <c r="AG496" s="91" t="s">
        <v>246</v>
      </c>
      <c r="AH496" s="91"/>
      <c r="AI496" s="100" t="s">
        <v>243</v>
      </c>
      <c r="AJ496" s="91" t="b">
        <v>0</v>
      </c>
      <c r="AK496" s="91">
        <v>0</v>
      </c>
      <c r="AL496" s="100" t="s">
        <v>243</v>
      </c>
      <c r="AM496" s="91" t="s">
        <v>247</v>
      </c>
      <c r="AN496" s="91" t="b">
        <v>1</v>
      </c>
      <c r="AO496" s="100" t="s">
        <v>1599</v>
      </c>
      <c r="AP496" s="91" t="s">
        <v>178</v>
      </c>
      <c r="AQ496" s="91">
        <v>0</v>
      </c>
      <c r="AR496" s="91">
        <v>0</v>
      </c>
      <c r="AS496" s="91"/>
      <c r="AT496" s="91"/>
      <c r="AU496" s="91"/>
      <c r="AV496" s="91"/>
      <c r="AW496" s="91"/>
      <c r="AX496" s="91"/>
      <c r="AY496" s="91"/>
      <c r="AZ496" s="91"/>
      <c r="BA496" s="123" t="s">
        <v>1675</v>
      </c>
      <c r="BB496" s="123" t="s">
        <v>4397</v>
      </c>
      <c r="BC496" s="123">
        <v>0</v>
      </c>
      <c r="BD496" s="90" t="str">
        <f>REPLACE(INDEX(GroupVertices[Group], MATCH(Edges[[#This Row],[Vertex 1]],GroupVertices[Vertex],0)),1,1,"")</f>
        <v>outh</v>
      </c>
      <c r="BE496" s="90" t="e">
        <f>REPLACE(INDEX(GroupVertices[Group], MATCH(Edges[[#This Row],[Vertex 2]],GroupVertices[Vertex],0)),1,1,"")</f>
        <v>#N/A</v>
      </c>
      <c r="BF496">
        <v>1</v>
      </c>
    </row>
    <row r="497" spans="1:58" x14ac:dyDescent="0.25">
      <c r="A497" s="88" t="s">
        <v>1552</v>
      </c>
      <c r="B497" s="88" t="s">
        <v>218</v>
      </c>
      <c r="C497" s="53" t="s">
        <v>4410</v>
      </c>
      <c r="D497" s="54">
        <v>1</v>
      </c>
      <c r="E497" s="61"/>
      <c r="F497" s="55">
        <v>10</v>
      </c>
      <c r="G497" s="53"/>
      <c r="H497" s="57"/>
      <c r="I497" s="56"/>
      <c r="J497" s="56"/>
      <c r="K497" s="36" t="s">
        <v>65</v>
      </c>
      <c r="L497" s="79">
        <v>497</v>
      </c>
      <c r="M497" s="79"/>
      <c r="N497" s="59"/>
      <c r="O497" s="91" t="s">
        <v>222</v>
      </c>
      <c r="P497" s="94">
        <v>42810.198888888888</v>
      </c>
      <c r="Q497" s="91" t="s">
        <v>1563</v>
      </c>
      <c r="R497" s="97" t="s">
        <v>1570</v>
      </c>
      <c r="S497" s="91" t="s">
        <v>342</v>
      </c>
      <c r="T497" s="91"/>
      <c r="U497" s="91"/>
      <c r="V497" s="97" t="s">
        <v>1579</v>
      </c>
      <c r="W497" s="94">
        <v>42810.198888888888</v>
      </c>
      <c r="X497" s="97" t="s">
        <v>1589</v>
      </c>
      <c r="Y497" s="91"/>
      <c r="Z497" s="91"/>
      <c r="AA497" s="100" t="s">
        <v>1599</v>
      </c>
      <c r="AB497" s="91"/>
      <c r="AC497" s="91" t="b">
        <v>0</v>
      </c>
      <c r="AD497" s="91">
        <v>0</v>
      </c>
      <c r="AE497" s="100" t="s">
        <v>242</v>
      </c>
      <c r="AF497" s="91" t="b">
        <v>0</v>
      </c>
      <c r="AG497" s="91" t="s">
        <v>246</v>
      </c>
      <c r="AH497" s="91"/>
      <c r="AI497" s="100" t="s">
        <v>243</v>
      </c>
      <c r="AJ497" s="91" t="b">
        <v>0</v>
      </c>
      <c r="AK497" s="91">
        <v>0</v>
      </c>
      <c r="AL497" s="100" t="s">
        <v>243</v>
      </c>
      <c r="AM497" s="91" t="s">
        <v>247</v>
      </c>
      <c r="AN497" s="91" t="b">
        <v>1</v>
      </c>
      <c r="AO497" s="100" t="s">
        <v>1599</v>
      </c>
      <c r="AP497" s="91" t="s">
        <v>178</v>
      </c>
      <c r="AQ497" s="91">
        <v>0</v>
      </c>
      <c r="AR497" s="91">
        <v>0</v>
      </c>
      <c r="AS497" s="91"/>
      <c r="AT497" s="91"/>
      <c r="AU497" s="91"/>
      <c r="AV497" s="91"/>
      <c r="AW497" s="91"/>
      <c r="AX497" s="91"/>
      <c r="AY497" s="91"/>
      <c r="AZ497" s="91"/>
      <c r="BA497" s="123" t="s">
        <v>1675</v>
      </c>
      <c r="BB497" s="123" t="s">
        <v>4397</v>
      </c>
      <c r="BC497" s="123">
        <v>0</v>
      </c>
      <c r="BD497" s="90" t="str">
        <f>REPLACE(INDEX(GroupVertices[Group], MATCH(Edges[[#This Row],[Vertex 1]],GroupVertices[Vertex],0)),1,1,"")</f>
        <v>outh</v>
      </c>
      <c r="BE497" s="90" t="e">
        <f>REPLACE(INDEX(GroupVertices[Group], MATCH(Edges[[#This Row],[Vertex 2]],GroupVertices[Vertex],0)),1,1,"")</f>
        <v>#N/A</v>
      </c>
      <c r="BF497">
        <v>1</v>
      </c>
    </row>
    <row r="498" spans="1:58" x14ac:dyDescent="0.25">
      <c r="A498" s="88" t="s">
        <v>1554</v>
      </c>
      <c r="B498" s="88" t="s">
        <v>510</v>
      </c>
      <c r="C498" s="53" t="s">
        <v>4410</v>
      </c>
      <c r="D498" s="54">
        <v>1</v>
      </c>
      <c r="E498" s="61"/>
      <c r="F498" s="55">
        <v>10</v>
      </c>
      <c r="G498" s="53"/>
      <c r="H498" s="57"/>
      <c r="I498" s="56"/>
      <c r="J498" s="56"/>
      <c r="K498" s="36" t="s">
        <v>65</v>
      </c>
      <c r="L498" s="79">
        <v>498</v>
      </c>
      <c r="M498" s="79"/>
      <c r="N498" s="59"/>
      <c r="O498" s="91" t="s">
        <v>223</v>
      </c>
      <c r="P498" s="94">
        <v>42811.248865740738</v>
      </c>
      <c r="Q498" s="91" t="s">
        <v>1565</v>
      </c>
      <c r="R498" s="91"/>
      <c r="S498" s="91"/>
      <c r="T498" s="91"/>
      <c r="U498" s="91"/>
      <c r="V498" s="97" t="s">
        <v>1581</v>
      </c>
      <c r="W498" s="94">
        <v>42811.248865740738</v>
      </c>
      <c r="X498" s="97" t="s">
        <v>1591</v>
      </c>
      <c r="Y498" s="91"/>
      <c r="Z498" s="91"/>
      <c r="AA498" s="100" t="s">
        <v>1601</v>
      </c>
      <c r="AB498" s="91"/>
      <c r="AC498" s="91" t="b">
        <v>0</v>
      </c>
      <c r="AD498" s="91">
        <v>1</v>
      </c>
      <c r="AE498" s="100" t="s">
        <v>243</v>
      </c>
      <c r="AF498" s="91" t="b">
        <v>0</v>
      </c>
      <c r="AG498" s="91" t="s">
        <v>246</v>
      </c>
      <c r="AH498" s="91"/>
      <c r="AI498" s="100" t="s">
        <v>243</v>
      </c>
      <c r="AJ498" s="91" t="b">
        <v>0</v>
      </c>
      <c r="AK498" s="91">
        <v>0</v>
      </c>
      <c r="AL498" s="100" t="s">
        <v>243</v>
      </c>
      <c r="AM498" s="91" t="s">
        <v>453</v>
      </c>
      <c r="AN498" s="91" t="b">
        <v>0</v>
      </c>
      <c r="AO498" s="100" t="s">
        <v>1601</v>
      </c>
      <c r="AP498" s="91" t="s">
        <v>178</v>
      </c>
      <c r="AQ498" s="91">
        <v>0</v>
      </c>
      <c r="AR498" s="91">
        <v>0</v>
      </c>
      <c r="AS498" s="91"/>
      <c r="AT498" s="91"/>
      <c r="AU498" s="91"/>
      <c r="AV498" s="91"/>
      <c r="AW498" s="91"/>
      <c r="AX498" s="91"/>
      <c r="AY498" s="91"/>
      <c r="AZ498" s="91"/>
      <c r="BA498" s="123" t="s">
        <v>1675</v>
      </c>
      <c r="BB498" s="123" t="s">
        <v>4397</v>
      </c>
      <c r="BC498" s="123">
        <v>0</v>
      </c>
      <c r="BD498" s="90" t="str">
        <f>REPLACE(INDEX(GroupVertices[Group], MATCH(Edges[[#This Row],[Vertex 1]],GroupVertices[Vertex],0)),1,1,"")</f>
        <v>outh</v>
      </c>
      <c r="BE498" s="90" t="e">
        <f>REPLACE(INDEX(GroupVertices[Group], MATCH(Edges[[#This Row],[Vertex 2]],GroupVertices[Vertex],0)),1,1,"")</f>
        <v>#N/A</v>
      </c>
      <c r="BF498">
        <v>1</v>
      </c>
    </row>
    <row r="499" spans="1:58" x14ac:dyDescent="0.25">
      <c r="A499" s="88" t="s">
        <v>1554</v>
      </c>
      <c r="B499" s="88" t="s">
        <v>1559</v>
      </c>
      <c r="C499" s="53" t="s">
        <v>4410</v>
      </c>
      <c r="D499" s="54">
        <v>1</v>
      </c>
      <c r="E499" s="61"/>
      <c r="F499" s="55">
        <v>10</v>
      </c>
      <c r="G499" s="53"/>
      <c r="H499" s="57"/>
      <c r="I499" s="56"/>
      <c r="J499" s="56"/>
      <c r="K499" s="36" t="s">
        <v>65</v>
      </c>
      <c r="L499" s="79">
        <v>499</v>
      </c>
      <c r="M499" s="79"/>
      <c r="N499" s="59"/>
      <c r="O499" s="91" t="s">
        <v>223</v>
      </c>
      <c r="P499" s="94">
        <v>42811.248865740738</v>
      </c>
      <c r="Q499" s="91" t="s">
        <v>1565</v>
      </c>
      <c r="R499" s="91"/>
      <c r="S499" s="91"/>
      <c r="T499" s="91"/>
      <c r="U499" s="91"/>
      <c r="V499" s="97" t="s">
        <v>1581</v>
      </c>
      <c r="W499" s="94">
        <v>42811.248865740738</v>
      </c>
      <c r="X499" s="97" t="s">
        <v>1591</v>
      </c>
      <c r="Y499" s="91"/>
      <c r="Z499" s="91"/>
      <c r="AA499" s="100" t="s">
        <v>1601</v>
      </c>
      <c r="AB499" s="91"/>
      <c r="AC499" s="91" t="b">
        <v>0</v>
      </c>
      <c r="AD499" s="91">
        <v>1</v>
      </c>
      <c r="AE499" s="100" t="s">
        <v>243</v>
      </c>
      <c r="AF499" s="91" t="b">
        <v>0</v>
      </c>
      <c r="AG499" s="91" t="s">
        <v>246</v>
      </c>
      <c r="AH499" s="91"/>
      <c r="AI499" s="100" t="s">
        <v>243</v>
      </c>
      <c r="AJ499" s="91" t="b">
        <v>0</v>
      </c>
      <c r="AK499" s="91">
        <v>0</v>
      </c>
      <c r="AL499" s="100" t="s">
        <v>243</v>
      </c>
      <c r="AM499" s="91" t="s">
        <v>453</v>
      </c>
      <c r="AN499" s="91" t="b">
        <v>0</v>
      </c>
      <c r="AO499" s="100" t="s">
        <v>1601</v>
      </c>
      <c r="AP499" s="91" t="s">
        <v>178</v>
      </c>
      <c r="AQ499" s="91">
        <v>0</v>
      </c>
      <c r="AR499" s="91">
        <v>0</v>
      </c>
      <c r="AS499" s="91"/>
      <c r="AT499" s="91"/>
      <c r="AU499" s="91"/>
      <c r="AV499" s="91"/>
      <c r="AW499" s="91"/>
      <c r="AX499" s="91"/>
      <c r="AY499" s="91"/>
      <c r="AZ499" s="91"/>
      <c r="BA499" s="123" t="s">
        <v>1675</v>
      </c>
      <c r="BB499" s="123" t="s">
        <v>4397</v>
      </c>
      <c r="BC499" s="123">
        <v>0</v>
      </c>
      <c r="BD499" s="90" t="str">
        <f>REPLACE(INDEX(GroupVertices[Group], MATCH(Edges[[#This Row],[Vertex 1]],GroupVertices[Vertex],0)),1,1,"")</f>
        <v>outh</v>
      </c>
      <c r="BE499" s="90" t="str">
        <f>REPLACE(INDEX(GroupVertices[Group], MATCH(Edges[[#This Row],[Vertex 2]],GroupVertices[Vertex],0)),1,1,"")</f>
        <v>outh</v>
      </c>
      <c r="BF499">
        <v>1</v>
      </c>
    </row>
    <row r="500" spans="1:58" x14ac:dyDescent="0.25">
      <c r="A500" s="88" t="s">
        <v>1554</v>
      </c>
      <c r="B500" s="88" t="s">
        <v>218</v>
      </c>
      <c r="C500" s="53" t="s">
        <v>4410</v>
      </c>
      <c r="D500" s="81">
        <v>1</v>
      </c>
      <c r="E500" s="82"/>
      <c r="F500" s="83">
        <v>10</v>
      </c>
      <c r="G500" s="80"/>
      <c r="H500" s="84"/>
      <c r="I500" s="85"/>
      <c r="J500" s="85"/>
      <c r="K500" s="36" t="s">
        <v>65</v>
      </c>
      <c r="L500" s="86">
        <v>500</v>
      </c>
      <c r="M500" s="86"/>
      <c r="N500" s="59"/>
      <c r="O500" s="91" t="s">
        <v>223</v>
      </c>
      <c r="P500" s="94">
        <v>42811.248865740738</v>
      </c>
      <c r="Q500" s="91" t="s">
        <v>1565</v>
      </c>
      <c r="R500" s="91"/>
      <c r="S500" s="91"/>
      <c r="T500" s="91"/>
      <c r="U500" s="91"/>
      <c r="V500" s="97" t="s">
        <v>1581</v>
      </c>
      <c r="W500" s="94">
        <v>42811.248865740738</v>
      </c>
      <c r="X500" s="97" t="s">
        <v>1591</v>
      </c>
      <c r="Y500" s="91"/>
      <c r="Z500" s="91"/>
      <c r="AA500" s="100" t="s">
        <v>1601</v>
      </c>
      <c r="AB500" s="91"/>
      <c r="AC500" s="91" t="b">
        <v>0</v>
      </c>
      <c r="AD500" s="91">
        <v>1</v>
      </c>
      <c r="AE500" s="100" t="s">
        <v>243</v>
      </c>
      <c r="AF500" s="91" t="b">
        <v>0</v>
      </c>
      <c r="AG500" s="91" t="s">
        <v>246</v>
      </c>
      <c r="AH500" s="91"/>
      <c r="AI500" s="100" t="s">
        <v>243</v>
      </c>
      <c r="AJ500" s="91" t="b">
        <v>0</v>
      </c>
      <c r="AK500" s="91">
        <v>0</v>
      </c>
      <c r="AL500" s="100" t="s">
        <v>243</v>
      </c>
      <c r="AM500" s="91" t="s">
        <v>453</v>
      </c>
      <c r="AN500" s="91" t="b">
        <v>0</v>
      </c>
      <c r="AO500" s="100" t="s">
        <v>1601</v>
      </c>
      <c r="AP500" s="91" t="s">
        <v>178</v>
      </c>
      <c r="AQ500" s="91">
        <v>0</v>
      </c>
      <c r="AR500" s="91">
        <v>0</v>
      </c>
      <c r="AS500" s="91"/>
      <c r="AT500" s="91"/>
      <c r="AU500" s="91"/>
      <c r="AV500" s="91"/>
      <c r="AW500" s="91"/>
      <c r="AX500" s="91"/>
      <c r="AY500" s="91"/>
      <c r="AZ500" s="91"/>
      <c r="BA500" s="123" t="s">
        <v>1675</v>
      </c>
      <c r="BB500" s="123" t="s">
        <v>4397</v>
      </c>
      <c r="BC500" s="123">
        <v>0</v>
      </c>
      <c r="BD500" s="90" t="str">
        <f>REPLACE(INDEX(GroupVertices[Group], MATCH(Edges[[#This Row],[Vertex 1]],GroupVertices[Vertex],0)),1,1,"")</f>
        <v>outh</v>
      </c>
      <c r="BE500" s="90" t="e">
        <f>REPLACE(INDEX(GroupVertices[Group], MATCH(Edges[[#This Row],[Vertex 2]],GroupVertices[Vertex],0)),1,1,"")</f>
        <v>#N/A</v>
      </c>
      <c r="BF500">
        <v>1</v>
      </c>
    </row>
    <row r="501" spans="1:58" x14ac:dyDescent="0.25">
      <c r="A501" s="88" t="s">
        <v>1681</v>
      </c>
      <c r="B501" s="88" t="s">
        <v>218</v>
      </c>
      <c r="C501" s="53" t="s">
        <v>4410</v>
      </c>
      <c r="D501" s="54">
        <v>1</v>
      </c>
      <c r="E501" s="61"/>
      <c r="F501" s="55">
        <v>10</v>
      </c>
      <c r="G501" s="53"/>
      <c r="H501" s="57"/>
      <c r="I501" s="56"/>
      <c r="J501" s="56"/>
      <c r="K501" s="36" t="s">
        <v>65</v>
      </c>
      <c r="L501" s="79">
        <v>501</v>
      </c>
      <c r="M501" s="79"/>
      <c r="N501" s="59"/>
      <c r="O501" s="91" t="s">
        <v>222</v>
      </c>
      <c r="P501" s="94">
        <v>42808.92895833333</v>
      </c>
      <c r="Q501" s="91" t="s">
        <v>1696</v>
      </c>
      <c r="R501" s="91"/>
      <c r="S501" s="91"/>
      <c r="T501" s="91"/>
      <c r="U501" s="91"/>
      <c r="V501" s="97" t="s">
        <v>1714</v>
      </c>
      <c r="W501" s="94">
        <v>42808.92895833333</v>
      </c>
      <c r="X501" s="97" t="s">
        <v>1727</v>
      </c>
      <c r="Y501" s="91"/>
      <c r="Z501" s="91"/>
      <c r="AA501" s="100" t="s">
        <v>1742</v>
      </c>
      <c r="AB501" s="91"/>
      <c r="AC501" s="91" t="b">
        <v>0</v>
      </c>
      <c r="AD501" s="91">
        <v>0</v>
      </c>
      <c r="AE501" s="100" t="s">
        <v>242</v>
      </c>
      <c r="AF501" s="91" t="b">
        <v>0</v>
      </c>
      <c r="AG501" s="91" t="s">
        <v>246</v>
      </c>
      <c r="AH501" s="91"/>
      <c r="AI501" s="100" t="s">
        <v>243</v>
      </c>
      <c r="AJ501" s="91" t="b">
        <v>0</v>
      </c>
      <c r="AK501" s="91">
        <v>0</v>
      </c>
      <c r="AL501" s="100" t="s">
        <v>243</v>
      </c>
      <c r="AM501" s="91" t="s">
        <v>989</v>
      </c>
      <c r="AN501" s="91" t="b">
        <v>0</v>
      </c>
      <c r="AO501" s="100" t="s">
        <v>1742</v>
      </c>
      <c r="AP501" s="91" t="s">
        <v>178</v>
      </c>
      <c r="AQ501" s="91">
        <v>0</v>
      </c>
      <c r="AR501" s="91">
        <v>0</v>
      </c>
      <c r="AS501" s="91"/>
      <c r="AT501" s="91"/>
      <c r="AU501" s="91"/>
      <c r="AV501" s="91"/>
      <c r="AW501" s="91"/>
      <c r="AX501" s="91"/>
      <c r="AY501" s="91"/>
      <c r="AZ501" s="91"/>
      <c r="BA501" s="123" t="s">
        <v>1675</v>
      </c>
      <c r="BB501" s="123" t="s">
        <v>4397</v>
      </c>
      <c r="BC501" s="123">
        <v>0</v>
      </c>
      <c r="BD501" s="90" t="str">
        <f>REPLACE(INDEX(GroupVertices[Group], MATCH(Edges[[#This Row],[Vertex 1]],GroupVertices[Vertex],0)),1,1,"")</f>
        <v>outh</v>
      </c>
      <c r="BE501" s="90" t="e">
        <f>REPLACE(INDEX(GroupVertices[Group], MATCH(Edges[[#This Row],[Vertex 2]],GroupVertices[Vertex],0)),1,1,"")</f>
        <v>#N/A</v>
      </c>
      <c r="BF501">
        <v>1</v>
      </c>
    </row>
    <row r="502" spans="1:58" x14ac:dyDescent="0.25">
      <c r="A502" s="88" t="s">
        <v>1682</v>
      </c>
      <c r="B502" s="88" t="s">
        <v>218</v>
      </c>
      <c r="C502" s="53" t="s">
        <v>4410</v>
      </c>
      <c r="D502" s="54">
        <v>1</v>
      </c>
      <c r="E502" s="61"/>
      <c r="F502" s="55">
        <v>10</v>
      </c>
      <c r="G502" s="53"/>
      <c r="H502" s="57"/>
      <c r="I502" s="56"/>
      <c r="J502" s="56"/>
      <c r="K502" s="36" t="s">
        <v>65</v>
      </c>
      <c r="L502" s="79">
        <v>502</v>
      </c>
      <c r="M502" s="79"/>
      <c r="N502" s="59"/>
      <c r="O502" s="91" t="s">
        <v>222</v>
      </c>
      <c r="P502" s="94">
        <v>42809.593032407407</v>
      </c>
      <c r="Q502" s="91" t="s">
        <v>1697</v>
      </c>
      <c r="R502" s="91"/>
      <c r="S502" s="91"/>
      <c r="T502" s="91"/>
      <c r="U502" s="91"/>
      <c r="V502" s="97" t="s">
        <v>1715</v>
      </c>
      <c r="W502" s="94">
        <v>42809.593032407407</v>
      </c>
      <c r="X502" s="97" t="s">
        <v>1728</v>
      </c>
      <c r="Y502" s="91"/>
      <c r="Z502" s="91"/>
      <c r="AA502" s="100" t="s">
        <v>1743</v>
      </c>
      <c r="AB502" s="91"/>
      <c r="AC502" s="91" t="b">
        <v>0</v>
      </c>
      <c r="AD502" s="91">
        <v>0</v>
      </c>
      <c r="AE502" s="100" t="s">
        <v>242</v>
      </c>
      <c r="AF502" s="91" t="b">
        <v>0</v>
      </c>
      <c r="AG502" s="91" t="s">
        <v>246</v>
      </c>
      <c r="AH502" s="91"/>
      <c r="AI502" s="100" t="s">
        <v>243</v>
      </c>
      <c r="AJ502" s="91" t="b">
        <v>0</v>
      </c>
      <c r="AK502" s="91">
        <v>0</v>
      </c>
      <c r="AL502" s="100" t="s">
        <v>243</v>
      </c>
      <c r="AM502" s="91" t="s">
        <v>453</v>
      </c>
      <c r="AN502" s="91" t="b">
        <v>0</v>
      </c>
      <c r="AO502" s="100" t="s">
        <v>1743</v>
      </c>
      <c r="AP502" s="91" t="s">
        <v>178</v>
      </c>
      <c r="AQ502" s="91">
        <v>0</v>
      </c>
      <c r="AR502" s="91">
        <v>0</v>
      </c>
      <c r="AS502" s="91"/>
      <c r="AT502" s="91"/>
      <c r="AU502" s="91"/>
      <c r="AV502" s="91"/>
      <c r="AW502" s="91"/>
      <c r="AX502" s="91"/>
      <c r="AY502" s="91"/>
      <c r="AZ502" s="91"/>
      <c r="BA502" s="123" t="s">
        <v>1675</v>
      </c>
      <c r="BB502" s="123" t="s">
        <v>4397</v>
      </c>
      <c r="BC502" s="123">
        <v>0</v>
      </c>
      <c r="BD502" s="90" t="str">
        <f>REPLACE(INDEX(GroupVertices[Group], MATCH(Edges[[#This Row],[Vertex 1]],GroupVertices[Vertex],0)),1,1,"")</f>
        <v>outh</v>
      </c>
      <c r="BE502" s="90" t="e">
        <f>REPLACE(INDEX(GroupVertices[Group], MATCH(Edges[[#This Row],[Vertex 2]],GroupVertices[Vertex],0)),1,1,"")</f>
        <v>#N/A</v>
      </c>
      <c r="BF502">
        <v>1</v>
      </c>
    </row>
    <row r="503" spans="1:58" x14ac:dyDescent="0.25">
      <c r="A503" s="88" t="s">
        <v>1683</v>
      </c>
      <c r="B503" s="88" t="s">
        <v>218</v>
      </c>
      <c r="C503" s="53" t="s">
        <v>4410</v>
      </c>
      <c r="D503" s="54">
        <v>1</v>
      </c>
      <c r="E503" s="61"/>
      <c r="F503" s="55">
        <v>10</v>
      </c>
      <c r="G503" s="53"/>
      <c r="H503" s="57"/>
      <c r="I503" s="56"/>
      <c r="J503" s="56"/>
      <c r="K503" s="36" t="s">
        <v>65</v>
      </c>
      <c r="L503" s="79">
        <v>503</v>
      </c>
      <c r="M503" s="79"/>
      <c r="N503" s="59"/>
      <c r="O503" s="91" t="s">
        <v>222</v>
      </c>
      <c r="P503" s="94">
        <v>42809.598819444444</v>
      </c>
      <c r="Q503" s="91" t="s">
        <v>1698</v>
      </c>
      <c r="R503" s="91"/>
      <c r="S503" s="91"/>
      <c r="T503" s="91"/>
      <c r="U503" s="91"/>
      <c r="V503" s="97" t="s">
        <v>1716</v>
      </c>
      <c r="W503" s="94">
        <v>42809.598819444444</v>
      </c>
      <c r="X503" s="97" t="s">
        <v>1729</v>
      </c>
      <c r="Y503" s="91"/>
      <c r="Z503" s="91"/>
      <c r="AA503" s="100" t="s">
        <v>1744</v>
      </c>
      <c r="AB503" s="91"/>
      <c r="AC503" s="91" t="b">
        <v>0</v>
      </c>
      <c r="AD503" s="91">
        <v>0</v>
      </c>
      <c r="AE503" s="100" t="s">
        <v>242</v>
      </c>
      <c r="AF503" s="91" t="b">
        <v>0</v>
      </c>
      <c r="AG503" s="91" t="s">
        <v>246</v>
      </c>
      <c r="AH503" s="91"/>
      <c r="AI503" s="100" t="s">
        <v>243</v>
      </c>
      <c r="AJ503" s="91" t="b">
        <v>0</v>
      </c>
      <c r="AK503" s="91">
        <v>0</v>
      </c>
      <c r="AL503" s="100" t="s">
        <v>243</v>
      </c>
      <c r="AM503" s="91" t="s">
        <v>247</v>
      </c>
      <c r="AN503" s="91" t="b">
        <v>0</v>
      </c>
      <c r="AO503" s="100" t="s">
        <v>1744</v>
      </c>
      <c r="AP503" s="91" t="s">
        <v>178</v>
      </c>
      <c r="AQ503" s="91">
        <v>0</v>
      </c>
      <c r="AR503" s="91">
        <v>0</v>
      </c>
      <c r="AS503" s="91" t="s">
        <v>1757</v>
      </c>
      <c r="AT503" s="91" t="s">
        <v>286</v>
      </c>
      <c r="AU503" s="91" t="s">
        <v>423</v>
      </c>
      <c r="AV503" s="91" t="s">
        <v>1758</v>
      </c>
      <c r="AW503" s="91" t="s">
        <v>1759</v>
      </c>
      <c r="AX503" s="91" t="s">
        <v>1760</v>
      </c>
      <c r="AY503" s="91" t="s">
        <v>427</v>
      </c>
      <c r="AZ503" s="97" t="s">
        <v>1761</v>
      </c>
      <c r="BA503" s="123" t="s">
        <v>1675</v>
      </c>
      <c r="BB503" s="123" t="s">
        <v>4397</v>
      </c>
      <c r="BC503" s="123">
        <v>0</v>
      </c>
      <c r="BD503" s="90" t="str">
        <f>REPLACE(INDEX(GroupVertices[Group], MATCH(Edges[[#This Row],[Vertex 1]],GroupVertices[Vertex],0)),1,1,"")</f>
        <v>outh</v>
      </c>
      <c r="BE503" s="90" t="e">
        <f>REPLACE(INDEX(GroupVertices[Group], MATCH(Edges[[#This Row],[Vertex 2]],GroupVertices[Vertex],0)),1,1,"")</f>
        <v>#N/A</v>
      </c>
      <c r="BF503">
        <v>1</v>
      </c>
    </row>
    <row r="504" spans="1:58" x14ac:dyDescent="0.25">
      <c r="A504" s="88" t="s">
        <v>1686</v>
      </c>
      <c r="B504" s="88" t="s">
        <v>218</v>
      </c>
      <c r="C504" s="53" t="s">
        <v>4410</v>
      </c>
      <c r="D504" s="54">
        <v>1</v>
      </c>
      <c r="E504" s="61"/>
      <c r="F504" s="55">
        <v>10</v>
      </c>
      <c r="G504" s="53"/>
      <c r="H504" s="57"/>
      <c r="I504" s="56"/>
      <c r="J504" s="56"/>
      <c r="K504" s="36" t="s">
        <v>65</v>
      </c>
      <c r="L504" s="79">
        <v>504</v>
      </c>
      <c r="M504" s="79"/>
      <c r="N504" s="59"/>
      <c r="O504" s="91" t="s">
        <v>223</v>
      </c>
      <c r="P504" s="94">
        <v>42811.564652777779</v>
      </c>
      <c r="Q504" s="91" t="s">
        <v>1701</v>
      </c>
      <c r="R504" s="91"/>
      <c r="S504" s="91"/>
      <c r="T504" s="91"/>
      <c r="U504" s="91"/>
      <c r="V504" s="97" t="s">
        <v>1719</v>
      </c>
      <c r="W504" s="94">
        <v>42811.564652777779</v>
      </c>
      <c r="X504" s="97" t="s">
        <v>1732</v>
      </c>
      <c r="Y504" s="91"/>
      <c r="Z504" s="91"/>
      <c r="AA504" s="100" t="s">
        <v>1747</v>
      </c>
      <c r="AB504" s="91"/>
      <c r="AC504" s="91" t="b">
        <v>0</v>
      </c>
      <c r="AD504" s="91">
        <v>0</v>
      </c>
      <c r="AE504" s="100" t="s">
        <v>243</v>
      </c>
      <c r="AF504" s="91" t="b">
        <v>0</v>
      </c>
      <c r="AG504" s="91" t="s">
        <v>246</v>
      </c>
      <c r="AH504" s="91"/>
      <c r="AI504" s="100" t="s">
        <v>243</v>
      </c>
      <c r="AJ504" s="91" t="b">
        <v>0</v>
      </c>
      <c r="AK504" s="91">
        <v>0</v>
      </c>
      <c r="AL504" s="100" t="s">
        <v>243</v>
      </c>
      <c r="AM504" s="91" t="s">
        <v>247</v>
      </c>
      <c r="AN504" s="91" t="b">
        <v>0</v>
      </c>
      <c r="AO504" s="100" t="s">
        <v>1747</v>
      </c>
      <c r="AP504" s="91" t="s">
        <v>178</v>
      </c>
      <c r="AQ504" s="91">
        <v>0</v>
      </c>
      <c r="AR504" s="91">
        <v>0</v>
      </c>
      <c r="AS504" s="91"/>
      <c r="AT504" s="91"/>
      <c r="AU504" s="91"/>
      <c r="AV504" s="91"/>
      <c r="AW504" s="91"/>
      <c r="AX504" s="91"/>
      <c r="AY504" s="91"/>
      <c r="AZ504" s="91"/>
      <c r="BA504" s="123" t="s">
        <v>1675</v>
      </c>
      <c r="BB504" s="123" t="s">
        <v>4397</v>
      </c>
      <c r="BC504" s="123">
        <v>0</v>
      </c>
      <c r="BD504" s="90" t="str">
        <f>REPLACE(INDEX(GroupVertices[Group], MATCH(Edges[[#This Row],[Vertex 1]],GroupVertices[Vertex],0)),1,1,"")</f>
        <v>outh</v>
      </c>
      <c r="BE504" s="90" t="e">
        <f>REPLACE(INDEX(GroupVertices[Group], MATCH(Edges[[#This Row],[Vertex 2]],GroupVertices[Vertex],0)),1,1,"")</f>
        <v>#N/A</v>
      </c>
      <c r="BF504">
        <v>1</v>
      </c>
    </row>
    <row r="505" spans="1:58" x14ac:dyDescent="0.25">
      <c r="A505" s="88" t="s">
        <v>1687</v>
      </c>
      <c r="B505" s="88" t="s">
        <v>218</v>
      </c>
      <c r="C505" s="53" t="s">
        <v>4410</v>
      </c>
      <c r="D505" s="81">
        <v>1</v>
      </c>
      <c r="E505" s="82"/>
      <c r="F505" s="83">
        <v>10</v>
      </c>
      <c r="G505" s="80"/>
      <c r="H505" s="84"/>
      <c r="I505" s="85"/>
      <c r="J505" s="85"/>
      <c r="K505" s="36" t="s">
        <v>65</v>
      </c>
      <c r="L505" s="86">
        <v>505</v>
      </c>
      <c r="M505" s="86"/>
      <c r="N505" s="59"/>
      <c r="O505" s="91" t="s">
        <v>223</v>
      </c>
      <c r="P505" s="94">
        <v>42812.849618055552</v>
      </c>
      <c r="Q505" s="91" t="s">
        <v>1702</v>
      </c>
      <c r="R505" s="91"/>
      <c r="S505" s="91"/>
      <c r="T505" s="91"/>
      <c r="U505" s="91"/>
      <c r="V505" s="97" t="s">
        <v>1720</v>
      </c>
      <c r="W505" s="94">
        <v>42812.849618055552</v>
      </c>
      <c r="X505" s="97" t="s">
        <v>1733</v>
      </c>
      <c r="Y505" s="91"/>
      <c r="Z505" s="91"/>
      <c r="AA505" s="100" t="s">
        <v>1748</v>
      </c>
      <c r="AB505" s="91"/>
      <c r="AC505" s="91" t="b">
        <v>0</v>
      </c>
      <c r="AD505" s="91">
        <v>0</v>
      </c>
      <c r="AE505" s="100" t="s">
        <v>243</v>
      </c>
      <c r="AF505" s="91" t="b">
        <v>0</v>
      </c>
      <c r="AG505" s="91" t="s">
        <v>246</v>
      </c>
      <c r="AH505" s="91"/>
      <c r="AI505" s="100" t="s">
        <v>243</v>
      </c>
      <c r="AJ505" s="91" t="b">
        <v>0</v>
      </c>
      <c r="AK505" s="91">
        <v>0</v>
      </c>
      <c r="AL505" s="100" t="s">
        <v>243</v>
      </c>
      <c r="AM505" s="91" t="s">
        <v>247</v>
      </c>
      <c r="AN505" s="91" t="b">
        <v>0</v>
      </c>
      <c r="AO505" s="100" t="s">
        <v>1748</v>
      </c>
      <c r="AP505" s="91" t="s">
        <v>178</v>
      </c>
      <c r="AQ505" s="91">
        <v>0</v>
      </c>
      <c r="AR505" s="91">
        <v>0</v>
      </c>
      <c r="AS505" s="91"/>
      <c r="AT505" s="91"/>
      <c r="AU505" s="91"/>
      <c r="AV505" s="91"/>
      <c r="AW505" s="91"/>
      <c r="AX505" s="91"/>
      <c r="AY505" s="91"/>
      <c r="AZ505" s="91"/>
      <c r="BA505" s="123" t="s">
        <v>1675</v>
      </c>
      <c r="BB505" s="123" t="s">
        <v>4397</v>
      </c>
      <c r="BC505" s="123">
        <v>0</v>
      </c>
      <c r="BD505" s="90" t="str">
        <f>REPLACE(INDEX(GroupVertices[Group], MATCH(Edges[[#This Row],[Vertex 1]],GroupVertices[Vertex],0)),1,1,"")</f>
        <v>outh</v>
      </c>
      <c r="BE505" s="90" t="e">
        <f>REPLACE(INDEX(GroupVertices[Group], MATCH(Edges[[#This Row],[Vertex 2]],GroupVertices[Vertex],0)),1,1,"")</f>
        <v>#N/A</v>
      </c>
      <c r="BF505">
        <v>1</v>
      </c>
    </row>
    <row r="506" spans="1:58" x14ac:dyDescent="0.25">
      <c r="A506" s="88" t="s">
        <v>1862</v>
      </c>
      <c r="B506" s="88" t="s">
        <v>218</v>
      </c>
      <c r="C506" s="53" t="s">
        <v>4410</v>
      </c>
      <c r="D506" s="54">
        <v>1.1666666666666667</v>
      </c>
      <c r="E506" s="61"/>
      <c r="F506" s="55">
        <v>17.5</v>
      </c>
      <c r="G506" s="53"/>
      <c r="H506" s="57"/>
      <c r="I506" s="56"/>
      <c r="J506" s="56"/>
      <c r="K506" s="36" t="s">
        <v>65</v>
      </c>
      <c r="L506" s="79">
        <v>506</v>
      </c>
      <c r="M506" s="79"/>
      <c r="N506" s="59"/>
      <c r="O506" s="91" t="s">
        <v>223</v>
      </c>
      <c r="P506" s="94">
        <v>42812.291527777779</v>
      </c>
      <c r="Q506" s="91" t="s">
        <v>1864</v>
      </c>
      <c r="R506" s="91"/>
      <c r="S506" s="91"/>
      <c r="T506" s="91"/>
      <c r="U506" s="97" t="s">
        <v>1865</v>
      </c>
      <c r="V506" s="97" t="s">
        <v>1865</v>
      </c>
      <c r="W506" s="94">
        <v>42812.291527777779</v>
      </c>
      <c r="X506" s="97" t="s">
        <v>1868</v>
      </c>
      <c r="Y506" s="91"/>
      <c r="Z506" s="91"/>
      <c r="AA506" s="100" t="s">
        <v>1870</v>
      </c>
      <c r="AB506" s="91"/>
      <c r="AC506" s="91" t="b">
        <v>0</v>
      </c>
      <c r="AD506" s="91">
        <v>0</v>
      </c>
      <c r="AE506" s="100" t="s">
        <v>243</v>
      </c>
      <c r="AF506" s="91" t="b">
        <v>0</v>
      </c>
      <c r="AG506" s="91" t="s">
        <v>1871</v>
      </c>
      <c r="AH506" s="91"/>
      <c r="AI506" s="100" t="s">
        <v>243</v>
      </c>
      <c r="AJ506" s="91" t="b">
        <v>0</v>
      </c>
      <c r="AK506" s="91">
        <v>0</v>
      </c>
      <c r="AL506" s="100" t="s">
        <v>243</v>
      </c>
      <c r="AM506" s="91" t="s">
        <v>247</v>
      </c>
      <c r="AN506" s="91" t="b">
        <v>0</v>
      </c>
      <c r="AO506" s="100" t="s">
        <v>1870</v>
      </c>
      <c r="AP506" s="91" t="s">
        <v>178</v>
      </c>
      <c r="AQ506" s="91">
        <v>0</v>
      </c>
      <c r="AR506" s="91">
        <v>0</v>
      </c>
      <c r="AS506" s="91"/>
      <c r="AT506" s="91"/>
      <c r="AU506" s="91"/>
      <c r="AV506" s="91"/>
      <c r="AW506" s="91"/>
      <c r="AX506" s="91"/>
      <c r="AY506" s="91"/>
      <c r="AZ506" s="91"/>
      <c r="BA506" s="123" t="s">
        <v>1887</v>
      </c>
      <c r="BB506" s="123" t="s">
        <v>4397</v>
      </c>
      <c r="BC506" s="123">
        <v>0</v>
      </c>
      <c r="BD506" s="90" t="str">
        <f>REPLACE(INDEX(GroupVertices[Group], MATCH(Edges[[#This Row],[Vertex 1]],GroupVertices[Vertex],0)),1,1,"")</f>
        <v>outh</v>
      </c>
      <c r="BE506" s="90" t="e">
        <f>REPLACE(INDEX(GroupVertices[Group], MATCH(Edges[[#This Row],[Vertex 2]],GroupVertices[Vertex],0)),1,1,"")</f>
        <v>#N/A</v>
      </c>
      <c r="BF506">
        <v>2</v>
      </c>
    </row>
    <row r="507" spans="1:58" x14ac:dyDescent="0.25">
      <c r="A507" s="89" t="s">
        <v>1862</v>
      </c>
      <c r="B507" s="89" t="s">
        <v>221</v>
      </c>
      <c r="C507" s="53" t="s">
        <v>4410</v>
      </c>
      <c r="D507" s="150">
        <v>1.1666666666666667</v>
      </c>
      <c r="E507" s="151"/>
      <c r="F507" s="152">
        <v>17.5</v>
      </c>
      <c r="G507" s="149"/>
      <c r="H507" s="153"/>
      <c r="I507" s="154"/>
      <c r="J507" s="154"/>
      <c r="K507" s="36" t="s">
        <v>65</v>
      </c>
      <c r="L507" s="155">
        <v>507</v>
      </c>
      <c r="M507" s="155"/>
      <c r="N507" s="87"/>
      <c r="O507" s="92" t="s">
        <v>223</v>
      </c>
      <c r="P507" s="95">
        <v>42812.291527777779</v>
      </c>
      <c r="Q507" s="92" t="s">
        <v>1864</v>
      </c>
      <c r="R507" s="92"/>
      <c r="S507" s="92"/>
      <c r="T507" s="92"/>
      <c r="U507" s="98" t="s">
        <v>1865</v>
      </c>
      <c r="V507" s="98" t="s">
        <v>1865</v>
      </c>
      <c r="W507" s="95">
        <v>42812.291527777779</v>
      </c>
      <c r="X507" s="98" t="s">
        <v>1868</v>
      </c>
      <c r="Y507" s="92"/>
      <c r="Z507" s="92"/>
      <c r="AA507" s="101" t="s">
        <v>1870</v>
      </c>
      <c r="AB507" s="92"/>
      <c r="AC507" s="92" t="b">
        <v>0</v>
      </c>
      <c r="AD507" s="92">
        <v>0</v>
      </c>
      <c r="AE507" s="101" t="s">
        <v>243</v>
      </c>
      <c r="AF507" s="92" t="b">
        <v>0</v>
      </c>
      <c r="AG507" s="92" t="s">
        <v>1871</v>
      </c>
      <c r="AH507" s="92"/>
      <c r="AI507" s="101" t="s">
        <v>243</v>
      </c>
      <c r="AJ507" s="92" t="b">
        <v>0</v>
      </c>
      <c r="AK507" s="92">
        <v>0</v>
      </c>
      <c r="AL507" s="101" t="s">
        <v>243</v>
      </c>
      <c r="AM507" s="92" t="s">
        <v>247</v>
      </c>
      <c r="AN507" s="92" t="b">
        <v>0</v>
      </c>
      <c r="AO507" s="101" t="s">
        <v>1870</v>
      </c>
      <c r="AP507" s="92" t="s">
        <v>178</v>
      </c>
      <c r="AQ507" s="92">
        <v>0</v>
      </c>
      <c r="AR507" s="92">
        <v>0</v>
      </c>
      <c r="AS507" s="92"/>
      <c r="AT507" s="92"/>
      <c r="AU507" s="92"/>
      <c r="AV507" s="92"/>
      <c r="AW507" s="92"/>
      <c r="AX507" s="92"/>
      <c r="AY507" s="92"/>
      <c r="AZ507" s="92"/>
      <c r="BA507" s="123" t="s">
        <v>1887</v>
      </c>
      <c r="BB507" s="123" t="s">
        <v>4397</v>
      </c>
      <c r="BC507" s="123">
        <v>0</v>
      </c>
      <c r="BD507" s="90" t="str">
        <f>REPLACE(INDEX(GroupVertices[Group], MATCH(Edges[[#This Row],[Vertex 1]],GroupVertices[Vertex],0)),1,1,"")</f>
        <v>outh</v>
      </c>
      <c r="BE507" s="90" t="e">
        <f>REPLACE(INDEX(GroupVertices[Group], MATCH(Edges[[#This Row],[Vertex 2]],GroupVertices[Vertex],0)),1,1,"")</f>
        <v>#N/A</v>
      </c>
      <c r="BF507">
        <v>2</v>
      </c>
    </row>
    <row r="508" spans="1:58" x14ac:dyDescent="0.25">
      <c r="A508" s="88" t="s">
        <v>1862</v>
      </c>
      <c r="B508" s="88" t="s">
        <v>218</v>
      </c>
      <c r="C508" s="53" t="s">
        <v>4410</v>
      </c>
      <c r="D508" s="54">
        <v>1.1666666666666667</v>
      </c>
      <c r="E508" s="61"/>
      <c r="F508" s="55">
        <v>17.5</v>
      </c>
      <c r="G508" s="53"/>
      <c r="H508" s="57"/>
      <c r="I508" s="56"/>
      <c r="J508" s="56"/>
      <c r="K508" s="36" t="s">
        <v>65</v>
      </c>
      <c r="L508" s="79">
        <v>508</v>
      </c>
      <c r="M508" s="79"/>
      <c r="N508" s="59"/>
      <c r="O508" s="91" t="s">
        <v>223</v>
      </c>
      <c r="P508" s="94">
        <v>42812.291527777779</v>
      </c>
      <c r="Q508" s="91" t="s">
        <v>1864</v>
      </c>
      <c r="R508" s="91"/>
      <c r="S508" s="91"/>
      <c r="T508" s="91"/>
      <c r="U508" s="97" t="s">
        <v>1865</v>
      </c>
      <c r="V508" s="97" t="s">
        <v>1865</v>
      </c>
      <c r="W508" s="94">
        <v>42812.291527777779</v>
      </c>
      <c r="X508" s="97" t="s">
        <v>1868</v>
      </c>
      <c r="Y508" s="91"/>
      <c r="Z508" s="91"/>
      <c r="AA508" s="100" t="s">
        <v>1870</v>
      </c>
      <c r="AB508" s="91"/>
      <c r="AC508" s="91" t="b">
        <v>0</v>
      </c>
      <c r="AD508" s="91">
        <v>0</v>
      </c>
      <c r="AE508" s="100" t="s">
        <v>243</v>
      </c>
      <c r="AF508" s="91" t="b">
        <v>0</v>
      </c>
      <c r="AG508" s="91" t="s">
        <v>1871</v>
      </c>
      <c r="AH508" s="91"/>
      <c r="AI508" s="100" t="s">
        <v>243</v>
      </c>
      <c r="AJ508" s="91" t="b">
        <v>0</v>
      </c>
      <c r="AK508" s="91">
        <v>0</v>
      </c>
      <c r="AL508" s="100" t="s">
        <v>243</v>
      </c>
      <c r="AM508" s="91" t="s">
        <v>247</v>
      </c>
      <c r="AN508" s="91" t="b">
        <v>0</v>
      </c>
      <c r="AO508" s="100" t="s">
        <v>1870</v>
      </c>
      <c r="AP508" s="91" t="s">
        <v>178</v>
      </c>
      <c r="AQ508" s="91">
        <v>0</v>
      </c>
      <c r="AR508" s="91">
        <v>0</v>
      </c>
      <c r="AS508" s="91"/>
      <c r="AT508" s="91"/>
      <c r="AU508" s="91"/>
      <c r="AV508" s="91"/>
      <c r="AW508" s="91"/>
      <c r="AX508" s="91"/>
      <c r="AY508" s="91"/>
      <c r="AZ508" s="91"/>
      <c r="BA508" s="123" t="s">
        <v>1887</v>
      </c>
      <c r="BB508" s="123" t="s">
        <v>4397</v>
      </c>
      <c r="BC508" s="123">
        <v>0</v>
      </c>
      <c r="BD508" s="90" t="str">
        <f>REPLACE(INDEX(GroupVertices[Group], MATCH(Edges[[#This Row],[Vertex 1]],GroupVertices[Vertex],0)),1,1,"")</f>
        <v>outh</v>
      </c>
      <c r="BE508" s="90" t="e">
        <f>REPLACE(INDEX(GroupVertices[Group], MATCH(Edges[[#This Row],[Vertex 2]],GroupVertices[Vertex],0)),1,1,"")</f>
        <v>#N/A</v>
      </c>
      <c r="BF508">
        <v>2</v>
      </c>
    </row>
    <row r="509" spans="1:58" x14ac:dyDescent="0.25">
      <c r="A509" s="89" t="s">
        <v>1862</v>
      </c>
      <c r="B509" s="89" t="s">
        <v>221</v>
      </c>
      <c r="C509" s="53" t="s">
        <v>4410</v>
      </c>
      <c r="D509" s="150">
        <v>1.1666666666666667</v>
      </c>
      <c r="E509" s="151"/>
      <c r="F509" s="152">
        <v>17.5</v>
      </c>
      <c r="G509" s="149"/>
      <c r="H509" s="153"/>
      <c r="I509" s="154"/>
      <c r="J509" s="154"/>
      <c r="K509" s="36" t="s">
        <v>65</v>
      </c>
      <c r="L509" s="155">
        <v>509</v>
      </c>
      <c r="M509" s="155"/>
      <c r="N509" s="87"/>
      <c r="O509" s="92" t="s">
        <v>223</v>
      </c>
      <c r="P509" s="95">
        <v>42812.291527777779</v>
      </c>
      <c r="Q509" s="92" t="s">
        <v>1864</v>
      </c>
      <c r="R509" s="92"/>
      <c r="S509" s="92"/>
      <c r="T509" s="92"/>
      <c r="U509" s="98" t="s">
        <v>1865</v>
      </c>
      <c r="V509" s="98" t="s">
        <v>1865</v>
      </c>
      <c r="W509" s="95">
        <v>42812.291527777779</v>
      </c>
      <c r="X509" s="98" t="s">
        <v>1868</v>
      </c>
      <c r="Y509" s="92"/>
      <c r="Z509" s="92"/>
      <c r="AA509" s="101" t="s">
        <v>1870</v>
      </c>
      <c r="AB509" s="92"/>
      <c r="AC509" s="92" t="b">
        <v>0</v>
      </c>
      <c r="AD509" s="92">
        <v>0</v>
      </c>
      <c r="AE509" s="101" t="s">
        <v>243</v>
      </c>
      <c r="AF509" s="92" t="b">
        <v>0</v>
      </c>
      <c r="AG509" s="92" t="s">
        <v>1871</v>
      </c>
      <c r="AH509" s="92"/>
      <c r="AI509" s="101" t="s">
        <v>243</v>
      </c>
      <c r="AJ509" s="92" t="b">
        <v>0</v>
      </c>
      <c r="AK509" s="92">
        <v>0</v>
      </c>
      <c r="AL509" s="101" t="s">
        <v>243</v>
      </c>
      <c r="AM509" s="92" t="s">
        <v>247</v>
      </c>
      <c r="AN509" s="92" t="b">
        <v>0</v>
      </c>
      <c r="AO509" s="101" t="s">
        <v>1870</v>
      </c>
      <c r="AP509" s="92" t="s">
        <v>178</v>
      </c>
      <c r="AQ509" s="92">
        <v>0</v>
      </c>
      <c r="AR509" s="92">
        <v>0</v>
      </c>
      <c r="AS509" s="92"/>
      <c r="AT509" s="92"/>
      <c r="AU509" s="92"/>
      <c r="AV509" s="92"/>
      <c r="AW509" s="92"/>
      <c r="AX509" s="92"/>
      <c r="AY509" s="92"/>
      <c r="AZ509" s="92"/>
      <c r="BA509" s="123" t="s">
        <v>1887</v>
      </c>
      <c r="BB509" s="123" t="s">
        <v>4397</v>
      </c>
      <c r="BC509" s="123">
        <v>0</v>
      </c>
      <c r="BD509" s="90" t="str">
        <f>REPLACE(INDEX(GroupVertices[Group], MATCH(Edges[[#This Row],[Vertex 1]],GroupVertices[Vertex],0)),1,1,"")</f>
        <v>outh</v>
      </c>
      <c r="BE509" s="90" t="e">
        <f>REPLACE(INDEX(GroupVertices[Group], MATCH(Edges[[#This Row],[Vertex 2]],GroupVertices[Vertex],0)),1,1,"")</f>
        <v>#N/A</v>
      </c>
      <c r="BF509">
        <v>2</v>
      </c>
    </row>
    <row r="510" spans="1:58" x14ac:dyDescent="0.25">
      <c r="A510" s="89" t="s">
        <v>1888</v>
      </c>
      <c r="B510" s="89" t="s">
        <v>218</v>
      </c>
      <c r="C510" s="53" t="s">
        <v>4410</v>
      </c>
      <c r="D510" s="81">
        <v>1</v>
      </c>
      <c r="E510" s="82"/>
      <c r="F510" s="83">
        <v>10</v>
      </c>
      <c r="G510" s="80"/>
      <c r="H510" s="84"/>
      <c r="I510" s="85"/>
      <c r="J510" s="85"/>
      <c r="K510" s="36" t="s">
        <v>65</v>
      </c>
      <c r="L510" s="86">
        <v>510</v>
      </c>
      <c r="M510" s="86"/>
      <c r="N510" s="87"/>
      <c r="O510" s="92" t="s">
        <v>222</v>
      </c>
      <c r="P510" s="95">
        <v>42807.635798611111</v>
      </c>
      <c r="Q510" s="92" t="s">
        <v>1889</v>
      </c>
      <c r="R510" s="92"/>
      <c r="S510" s="92"/>
      <c r="T510" s="92"/>
      <c r="U510" s="92"/>
      <c r="V510" s="98" t="s">
        <v>1890</v>
      </c>
      <c r="W510" s="95">
        <v>42807.635798611111</v>
      </c>
      <c r="X510" s="98" t="s">
        <v>1891</v>
      </c>
      <c r="Y510" s="92"/>
      <c r="Z510" s="92"/>
      <c r="AA510" s="101" t="s">
        <v>1892</v>
      </c>
      <c r="AB510" s="92"/>
      <c r="AC510" s="92" t="b">
        <v>0</v>
      </c>
      <c r="AD510" s="92">
        <v>0</v>
      </c>
      <c r="AE510" s="101" t="s">
        <v>242</v>
      </c>
      <c r="AF510" s="92" t="b">
        <v>0</v>
      </c>
      <c r="AG510" s="92" t="s">
        <v>246</v>
      </c>
      <c r="AH510" s="92"/>
      <c r="AI510" s="101" t="s">
        <v>243</v>
      </c>
      <c r="AJ510" s="92" t="b">
        <v>0</v>
      </c>
      <c r="AK510" s="92">
        <v>0</v>
      </c>
      <c r="AL510" s="101" t="s">
        <v>243</v>
      </c>
      <c r="AM510" s="92" t="s">
        <v>453</v>
      </c>
      <c r="AN510" s="92" t="b">
        <v>0</v>
      </c>
      <c r="AO510" s="101" t="s">
        <v>1892</v>
      </c>
      <c r="AP510" s="92" t="s">
        <v>178</v>
      </c>
      <c r="AQ510" s="92">
        <v>0</v>
      </c>
      <c r="AR510" s="92">
        <v>0</v>
      </c>
      <c r="AS510" s="92"/>
      <c r="AT510" s="92"/>
      <c r="AU510" s="92"/>
      <c r="AV510" s="92"/>
      <c r="AW510" s="92"/>
      <c r="AX510" s="92"/>
      <c r="AY510" s="92"/>
      <c r="AZ510" s="92"/>
      <c r="BA510" s="124" t="s">
        <v>1897</v>
      </c>
      <c r="BB510" s="123" t="s">
        <v>4397</v>
      </c>
      <c r="BC510" s="123">
        <v>0</v>
      </c>
      <c r="BD510" s="90" t="str">
        <f>REPLACE(INDEX(GroupVertices[Group], MATCH(Edges[[#This Row],[Vertex 1]],GroupVertices[Vertex],0)),1,1,"")</f>
        <v>orth</v>
      </c>
      <c r="BE510" s="90" t="e">
        <f>REPLACE(INDEX(GroupVertices[Group], MATCH(Edges[[#This Row],[Vertex 2]],GroupVertices[Vertex],0)),1,1,"")</f>
        <v>#N/A</v>
      </c>
      <c r="BF510">
        <v>1</v>
      </c>
    </row>
    <row r="511" spans="1:58" x14ac:dyDescent="0.25">
      <c r="A511" s="88" t="s">
        <v>1909</v>
      </c>
      <c r="B511" s="88" t="s">
        <v>218</v>
      </c>
      <c r="C511" s="53" t="s">
        <v>4410</v>
      </c>
      <c r="D511" s="54">
        <v>1</v>
      </c>
      <c r="E511" s="61"/>
      <c r="F511" s="55">
        <v>10</v>
      </c>
      <c r="G511" s="53"/>
      <c r="H511" s="57"/>
      <c r="I511" s="56"/>
      <c r="J511" s="56"/>
      <c r="K511" s="36" t="s">
        <v>65</v>
      </c>
      <c r="L511" s="79">
        <v>511</v>
      </c>
      <c r="M511" s="79"/>
      <c r="N511" s="59"/>
      <c r="O511" s="91" t="s">
        <v>222</v>
      </c>
      <c r="P511" s="94">
        <v>42809.603530092594</v>
      </c>
      <c r="Q511" s="91" t="s">
        <v>1916</v>
      </c>
      <c r="R511" s="91"/>
      <c r="S511" s="91"/>
      <c r="T511" s="91"/>
      <c r="U511" s="91"/>
      <c r="V511" s="97" t="s">
        <v>1926</v>
      </c>
      <c r="W511" s="94">
        <v>42809.603530092594</v>
      </c>
      <c r="X511" s="97" t="s">
        <v>1932</v>
      </c>
      <c r="Y511" s="91"/>
      <c r="Z511" s="91"/>
      <c r="AA511" s="100" t="s">
        <v>1940</v>
      </c>
      <c r="AB511" s="91"/>
      <c r="AC511" s="91" t="b">
        <v>0</v>
      </c>
      <c r="AD511" s="91">
        <v>0</v>
      </c>
      <c r="AE511" s="100" t="s">
        <v>242</v>
      </c>
      <c r="AF511" s="91" t="b">
        <v>0</v>
      </c>
      <c r="AG511" s="91" t="s">
        <v>246</v>
      </c>
      <c r="AH511" s="91"/>
      <c r="AI511" s="100" t="s">
        <v>243</v>
      </c>
      <c r="AJ511" s="91" t="b">
        <v>0</v>
      </c>
      <c r="AK511" s="91">
        <v>0</v>
      </c>
      <c r="AL511" s="100" t="s">
        <v>243</v>
      </c>
      <c r="AM511" s="91" t="s">
        <v>453</v>
      </c>
      <c r="AN511" s="91" t="b">
        <v>0</v>
      </c>
      <c r="AO511" s="100" t="s">
        <v>1940</v>
      </c>
      <c r="AP511" s="91" t="s">
        <v>178</v>
      </c>
      <c r="AQ511" s="91">
        <v>0</v>
      </c>
      <c r="AR511" s="91">
        <v>0</v>
      </c>
      <c r="AS511" s="91"/>
      <c r="AT511" s="91"/>
      <c r="AU511" s="91"/>
      <c r="AV511" s="91"/>
      <c r="AW511" s="91"/>
      <c r="AX511" s="91"/>
      <c r="AY511" s="91"/>
      <c r="AZ511" s="91"/>
      <c r="BA511" s="124" t="s">
        <v>1897</v>
      </c>
      <c r="BB511" s="123" t="s">
        <v>4397</v>
      </c>
      <c r="BC511" s="123">
        <v>0</v>
      </c>
      <c r="BD511" s="90" t="str">
        <f>REPLACE(INDEX(GroupVertices[Group], MATCH(Edges[[#This Row],[Vertex 1]],GroupVertices[Vertex],0)),1,1,"")</f>
        <v>orth</v>
      </c>
      <c r="BE511" s="90" t="e">
        <f>REPLACE(INDEX(GroupVertices[Group], MATCH(Edges[[#This Row],[Vertex 2]],GroupVertices[Vertex],0)),1,1,"")</f>
        <v>#N/A</v>
      </c>
      <c r="BF511">
        <v>1</v>
      </c>
    </row>
    <row r="512" spans="1:58" x14ac:dyDescent="0.25">
      <c r="A512" s="88" t="s">
        <v>2014</v>
      </c>
      <c r="B512" s="88" t="s">
        <v>218</v>
      </c>
      <c r="C512" s="53" t="s">
        <v>4410</v>
      </c>
      <c r="D512" s="54">
        <v>1</v>
      </c>
      <c r="E512" s="61"/>
      <c r="F512" s="55">
        <v>10</v>
      </c>
      <c r="G512" s="53"/>
      <c r="H512" s="57"/>
      <c r="I512" s="56"/>
      <c r="J512" s="56"/>
      <c r="K512" s="36" t="s">
        <v>65</v>
      </c>
      <c r="L512" s="79">
        <v>512</v>
      </c>
      <c r="M512" s="79"/>
      <c r="N512" s="59"/>
      <c r="O512" s="91" t="s">
        <v>223</v>
      </c>
      <c r="P512" s="94">
        <v>42806.404907407406</v>
      </c>
      <c r="Q512" s="91" t="s">
        <v>2017</v>
      </c>
      <c r="R512" s="91"/>
      <c r="S512" s="91"/>
      <c r="T512" s="91"/>
      <c r="U512" s="91"/>
      <c r="V512" s="97" t="s">
        <v>2020</v>
      </c>
      <c r="W512" s="94">
        <v>42806.404907407406</v>
      </c>
      <c r="X512" s="97" t="s">
        <v>2023</v>
      </c>
      <c r="Y512" s="91"/>
      <c r="Z512" s="91"/>
      <c r="AA512" s="100" t="s">
        <v>2026</v>
      </c>
      <c r="AB512" s="91"/>
      <c r="AC512" s="91" t="b">
        <v>0</v>
      </c>
      <c r="AD512" s="91">
        <v>0</v>
      </c>
      <c r="AE512" s="100" t="s">
        <v>244</v>
      </c>
      <c r="AF512" s="91" t="b">
        <v>0</v>
      </c>
      <c r="AG512" s="91" t="s">
        <v>246</v>
      </c>
      <c r="AH512" s="91"/>
      <c r="AI512" s="100" t="s">
        <v>243</v>
      </c>
      <c r="AJ512" s="91" t="b">
        <v>0</v>
      </c>
      <c r="AK512" s="91">
        <v>0</v>
      </c>
      <c r="AL512" s="100" t="s">
        <v>243</v>
      </c>
      <c r="AM512" s="91" t="s">
        <v>247</v>
      </c>
      <c r="AN512" s="91" t="b">
        <v>0</v>
      </c>
      <c r="AO512" s="100" t="s">
        <v>2026</v>
      </c>
      <c r="AP512" s="91" t="s">
        <v>178</v>
      </c>
      <c r="AQ512" s="91">
        <v>0</v>
      </c>
      <c r="AR512" s="91">
        <v>0</v>
      </c>
      <c r="AS512" s="91"/>
      <c r="AT512" s="91"/>
      <c r="AU512" s="91"/>
      <c r="AV512" s="91"/>
      <c r="AW512" s="91"/>
      <c r="AX512" s="91"/>
      <c r="AY512" s="91"/>
      <c r="AZ512" s="91"/>
      <c r="BA512" s="123" t="s">
        <v>2044</v>
      </c>
      <c r="BB512" s="123" t="s">
        <v>4397</v>
      </c>
      <c r="BC512" s="123">
        <v>0</v>
      </c>
      <c r="BD512" s="90" t="str">
        <f>REPLACE(INDEX(GroupVertices[Group], MATCH(Edges[[#This Row],[Vertex 1]],GroupVertices[Vertex],0)),1,1,"")</f>
        <v>est</v>
      </c>
      <c r="BE512" s="90" t="e">
        <f>REPLACE(INDEX(GroupVertices[Group], MATCH(Edges[[#This Row],[Vertex 2]],GroupVertices[Vertex],0)),1,1,"")</f>
        <v>#N/A</v>
      </c>
      <c r="BF512">
        <v>1</v>
      </c>
    </row>
    <row r="513" spans="1:58" x14ac:dyDescent="0.25">
      <c r="A513" s="88" t="s">
        <v>2014</v>
      </c>
      <c r="B513" s="88" t="s">
        <v>221</v>
      </c>
      <c r="C513" s="53" t="s">
        <v>4410</v>
      </c>
      <c r="D513" s="54">
        <v>1</v>
      </c>
      <c r="E513" s="61"/>
      <c r="F513" s="55">
        <v>10</v>
      </c>
      <c r="G513" s="53"/>
      <c r="H513" s="57"/>
      <c r="I513" s="56"/>
      <c r="J513" s="56"/>
      <c r="K513" s="36" t="s">
        <v>65</v>
      </c>
      <c r="L513" s="79">
        <v>513</v>
      </c>
      <c r="M513" s="79"/>
      <c r="N513" s="59"/>
      <c r="O513" s="91" t="s">
        <v>222</v>
      </c>
      <c r="P513" s="94">
        <v>42806.404907407406</v>
      </c>
      <c r="Q513" s="91" t="s">
        <v>2017</v>
      </c>
      <c r="R513" s="91"/>
      <c r="S513" s="91"/>
      <c r="T513" s="91"/>
      <c r="U513" s="91"/>
      <c r="V513" s="97" t="s">
        <v>2020</v>
      </c>
      <c r="W513" s="94">
        <v>42806.404907407406</v>
      </c>
      <c r="X513" s="97" t="s">
        <v>2023</v>
      </c>
      <c r="Y513" s="91"/>
      <c r="Z513" s="91"/>
      <c r="AA513" s="100" t="s">
        <v>2026</v>
      </c>
      <c r="AB513" s="91"/>
      <c r="AC513" s="91" t="b">
        <v>0</v>
      </c>
      <c r="AD513" s="91">
        <v>0</v>
      </c>
      <c r="AE513" s="100" t="s">
        <v>244</v>
      </c>
      <c r="AF513" s="91" t="b">
        <v>0</v>
      </c>
      <c r="AG513" s="91" t="s">
        <v>246</v>
      </c>
      <c r="AH513" s="91"/>
      <c r="AI513" s="100" t="s">
        <v>243</v>
      </c>
      <c r="AJ513" s="91" t="b">
        <v>0</v>
      </c>
      <c r="AK513" s="91">
        <v>0</v>
      </c>
      <c r="AL513" s="100" t="s">
        <v>243</v>
      </c>
      <c r="AM513" s="91" t="s">
        <v>247</v>
      </c>
      <c r="AN513" s="91" t="b">
        <v>0</v>
      </c>
      <c r="AO513" s="100" t="s">
        <v>2026</v>
      </c>
      <c r="AP513" s="91" t="s">
        <v>178</v>
      </c>
      <c r="AQ513" s="91">
        <v>0</v>
      </c>
      <c r="AR513" s="91">
        <v>0</v>
      </c>
      <c r="AS513" s="91"/>
      <c r="AT513" s="91"/>
      <c r="AU513" s="91"/>
      <c r="AV513" s="91"/>
      <c r="AW513" s="91"/>
      <c r="AX513" s="91"/>
      <c r="AY513" s="91"/>
      <c r="AZ513" s="91"/>
      <c r="BA513" s="123" t="s">
        <v>2044</v>
      </c>
      <c r="BB513" s="123" t="s">
        <v>4397</v>
      </c>
      <c r="BC513" s="123">
        <v>0</v>
      </c>
      <c r="BD513" s="90" t="str">
        <f>REPLACE(INDEX(GroupVertices[Group], MATCH(Edges[[#This Row],[Vertex 1]],GroupVertices[Vertex],0)),1,1,"")</f>
        <v>est</v>
      </c>
      <c r="BE513" s="90" t="e">
        <f>REPLACE(INDEX(GroupVertices[Group], MATCH(Edges[[#This Row],[Vertex 2]],GroupVertices[Vertex],0)),1,1,"")</f>
        <v>#N/A</v>
      </c>
      <c r="BF513">
        <v>1</v>
      </c>
    </row>
    <row r="514" spans="1:58" x14ac:dyDescent="0.25">
      <c r="A514" s="88" t="s">
        <v>2015</v>
      </c>
      <c r="B514" s="88" t="s">
        <v>218</v>
      </c>
      <c r="C514" s="53" t="s">
        <v>4410</v>
      </c>
      <c r="D514" s="54">
        <v>1</v>
      </c>
      <c r="E514" s="61"/>
      <c r="F514" s="55">
        <v>10</v>
      </c>
      <c r="G514" s="53"/>
      <c r="H514" s="57"/>
      <c r="I514" s="56"/>
      <c r="J514" s="56"/>
      <c r="K514" s="36" t="s">
        <v>65</v>
      </c>
      <c r="L514" s="79">
        <v>514</v>
      </c>
      <c r="M514" s="79"/>
      <c r="N514" s="59"/>
      <c r="O514" s="91" t="s">
        <v>222</v>
      </c>
      <c r="P514" s="94">
        <v>42807.117812500001</v>
      </c>
      <c r="Q514" s="91" t="s">
        <v>2018</v>
      </c>
      <c r="R514" s="91"/>
      <c r="S514" s="91"/>
      <c r="T514" s="91"/>
      <c r="U514" s="91"/>
      <c r="V514" s="97" t="s">
        <v>2021</v>
      </c>
      <c r="W514" s="94">
        <v>42807.117812500001</v>
      </c>
      <c r="X514" s="97" t="s">
        <v>2024</v>
      </c>
      <c r="Y514" s="91"/>
      <c r="Z514" s="91"/>
      <c r="AA514" s="100" t="s">
        <v>2027</v>
      </c>
      <c r="AB514" s="100" t="s">
        <v>1094</v>
      </c>
      <c r="AC514" s="91" t="b">
        <v>0</v>
      </c>
      <c r="AD514" s="91">
        <v>0</v>
      </c>
      <c r="AE514" s="100" t="s">
        <v>242</v>
      </c>
      <c r="AF514" s="91" t="b">
        <v>0</v>
      </c>
      <c r="AG514" s="91" t="s">
        <v>246</v>
      </c>
      <c r="AH514" s="91"/>
      <c r="AI514" s="100" t="s">
        <v>243</v>
      </c>
      <c r="AJ514" s="91" t="b">
        <v>0</v>
      </c>
      <c r="AK514" s="91">
        <v>0</v>
      </c>
      <c r="AL514" s="100" t="s">
        <v>243</v>
      </c>
      <c r="AM514" s="91" t="s">
        <v>247</v>
      </c>
      <c r="AN514" s="91" t="b">
        <v>0</v>
      </c>
      <c r="AO514" s="100" t="s">
        <v>1094</v>
      </c>
      <c r="AP514" s="91" t="s">
        <v>178</v>
      </c>
      <c r="AQ514" s="91">
        <v>0</v>
      </c>
      <c r="AR514" s="91">
        <v>0</v>
      </c>
      <c r="AS514" s="91"/>
      <c r="AT514" s="91"/>
      <c r="AU514" s="91"/>
      <c r="AV514" s="91"/>
      <c r="AW514" s="91"/>
      <c r="AX514" s="91"/>
      <c r="AY514" s="91"/>
      <c r="AZ514" s="91"/>
      <c r="BA514" s="123" t="s">
        <v>2044</v>
      </c>
      <c r="BB514" s="123" t="s">
        <v>4397</v>
      </c>
      <c r="BC514" s="123">
        <v>0</v>
      </c>
      <c r="BD514" s="90" t="str">
        <f>REPLACE(INDEX(GroupVertices[Group], MATCH(Edges[[#This Row],[Vertex 1]],GroupVertices[Vertex],0)),1,1,"")</f>
        <v>est</v>
      </c>
      <c r="BE514" s="90" t="e">
        <f>REPLACE(INDEX(GroupVertices[Group], MATCH(Edges[[#This Row],[Vertex 2]],GroupVertices[Vertex],0)),1,1,"")</f>
        <v>#N/A</v>
      </c>
      <c r="BF514">
        <v>1</v>
      </c>
    </row>
    <row r="515" spans="1:58" x14ac:dyDescent="0.25">
      <c r="A515" s="88" t="s">
        <v>2045</v>
      </c>
      <c r="B515" s="88" t="s">
        <v>218</v>
      </c>
      <c r="C515" s="53" t="s">
        <v>4410</v>
      </c>
      <c r="D515" s="54">
        <v>1.1666666666666667</v>
      </c>
      <c r="E515" s="61"/>
      <c r="F515" s="55">
        <v>17.5</v>
      </c>
      <c r="G515" s="53"/>
      <c r="H515" s="57"/>
      <c r="I515" s="56"/>
      <c r="J515" s="56"/>
      <c r="K515" s="36" t="s">
        <v>65</v>
      </c>
      <c r="L515" s="79">
        <v>515</v>
      </c>
      <c r="M515" s="79"/>
      <c r="N515" s="59"/>
      <c r="O515" s="91" t="s">
        <v>223</v>
      </c>
      <c r="P515" s="94">
        <v>42618.68540509259</v>
      </c>
      <c r="Q515" s="91" t="s">
        <v>2090</v>
      </c>
      <c r="R515" s="97" t="s">
        <v>2127</v>
      </c>
      <c r="S515" s="91" t="s">
        <v>2135</v>
      </c>
      <c r="T515" s="91"/>
      <c r="U515" s="91"/>
      <c r="V515" s="97" t="s">
        <v>2149</v>
      </c>
      <c r="W515" s="94">
        <v>42618.68540509259</v>
      </c>
      <c r="X515" s="97" t="s">
        <v>2182</v>
      </c>
      <c r="Y515" s="91"/>
      <c r="Z515" s="91"/>
      <c r="AA515" s="100" t="s">
        <v>2222</v>
      </c>
      <c r="AB515" s="91"/>
      <c r="AC515" s="91" t="b">
        <v>0</v>
      </c>
      <c r="AD515" s="91">
        <v>63</v>
      </c>
      <c r="AE515" s="100" t="s">
        <v>243</v>
      </c>
      <c r="AF515" s="91" t="b">
        <v>0</v>
      </c>
      <c r="AG515" s="91" t="s">
        <v>246</v>
      </c>
      <c r="AH515" s="91"/>
      <c r="AI515" s="100" t="s">
        <v>243</v>
      </c>
      <c r="AJ515" s="91" t="b">
        <v>0</v>
      </c>
      <c r="AK515" s="91">
        <v>14</v>
      </c>
      <c r="AL515" s="100" t="s">
        <v>243</v>
      </c>
      <c r="AM515" s="91" t="s">
        <v>989</v>
      </c>
      <c r="AN515" s="91" t="b">
        <v>0</v>
      </c>
      <c r="AO515" s="100" t="s">
        <v>2222</v>
      </c>
      <c r="AP515" s="91" t="s">
        <v>454</v>
      </c>
      <c r="AQ515" s="91">
        <v>0</v>
      </c>
      <c r="AR515" s="91">
        <v>0</v>
      </c>
      <c r="AS515" s="91"/>
      <c r="AT515" s="91"/>
      <c r="AU515" s="91"/>
      <c r="AV515" s="91"/>
      <c r="AW515" s="91"/>
      <c r="AX515" s="91"/>
      <c r="AY515" s="91"/>
      <c r="AZ515" s="91"/>
      <c r="BA515" s="123" t="s">
        <v>2044</v>
      </c>
      <c r="BB515" s="123" t="s">
        <v>4397</v>
      </c>
      <c r="BC515" s="123">
        <v>0</v>
      </c>
      <c r="BD515" s="90" t="str">
        <f>REPLACE(INDEX(GroupVertices[Group], MATCH(Edges[[#This Row],[Vertex 1]],GroupVertices[Vertex],0)),1,1,"")</f>
        <v>est</v>
      </c>
      <c r="BE515" s="90" t="e">
        <f>REPLACE(INDEX(GroupVertices[Group], MATCH(Edges[[#This Row],[Vertex 2]],GroupVertices[Vertex],0)),1,1,"")</f>
        <v>#N/A</v>
      </c>
      <c r="BF515">
        <v>2</v>
      </c>
    </row>
    <row r="516" spans="1:58" x14ac:dyDescent="0.25">
      <c r="A516" s="88" t="s">
        <v>2046</v>
      </c>
      <c r="B516" s="88" t="s">
        <v>2045</v>
      </c>
      <c r="C516" s="53" t="s">
        <v>4410</v>
      </c>
      <c r="D516" s="54">
        <v>1.1666666666666667</v>
      </c>
      <c r="E516" s="61"/>
      <c r="F516" s="55">
        <v>17.5</v>
      </c>
      <c r="G516" s="53"/>
      <c r="H516" s="57"/>
      <c r="I516" s="56"/>
      <c r="J516" s="56"/>
      <c r="K516" s="36" t="s">
        <v>65</v>
      </c>
      <c r="L516" s="79">
        <v>516</v>
      </c>
      <c r="M516" s="79"/>
      <c r="N516" s="59"/>
      <c r="O516" s="91" t="s">
        <v>223</v>
      </c>
      <c r="P516" s="94">
        <v>42806.034432870372</v>
      </c>
      <c r="Q516" s="91" t="s">
        <v>2091</v>
      </c>
      <c r="R516" s="97" t="s">
        <v>2127</v>
      </c>
      <c r="S516" s="91" t="s">
        <v>2135</v>
      </c>
      <c r="T516" s="91"/>
      <c r="U516" s="91"/>
      <c r="V516" s="97" t="s">
        <v>2150</v>
      </c>
      <c r="W516" s="94">
        <v>42806.034432870372</v>
      </c>
      <c r="X516" s="97" t="s">
        <v>2183</v>
      </c>
      <c r="Y516" s="91"/>
      <c r="Z516" s="91"/>
      <c r="AA516" s="100" t="s">
        <v>2223</v>
      </c>
      <c r="AB516" s="91"/>
      <c r="AC516" s="91" t="b">
        <v>0</v>
      </c>
      <c r="AD516" s="91">
        <v>0</v>
      </c>
      <c r="AE516" s="100" t="s">
        <v>243</v>
      </c>
      <c r="AF516" s="91" t="b">
        <v>0</v>
      </c>
      <c r="AG516" s="91" t="s">
        <v>246</v>
      </c>
      <c r="AH516" s="91"/>
      <c r="AI516" s="100" t="s">
        <v>243</v>
      </c>
      <c r="AJ516" s="91" t="b">
        <v>0</v>
      </c>
      <c r="AK516" s="91">
        <v>14</v>
      </c>
      <c r="AL516" s="100" t="s">
        <v>2222</v>
      </c>
      <c r="AM516" s="91" t="s">
        <v>247</v>
      </c>
      <c r="AN516" s="91" t="b">
        <v>0</v>
      </c>
      <c r="AO516" s="100" t="s">
        <v>2222</v>
      </c>
      <c r="AP516" s="91" t="s">
        <v>178</v>
      </c>
      <c r="AQ516" s="91">
        <v>0</v>
      </c>
      <c r="AR516" s="91">
        <v>0</v>
      </c>
      <c r="AS516" s="91"/>
      <c r="AT516" s="91"/>
      <c r="AU516" s="91"/>
      <c r="AV516" s="91"/>
      <c r="AW516" s="91"/>
      <c r="AX516" s="91"/>
      <c r="AY516" s="91"/>
      <c r="AZ516" s="91"/>
      <c r="BA516" s="123" t="s">
        <v>2044</v>
      </c>
      <c r="BB516" s="123" t="s">
        <v>4397</v>
      </c>
      <c r="BC516" s="123">
        <v>0</v>
      </c>
      <c r="BD516" s="90" t="str">
        <f>REPLACE(INDEX(GroupVertices[Group], MATCH(Edges[[#This Row],[Vertex 1]],GroupVertices[Vertex],0)),1,1,"")</f>
        <v>est</v>
      </c>
      <c r="BE516" s="90" t="str">
        <f>REPLACE(INDEX(GroupVertices[Group], MATCH(Edges[[#This Row],[Vertex 2]],GroupVertices[Vertex],0)),1,1,"")</f>
        <v>est</v>
      </c>
      <c r="BF516">
        <v>2</v>
      </c>
    </row>
    <row r="517" spans="1:58" x14ac:dyDescent="0.25">
      <c r="A517" s="88" t="s">
        <v>2046</v>
      </c>
      <c r="B517" s="88" t="s">
        <v>218</v>
      </c>
      <c r="C517" s="53" t="s">
        <v>4410</v>
      </c>
      <c r="D517" s="54">
        <v>1.1666666666666667</v>
      </c>
      <c r="E517" s="61"/>
      <c r="F517" s="55">
        <v>17.5</v>
      </c>
      <c r="G517" s="53"/>
      <c r="H517" s="57"/>
      <c r="I517" s="56"/>
      <c r="J517" s="56"/>
      <c r="K517" s="36" t="s">
        <v>65</v>
      </c>
      <c r="L517" s="79">
        <v>517</v>
      </c>
      <c r="M517" s="79"/>
      <c r="N517" s="59"/>
      <c r="O517" s="91" t="s">
        <v>223</v>
      </c>
      <c r="P517" s="94">
        <v>42806.034432870372</v>
      </c>
      <c r="Q517" s="91" t="s">
        <v>2091</v>
      </c>
      <c r="R517" s="97" t="s">
        <v>2127</v>
      </c>
      <c r="S517" s="91" t="s">
        <v>2135</v>
      </c>
      <c r="T517" s="91"/>
      <c r="U517" s="91"/>
      <c r="V517" s="97" t="s">
        <v>2150</v>
      </c>
      <c r="W517" s="94">
        <v>42806.034432870372</v>
      </c>
      <c r="X517" s="97" t="s">
        <v>2183</v>
      </c>
      <c r="Y517" s="91"/>
      <c r="Z517" s="91"/>
      <c r="AA517" s="100" t="s">
        <v>2223</v>
      </c>
      <c r="AB517" s="91"/>
      <c r="AC517" s="91" t="b">
        <v>0</v>
      </c>
      <c r="AD517" s="91">
        <v>0</v>
      </c>
      <c r="AE517" s="100" t="s">
        <v>243</v>
      </c>
      <c r="AF517" s="91" t="b">
        <v>0</v>
      </c>
      <c r="AG517" s="91" t="s">
        <v>246</v>
      </c>
      <c r="AH517" s="91"/>
      <c r="AI517" s="100" t="s">
        <v>243</v>
      </c>
      <c r="AJ517" s="91" t="b">
        <v>0</v>
      </c>
      <c r="AK517" s="91">
        <v>14</v>
      </c>
      <c r="AL517" s="100" t="s">
        <v>2222</v>
      </c>
      <c r="AM517" s="91" t="s">
        <v>247</v>
      </c>
      <c r="AN517" s="91" t="b">
        <v>0</v>
      </c>
      <c r="AO517" s="100" t="s">
        <v>2222</v>
      </c>
      <c r="AP517" s="91" t="s">
        <v>178</v>
      </c>
      <c r="AQ517" s="91">
        <v>0</v>
      </c>
      <c r="AR517" s="91">
        <v>0</v>
      </c>
      <c r="AS517" s="91"/>
      <c r="AT517" s="91"/>
      <c r="AU517" s="91"/>
      <c r="AV517" s="91"/>
      <c r="AW517" s="91"/>
      <c r="AX517" s="91"/>
      <c r="AY517" s="91"/>
      <c r="AZ517" s="91"/>
      <c r="BA517" s="123" t="s">
        <v>2044</v>
      </c>
      <c r="BB517" s="123" t="s">
        <v>4397</v>
      </c>
      <c r="BC517" s="123">
        <v>0</v>
      </c>
      <c r="BD517" s="90" t="str">
        <f>REPLACE(INDEX(GroupVertices[Group], MATCH(Edges[[#This Row],[Vertex 1]],GroupVertices[Vertex],0)),1,1,"")</f>
        <v>est</v>
      </c>
      <c r="BE517" s="90" t="e">
        <f>REPLACE(INDEX(GroupVertices[Group], MATCH(Edges[[#This Row],[Vertex 2]],GroupVertices[Vertex],0)),1,1,"")</f>
        <v>#N/A</v>
      </c>
      <c r="BF517">
        <v>2</v>
      </c>
    </row>
    <row r="518" spans="1:58" x14ac:dyDescent="0.25">
      <c r="A518" s="88" t="s">
        <v>2048</v>
      </c>
      <c r="B518" s="88" t="s">
        <v>218</v>
      </c>
      <c r="C518" s="53" t="s">
        <v>4410</v>
      </c>
      <c r="D518" s="54">
        <v>1.5</v>
      </c>
      <c r="E518" s="61"/>
      <c r="F518" s="55">
        <v>32.5</v>
      </c>
      <c r="G518" s="53"/>
      <c r="H518" s="57"/>
      <c r="I518" s="56"/>
      <c r="J518" s="56"/>
      <c r="K518" s="36" t="s">
        <v>65</v>
      </c>
      <c r="L518" s="79">
        <v>518</v>
      </c>
      <c r="M518" s="79"/>
      <c r="N518" s="59"/>
      <c r="O518" s="91" t="s">
        <v>223</v>
      </c>
      <c r="P518" s="94">
        <v>42807.458831018521</v>
      </c>
      <c r="Q518" s="91" t="s">
        <v>2093</v>
      </c>
      <c r="R518" s="91"/>
      <c r="S518" s="91"/>
      <c r="T518" s="91"/>
      <c r="U518" s="91"/>
      <c r="V518" s="97" t="s">
        <v>2152</v>
      </c>
      <c r="W518" s="94">
        <v>42807.458831018521</v>
      </c>
      <c r="X518" s="97" t="s">
        <v>2185</v>
      </c>
      <c r="Y518" s="91"/>
      <c r="Z518" s="91"/>
      <c r="AA518" s="100" t="s">
        <v>2225</v>
      </c>
      <c r="AB518" s="91"/>
      <c r="AC518" s="91" t="b">
        <v>0</v>
      </c>
      <c r="AD518" s="91">
        <v>0</v>
      </c>
      <c r="AE518" s="100" t="s">
        <v>244</v>
      </c>
      <c r="AF518" s="91" t="b">
        <v>0</v>
      </c>
      <c r="AG518" s="91" t="s">
        <v>246</v>
      </c>
      <c r="AH518" s="91"/>
      <c r="AI518" s="100" t="s">
        <v>243</v>
      </c>
      <c r="AJ518" s="91" t="b">
        <v>0</v>
      </c>
      <c r="AK518" s="91">
        <v>0</v>
      </c>
      <c r="AL518" s="100" t="s">
        <v>243</v>
      </c>
      <c r="AM518" s="91" t="s">
        <v>989</v>
      </c>
      <c r="AN518" s="91" t="b">
        <v>0</v>
      </c>
      <c r="AO518" s="100" t="s">
        <v>2225</v>
      </c>
      <c r="AP518" s="91" t="s">
        <v>178</v>
      </c>
      <c r="AQ518" s="91">
        <v>0</v>
      </c>
      <c r="AR518" s="91">
        <v>0</v>
      </c>
      <c r="AS518" s="91"/>
      <c r="AT518" s="91"/>
      <c r="AU518" s="91"/>
      <c r="AV518" s="91"/>
      <c r="AW518" s="91"/>
      <c r="AX518" s="91"/>
      <c r="AY518" s="91"/>
      <c r="AZ518" s="91"/>
      <c r="BA518" s="123" t="s">
        <v>2044</v>
      </c>
      <c r="BB518" s="123" t="s">
        <v>4397</v>
      </c>
      <c r="BC518" s="123">
        <v>0</v>
      </c>
      <c r="BD518" s="90" t="str">
        <f>REPLACE(INDEX(GroupVertices[Group], MATCH(Edges[[#This Row],[Vertex 1]],GroupVertices[Vertex],0)),1,1,"")</f>
        <v>est</v>
      </c>
      <c r="BE518" s="90" t="e">
        <f>REPLACE(INDEX(GroupVertices[Group], MATCH(Edges[[#This Row],[Vertex 2]],GroupVertices[Vertex],0)),1,1,"")</f>
        <v>#N/A</v>
      </c>
      <c r="BF518">
        <v>4</v>
      </c>
    </row>
    <row r="519" spans="1:58" x14ac:dyDescent="0.25">
      <c r="A519" s="88" t="s">
        <v>2048</v>
      </c>
      <c r="B519" s="88" t="s">
        <v>221</v>
      </c>
      <c r="C519" s="53" t="s">
        <v>4410</v>
      </c>
      <c r="D519" s="54">
        <v>1.5</v>
      </c>
      <c r="E519" s="61"/>
      <c r="F519" s="55">
        <v>32.5</v>
      </c>
      <c r="G519" s="53"/>
      <c r="H519" s="57"/>
      <c r="I519" s="56"/>
      <c r="J519" s="56"/>
      <c r="K519" s="36" t="s">
        <v>65</v>
      </c>
      <c r="L519" s="79">
        <v>519</v>
      </c>
      <c r="M519" s="79"/>
      <c r="N519" s="59"/>
      <c r="O519" s="91" t="s">
        <v>222</v>
      </c>
      <c r="P519" s="94">
        <v>42807.458831018521</v>
      </c>
      <c r="Q519" s="91" t="s">
        <v>2093</v>
      </c>
      <c r="R519" s="91"/>
      <c r="S519" s="91"/>
      <c r="T519" s="91"/>
      <c r="U519" s="91"/>
      <c r="V519" s="97" t="s">
        <v>2152</v>
      </c>
      <c r="W519" s="94">
        <v>42807.458831018521</v>
      </c>
      <c r="X519" s="97" t="s">
        <v>2185</v>
      </c>
      <c r="Y519" s="91"/>
      <c r="Z519" s="91"/>
      <c r="AA519" s="100" t="s">
        <v>2225</v>
      </c>
      <c r="AB519" s="91"/>
      <c r="AC519" s="91" t="b">
        <v>0</v>
      </c>
      <c r="AD519" s="91">
        <v>0</v>
      </c>
      <c r="AE519" s="100" t="s">
        <v>244</v>
      </c>
      <c r="AF519" s="91" t="b">
        <v>0</v>
      </c>
      <c r="AG519" s="91" t="s">
        <v>246</v>
      </c>
      <c r="AH519" s="91"/>
      <c r="AI519" s="100" t="s">
        <v>243</v>
      </c>
      <c r="AJ519" s="91" t="b">
        <v>0</v>
      </c>
      <c r="AK519" s="91">
        <v>0</v>
      </c>
      <c r="AL519" s="100" t="s">
        <v>243</v>
      </c>
      <c r="AM519" s="91" t="s">
        <v>989</v>
      </c>
      <c r="AN519" s="91" t="b">
        <v>0</v>
      </c>
      <c r="AO519" s="100" t="s">
        <v>2225</v>
      </c>
      <c r="AP519" s="91" t="s">
        <v>178</v>
      </c>
      <c r="AQ519" s="91">
        <v>0</v>
      </c>
      <c r="AR519" s="91">
        <v>0</v>
      </c>
      <c r="AS519" s="91"/>
      <c r="AT519" s="91"/>
      <c r="AU519" s="91"/>
      <c r="AV519" s="91"/>
      <c r="AW519" s="91"/>
      <c r="AX519" s="91"/>
      <c r="AY519" s="91"/>
      <c r="AZ519" s="91"/>
      <c r="BA519" s="123" t="s">
        <v>2044</v>
      </c>
      <c r="BB519" s="123" t="s">
        <v>4397</v>
      </c>
      <c r="BC519" s="123">
        <v>0</v>
      </c>
      <c r="BD519" s="90" t="str">
        <f>REPLACE(INDEX(GroupVertices[Group], MATCH(Edges[[#This Row],[Vertex 1]],GroupVertices[Vertex],0)),1,1,"")</f>
        <v>est</v>
      </c>
      <c r="BE519" s="90" t="e">
        <f>REPLACE(INDEX(GroupVertices[Group], MATCH(Edges[[#This Row],[Vertex 2]],GroupVertices[Vertex],0)),1,1,"")</f>
        <v>#N/A</v>
      </c>
      <c r="BF519">
        <v>4</v>
      </c>
    </row>
    <row r="520" spans="1:58" x14ac:dyDescent="0.25">
      <c r="A520" s="88" t="s">
        <v>2048</v>
      </c>
      <c r="B520" s="88" t="s">
        <v>221</v>
      </c>
      <c r="C520" s="53" t="s">
        <v>4410</v>
      </c>
      <c r="D520" s="54">
        <v>1.5</v>
      </c>
      <c r="E520" s="61"/>
      <c r="F520" s="55">
        <v>32.5</v>
      </c>
      <c r="G520" s="53"/>
      <c r="H520" s="57"/>
      <c r="I520" s="56"/>
      <c r="J520" s="56"/>
      <c r="K520" s="36" t="s">
        <v>65</v>
      </c>
      <c r="L520" s="79">
        <v>520</v>
      </c>
      <c r="M520" s="79"/>
      <c r="N520" s="59"/>
      <c r="O520" s="91" t="s">
        <v>223</v>
      </c>
      <c r="P520" s="94">
        <v>42807.45989583333</v>
      </c>
      <c r="Q520" s="91" t="s">
        <v>2094</v>
      </c>
      <c r="R520" s="91"/>
      <c r="S520" s="91"/>
      <c r="T520" s="91"/>
      <c r="U520" s="91"/>
      <c r="V520" s="97" t="s">
        <v>2152</v>
      </c>
      <c r="W520" s="94">
        <v>42807.45989583333</v>
      </c>
      <c r="X520" s="97" t="s">
        <v>2186</v>
      </c>
      <c r="Y520" s="91"/>
      <c r="Z520" s="91"/>
      <c r="AA520" s="100" t="s">
        <v>2226</v>
      </c>
      <c r="AB520" s="91"/>
      <c r="AC520" s="91" t="b">
        <v>0</v>
      </c>
      <c r="AD520" s="91">
        <v>0</v>
      </c>
      <c r="AE520" s="100" t="s">
        <v>242</v>
      </c>
      <c r="AF520" s="91" t="b">
        <v>0</v>
      </c>
      <c r="AG520" s="91" t="s">
        <v>246</v>
      </c>
      <c r="AH520" s="91"/>
      <c r="AI520" s="100" t="s">
        <v>243</v>
      </c>
      <c r="AJ520" s="91" t="b">
        <v>0</v>
      </c>
      <c r="AK520" s="91">
        <v>0</v>
      </c>
      <c r="AL520" s="100" t="s">
        <v>243</v>
      </c>
      <c r="AM520" s="91" t="s">
        <v>989</v>
      </c>
      <c r="AN520" s="91" t="b">
        <v>0</v>
      </c>
      <c r="AO520" s="100" t="s">
        <v>2226</v>
      </c>
      <c r="AP520" s="91" t="s">
        <v>178</v>
      </c>
      <c r="AQ520" s="91">
        <v>0</v>
      </c>
      <c r="AR520" s="91">
        <v>0</v>
      </c>
      <c r="AS520" s="91"/>
      <c r="AT520" s="91"/>
      <c r="AU520" s="91"/>
      <c r="AV520" s="91"/>
      <c r="AW520" s="91"/>
      <c r="AX520" s="91"/>
      <c r="AY520" s="91"/>
      <c r="AZ520" s="91"/>
      <c r="BA520" s="123" t="s">
        <v>2044</v>
      </c>
      <c r="BB520" s="123" t="s">
        <v>4397</v>
      </c>
      <c r="BC520" s="123">
        <v>0</v>
      </c>
      <c r="BD520" s="90" t="str">
        <f>REPLACE(INDEX(GroupVertices[Group], MATCH(Edges[[#This Row],[Vertex 1]],GroupVertices[Vertex],0)),1,1,"")</f>
        <v>est</v>
      </c>
      <c r="BE520" s="90" t="e">
        <f>REPLACE(INDEX(GroupVertices[Group], MATCH(Edges[[#This Row],[Vertex 2]],GroupVertices[Vertex],0)),1,1,"")</f>
        <v>#N/A</v>
      </c>
      <c r="BF520">
        <v>4</v>
      </c>
    </row>
    <row r="521" spans="1:58" x14ac:dyDescent="0.25">
      <c r="A521" s="88" t="s">
        <v>2048</v>
      </c>
      <c r="B521" s="88" t="s">
        <v>218</v>
      </c>
      <c r="C521" s="53" t="s">
        <v>4410</v>
      </c>
      <c r="D521" s="54">
        <v>1.5</v>
      </c>
      <c r="E521" s="61"/>
      <c r="F521" s="55">
        <v>32.5</v>
      </c>
      <c r="G521" s="53"/>
      <c r="H521" s="57"/>
      <c r="I521" s="56"/>
      <c r="J521" s="56"/>
      <c r="K521" s="36" t="s">
        <v>65</v>
      </c>
      <c r="L521" s="79">
        <v>521</v>
      </c>
      <c r="M521" s="79"/>
      <c r="N521" s="59"/>
      <c r="O521" s="91" t="s">
        <v>222</v>
      </c>
      <c r="P521" s="94">
        <v>42807.45989583333</v>
      </c>
      <c r="Q521" s="91" t="s">
        <v>2094</v>
      </c>
      <c r="R521" s="91"/>
      <c r="S521" s="91"/>
      <c r="T521" s="91"/>
      <c r="U521" s="91"/>
      <c r="V521" s="97" t="s">
        <v>2152</v>
      </c>
      <c r="W521" s="94">
        <v>42807.45989583333</v>
      </c>
      <c r="X521" s="97" t="s">
        <v>2186</v>
      </c>
      <c r="Y521" s="91"/>
      <c r="Z521" s="91"/>
      <c r="AA521" s="100" t="s">
        <v>2226</v>
      </c>
      <c r="AB521" s="91"/>
      <c r="AC521" s="91" t="b">
        <v>0</v>
      </c>
      <c r="AD521" s="91">
        <v>0</v>
      </c>
      <c r="AE521" s="100" t="s">
        <v>242</v>
      </c>
      <c r="AF521" s="91" t="b">
        <v>0</v>
      </c>
      <c r="AG521" s="91" t="s">
        <v>246</v>
      </c>
      <c r="AH521" s="91"/>
      <c r="AI521" s="100" t="s">
        <v>243</v>
      </c>
      <c r="AJ521" s="91" t="b">
        <v>0</v>
      </c>
      <c r="AK521" s="91">
        <v>0</v>
      </c>
      <c r="AL521" s="100" t="s">
        <v>243</v>
      </c>
      <c r="AM521" s="91" t="s">
        <v>989</v>
      </c>
      <c r="AN521" s="91" t="b">
        <v>0</v>
      </c>
      <c r="AO521" s="100" t="s">
        <v>2226</v>
      </c>
      <c r="AP521" s="91" t="s">
        <v>178</v>
      </c>
      <c r="AQ521" s="91">
        <v>0</v>
      </c>
      <c r="AR521" s="91">
        <v>0</v>
      </c>
      <c r="AS521" s="91"/>
      <c r="AT521" s="91"/>
      <c r="AU521" s="91"/>
      <c r="AV521" s="91"/>
      <c r="AW521" s="91"/>
      <c r="AX521" s="91"/>
      <c r="AY521" s="91"/>
      <c r="AZ521" s="91"/>
      <c r="BA521" s="123" t="s">
        <v>2044</v>
      </c>
      <c r="BB521" s="123" t="s">
        <v>4397</v>
      </c>
      <c r="BC521" s="123">
        <v>0</v>
      </c>
      <c r="BD521" s="90" t="str">
        <f>REPLACE(INDEX(GroupVertices[Group], MATCH(Edges[[#This Row],[Vertex 1]],GroupVertices[Vertex],0)),1,1,"")</f>
        <v>est</v>
      </c>
      <c r="BE521" s="90" t="e">
        <f>REPLACE(INDEX(GroupVertices[Group], MATCH(Edges[[#This Row],[Vertex 2]],GroupVertices[Vertex],0)),1,1,"")</f>
        <v>#N/A</v>
      </c>
      <c r="BF521">
        <v>4</v>
      </c>
    </row>
    <row r="522" spans="1:58" x14ac:dyDescent="0.25">
      <c r="A522" s="88" t="s">
        <v>2048</v>
      </c>
      <c r="B522" s="88" t="s">
        <v>221</v>
      </c>
      <c r="C522" s="53" t="s">
        <v>4410</v>
      </c>
      <c r="D522" s="81">
        <v>1.5</v>
      </c>
      <c r="E522" s="82"/>
      <c r="F522" s="83">
        <v>32.5</v>
      </c>
      <c r="G522" s="80"/>
      <c r="H522" s="84"/>
      <c r="I522" s="85"/>
      <c r="J522" s="85"/>
      <c r="K522" s="36" t="s">
        <v>65</v>
      </c>
      <c r="L522" s="86">
        <v>522</v>
      </c>
      <c r="M522" s="86"/>
      <c r="N522" s="59"/>
      <c r="O522" s="91" t="s">
        <v>223</v>
      </c>
      <c r="P522" s="94">
        <v>42807.46025462963</v>
      </c>
      <c r="Q522" s="91" t="s">
        <v>2095</v>
      </c>
      <c r="R522" s="91"/>
      <c r="S522" s="91"/>
      <c r="T522" s="91"/>
      <c r="U522" s="91"/>
      <c r="V522" s="97" t="s">
        <v>2152</v>
      </c>
      <c r="W522" s="94">
        <v>42807.46025462963</v>
      </c>
      <c r="X522" s="97" t="s">
        <v>2187</v>
      </c>
      <c r="Y522" s="91"/>
      <c r="Z522" s="91"/>
      <c r="AA522" s="100" t="s">
        <v>2227</v>
      </c>
      <c r="AB522" s="91"/>
      <c r="AC522" s="91" t="b">
        <v>0</v>
      </c>
      <c r="AD522" s="91">
        <v>0</v>
      </c>
      <c r="AE522" s="100" t="s">
        <v>242</v>
      </c>
      <c r="AF522" s="91" t="b">
        <v>0</v>
      </c>
      <c r="AG522" s="91" t="s">
        <v>246</v>
      </c>
      <c r="AH522" s="91"/>
      <c r="AI522" s="100" t="s">
        <v>243</v>
      </c>
      <c r="AJ522" s="91" t="b">
        <v>0</v>
      </c>
      <c r="AK522" s="91">
        <v>0</v>
      </c>
      <c r="AL522" s="100" t="s">
        <v>243</v>
      </c>
      <c r="AM522" s="91" t="s">
        <v>989</v>
      </c>
      <c r="AN522" s="91" t="b">
        <v>0</v>
      </c>
      <c r="AO522" s="100" t="s">
        <v>2227</v>
      </c>
      <c r="AP522" s="91" t="s">
        <v>178</v>
      </c>
      <c r="AQ522" s="91">
        <v>0</v>
      </c>
      <c r="AR522" s="91">
        <v>0</v>
      </c>
      <c r="AS522" s="91"/>
      <c r="AT522" s="91"/>
      <c r="AU522" s="91"/>
      <c r="AV522" s="91"/>
      <c r="AW522" s="91"/>
      <c r="AX522" s="91"/>
      <c r="AY522" s="91"/>
      <c r="AZ522" s="91"/>
      <c r="BA522" s="123" t="s">
        <v>2044</v>
      </c>
      <c r="BB522" s="123" t="s">
        <v>4397</v>
      </c>
      <c r="BC522" s="123">
        <v>0</v>
      </c>
      <c r="BD522" s="90" t="str">
        <f>REPLACE(INDEX(GroupVertices[Group], MATCH(Edges[[#This Row],[Vertex 1]],GroupVertices[Vertex],0)),1,1,"")</f>
        <v>est</v>
      </c>
      <c r="BE522" s="90" t="e">
        <f>REPLACE(INDEX(GroupVertices[Group], MATCH(Edges[[#This Row],[Vertex 2]],GroupVertices[Vertex],0)),1,1,"")</f>
        <v>#N/A</v>
      </c>
      <c r="BF522">
        <v>4</v>
      </c>
    </row>
    <row r="523" spans="1:58" x14ac:dyDescent="0.25">
      <c r="A523" s="88" t="s">
        <v>2048</v>
      </c>
      <c r="B523" s="88" t="s">
        <v>218</v>
      </c>
      <c r="C523" s="53" t="s">
        <v>4410</v>
      </c>
      <c r="D523" s="81">
        <v>1.5</v>
      </c>
      <c r="E523" s="82"/>
      <c r="F523" s="83">
        <v>32.5</v>
      </c>
      <c r="G523" s="80"/>
      <c r="H523" s="84"/>
      <c r="I523" s="85"/>
      <c r="J523" s="85"/>
      <c r="K523" s="36" t="s">
        <v>65</v>
      </c>
      <c r="L523" s="86">
        <v>523</v>
      </c>
      <c r="M523" s="86"/>
      <c r="N523" s="59"/>
      <c r="O523" s="91" t="s">
        <v>222</v>
      </c>
      <c r="P523" s="94">
        <v>42807.46025462963</v>
      </c>
      <c r="Q523" s="91" t="s">
        <v>2095</v>
      </c>
      <c r="R523" s="91"/>
      <c r="S523" s="91"/>
      <c r="T523" s="91"/>
      <c r="U523" s="91"/>
      <c r="V523" s="97" t="s">
        <v>2152</v>
      </c>
      <c r="W523" s="94">
        <v>42807.46025462963</v>
      </c>
      <c r="X523" s="97" t="s">
        <v>2187</v>
      </c>
      <c r="Y523" s="91"/>
      <c r="Z523" s="91"/>
      <c r="AA523" s="100" t="s">
        <v>2227</v>
      </c>
      <c r="AB523" s="91"/>
      <c r="AC523" s="91" t="b">
        <v>0</v>
      </c>
      <c r="AD523" s="91">
        <v>0</v>
      </c>
      <c r="AE523" s="100" t="s">
        <v>242</v>
      </c>
      <c r="AF523" s="91" t="b">
        <v>0</v>
      </c>
      <c r="AG523" s="91" t="s">
        <v>246</v>
      </c>
      <c r="AH523" s="91"/>
      <c r="AI523" s="100" t="s">
        <v>243</v>
      </c>
      <c r="AJ523" s="91" t="b">
        <v>0</v>
      </c>
      <c r="AK523" s="91">
        <v>0</v>
      </c>
      <c r="AL523" s="100" t="s">
        <v>243</v>
      </c>
      <c r="AM523" s="91" t="s">
        <v>989</v>
      </c>
      <c r="AN523" s="91" t="b">
        <v>0</v>
      </c>
      <c r="AO523" s="100" t="s">
        <v>2227</v>
      </c>
      <c r="AP523" s="91" t="s">
        <v>178</v>
      </c>
      <c r="AQ523" s="91">
        <v>0</v>
      </c>
      <c r="AR523" s="91">
        <v>0</v>
      </c>
      <c r="AS523" s="91"/>
      <c r="AT523" s="91"/>
      <c r="AU523" s="91"/>
      <c r="AV523" s="91"/>
      <c r="AW523" s="91"/>
      <c r="AX523" s="91"/>
      <c r="AY523" s="91"/>
      <c r="AZ523" s="91"/>
      <c r="BA523" s="123" t="s">
        <v>2044</v>
      </c>
      <c r="BB523" s="123" t="s">
        <v>4397</v>
      </c>
      <c r="BC523" s="123">
        <v>0</v>
      </c>
      <c r="BD523" s="90" t="str">
        <f>REPLACE(INDEX(GroupVertices[Group], MATCH(Edges[[#This Row],[Vertex 1]],GroupVertices[Vertex],0)),1,1,"")</f>
        <v>est</v>
      </c>
      <c r="BE523" s="90" t="e">
        <f>REPLACE(INDEX(GroupVertices[Group], MATCH(Edges[[#This Row],[Vertex 2]],GroupVertices[Vertex],0)),1,1,"")</f>
        <v>#N/A</v>
      </c>
      <c r="BF523">
        <v>4</v>
      </c>
    </row>
    <row r="524" spans="1:58" x14ac:dyDescent="0.25">
      <c r="A524" s="88" t="s">
        <v>2052</v>
      </c>
      <c r="B524" s="88" t="s">
        <v>218</v>
      </c>
      <c r="C524" s="53" t="s">
        <v>4410</v>
      </c>
      <c r="D524" s="54">
        <v>1</v>
      </c>
      <c r="E524" s="61"/>
      <c r="F524" s="55">
        <v>10</v>
      </c>
      <c r="G524" s="53"/>
      <c r="H524" s="57"/>
      <c r="I524" s="56"/>
      <c r="J524" s="56"/>
      <c r="K524" s="36" t="s">
        <v>65</v>
      </c>
      <c r="L524" s="79">
        <v>524</v>
      </c>
      <c r="M524" s="79"/>
      <c r="N524" s="59"/>
      <c r="O524" s="91" t="s">
        <v>223</v>
      </c>
      <c r="P524" s="94">
        <v>42808.027349537035</v>
      </c>
      <c r="Q524" s="91" t="s">
        <v>2099</v>
      </c>
      <c r="R524" s="91"/>
      <c r="S524" s="91"/>
      <c r="T524" s="91"/>
      <c r="U524" s="91"/>
      <c r="V524" s="97" t="s">
        <v>2155</v>
      </c>
      <c r="W524" s="94">
        <v>42808.027349537035</v>
      </c>
      <c r="X524" s="97" t="s">
        <v>2191</v>
      </c>
      <c r="Y524" s="91"/>
      <c r="Z524" s="91"/>
      <c r="AA524" s="100" t="s">
        <v>2231</v>
      </c>
      <c r="AB524" s="100" t="s">
        <v>2263</v>
      </c>
      <c r="AC524" s="91" t="b">
        <v>0</v>
      </c>
      <c r="AD524" s="91">
        <v>0</v>
      </c>
      <c r="AE524" s="100" t="s">
        <v>2266</v>
      </c>
      <c r="AF524" s="91" t="b">
        <v>0</v>
      </c>
      <c r="AG524" s="91" t="s">
        <v>246</v>
      </c>
      <c r="AH524" s="91"/>
      <c r="AI524" s="100" t="s">
        <v>243</v>
      </c>
      <c r="AJ524" s="91" t="b">
        <v>0</v>
      </c>
      <c r="AK524" s="91">
        <v>0</v>
      </c>
      <c r="AL524" s="100" t="s">
        <v>243</v>
      </c>
      <c r="AM524" s="91" t="s">
        <v>247</v>
      </c>
      <c r="AN524" s="91" t="b">
        <v>0</v>
      </c>
      <c r="AO524" s="100" t="s">
        <v>2263</v>
      </c>
      <c r="AP524" s="91" t="s">
        <v>178</v>
      </c>
      <c r="AQ524" s="91">
        <v>0</v>
      </c>
      <c r="AR524" s="91">
        <v>0</v>
      </c>
      <c r="AS524" s="91"/>
      <c r="AT524" s="91"/>
      <c r="AU524" s="91"/>
      <c r="AV524" s="91"/>
      <c r="AW524" s="91"/>
      <c r="AX524" s="91"/>
      <c r="AY524" s="91"/>
      <c r="AZ524" s="91"/>
      <c r="BA524" s="123" t="s">
        <v>2044</v>
      </c>
      <c r="BB524" s="123" t="s">
        <v>4397</v>
      </c>
      <c r="BC524" s="123">
        <v>0</v>
      </c>
      <c r="BD524" s="90" t="str">
        <f>REPLACE(INDEX(GroupVertices[Group], MATCH(Edges[[#This Row],[Vertex 1]],GroupVertices[Vertex],0)),1,1,"")</f>
        <v>est</v>
      </c>
      <c r="BE524" s="90" t="e">
        <f>REPLACE(INDEX(GroupVertices[Group], MATCH(Edges[[#This Row],[Vertex 2]],GroupVertices[Vertex],0)),1,1,"")</f>
        <v>#N/A</v>
      </c>
      <c r="BF524">
        <v>1</v>
      </c>
    </row>
    <row r="525" spans="1:58" x14ac:dyDescent="0.25">
      <c r="A525" s="88" t="s">
        <v>2052</v>
      </c>
      <c r="B525" s="88" t="s">
        <v>221</v>
      </c>
      <c r="C525" s="53" t="s">
        <v>4410</v>
      </c>
      <c r="D525" s="54">
        <v>1</v>
      </c>
      <c r="E525" s="61"/>
      <c r="F525" s="55">
        <v>10</v>
      </c>
      <c r="G525" s="53"/>
      <c r="H525" s="57"/>
      <c r="I525" s="56"/>
      <c r="J525" s="56"/>
      <c r="K525" s="36" t="s">
        <v>65</v>
      </c>
      <c r="L525" s="79">
        <v>525</v>
      </c>
      <c r="M525" s="79"/>
      <c r="N525" s="59"/>
      <c r="O525" s="91" t="s">
        <v>222</v>
      </c>
      <c r="P525" s="94">
        <v>42808.027349537035</v>
      </c>
      <c r="Q525" s="91" t="s">
        <v>2099</v>
      </c>
      <c r="R525" s="91"/>
      <c r="S525" s="91"/>
      <c r="T525" s="91"/>
      <c r="U525" s="91"/>
      <c r="V525" s="97" t="s">
        <v>2155</v>
      </c>
      <c r="W525" s="94">
        <v>42808.027349537035</v>
      </c>
      <c r="X525" s="97" t="s">
        <v>2191</v>
      </c>
      <c r="Y525" s="91"/>
      <c r="Z525" s="91"/>
      <c r="AA525" s="100" t="s">
        <v>2231</v>
      </c>
      <c r="AB525" s="100" t="s">
        <v>2263</v>
      </c>
      <c r="AC525" s="91" t="b">
        <v>0</v>
      </c>
      <c r="AD525" s="91">
        <v>0</v>
      </c>
      <c r="AE525" s="100" t="s">
        <v>2266</v>
      </c>
      <c r="AF525" s="91" t="b">
        <v>0</v>
      </c>
      <c r="AG525" s="91" t="s">
        <v>246</v>
      </c>
      <c r="AH525" s="91"/>
      <c r="AI525" s="100" t="s">
        <v>243</v>
      </c>
      <c r="AJ525" s="91" t="b">
        <v>0</v>
      </c>
      <c r="AK525" s="91">
        <v>0</v>
      </c>
      <c r="AL525" s="100" t="s">
        <v>243</v>
      </c>
      <c r="AM525" s="91" t="s">
        <v>247</v>
      </c>
      <c r="AN525" s="91" t="b">
        <v>0</v>
      </c>
      <c r="AO525" s="100" t="s">
        <v>2263</v>
      </c>
      <c r="AP525" s="91" t="s">
        <v>178</v>
      </c>
      <c r="AQ525" s="91">
        <v>0</v>
      </c>
      <c r="AR525" s="91">
        <v>0</v>
      </c>
      <c r="AS525" s="91"/>
      <c r="AT525" s="91"/>
      <c r="AU525" s="91"/>
      <c r="AV525" s="91"/>
      <c r="AW525" s="91"/>
      <c r="AX525" s="91"/>
      <c r="AY525" s="91"/>
      <c r="AZ525" s="91"/>
      <c r="BA525" s="123" t="s">
        <v>2044</v>
      </c>
      <c r="BB525" s="123" t="s">
        <v>4397</v>
      </c>
      <c r="BC525" s="123">
        <v>0</v>
      </c>
      <c r="BD525" s="90" t="str">
        <f>REPLACE(INDEX(GroupVertices[Group], MATCH(Edges[[#This Row],[Vertex 1]],GroupVertices[Vertex],0)),1,1,"")</f>
        <v>est</v>
      </c>
      <c r="BE525" s="90" t="e">
        <f>REPLACE(INDEX(GroupVertices[Group], MATCH(Edges[[#This Row],[Vertex 2]],GroupVertices[Vertex],0)),1,1,"")</f>
        <v>#N/A</v>
      </c>
      <c r="BF525">
        <v>1</v>
      </c>
    </row>
    <row r="526" spans="1:58" x14ac:dyDescent="0.25">
      <c r="A526" s="88" t="s">
        <v>2053</v>
      </c>
      <c r="B526" s="88" t="s">
        <v>218</v>
      </c>
      <c r="C526" s="53" t="s">
        <v>4410</v>
      </c>
      <c r="D526" s="54">
        <v>1</v>
      </c>
      <c r="E526" s="61"/>
      <c r="F526" s="55">
        <v>10</v>
      </c>
      <c r="G526" s="53"/>
      <c r="H526" s="57"/>
      <c r="I526" s="56"/>
      <c r="J526" s="56"/>
      <c r="K526" s="36" t="s">
        <v>65</v>
      </c>
      <c r="L526" s="79">
        <v>526</v>
      </c>
      <c r="M526" s="79"/>
      <c r="N526" s="59"/>
      <c r="O526" s="91" t="s">
        <v>223</v>
      </c>
      <c r="P526" s="94">
        <v>42808.621249999997</v>
      </c>
      <c r="Q526" s="91" t="s">
        <v>2100</v>
      </c>
      <c r="R526" s="91"/>
      <c r="S526" s="91"/>
      <c r="T526" s="91" t="s">
        <v>2140</v>
      </c>
      <c r="U526" s="91"/>
      <c r="V526" s="97" t="s">
        <v>2156</v>
      </c>
      <c r="W526" s="94">
        <v>42808.621249999997</v>
      </c>
      <c r="X526" s="97" t="s">
        <v>2192</v>
      </c>
      <c r="Y526" s="91"/>
      <c r="Z526" s="91"/>
      <c r="AA526" s="100" t="s">
        <v>2232</v>
      </c>
      <c r="AB526" s="91"/>
      <c r="AC526" s="91" t="b">
        <v>0</v>
      </c>
      <c r="AD526" s="91">
        <v>0</v>
      </c>
      <c r="AE526" s="100" t="s">
        <v>243</v>
      </c>
      <c r="AF526" s="91" t="b">
        <v>0</v>
      </c>
      <c r="AG526" s="91" t="s">
        <v>246</v>
      </c>
      <c r="AH526" s="91"/>
      <c r="AI526" s="100" t="s">
        <v>243</v>
      </c>
      <c r="AJ526" s="91" t="b">
        <v>0</v>
      </c>
      <c r="AK526" s="91">
        <v>9</v>
      </c>
      <c r="AL526" s="100" t="s">
        <v>2238</v>
      </c>
      <c r="AM526" s="91" t="s">
        <v>247</v>
      </c>
      <c r="AN526" s="91" t="b">
        <v>0</v>
      </c>
      <c r="AO526" s="100" t="s">
        <v>2238</v>
      </c>
      <c r="AP526" s="91" t="s">
        <v>178</v>
      </c>
      <c r="AQ526" s="91">
        <v>0</v>
      </c>
      <c r="AR526" s="91">
        <v>0</v>
      </c>
      <c r="AS526" s="91"/>
      <c r="AT526" s="91"/>
      <c r="AU526" s="91"/>
      <c r="AV526" s="91"/>
      <c r="AW526" s="91"/>
      <c r="AX526" s="91"/>
      <c r="AY526" s="91"/>
      <c r="AZ526" s="91"/>
      <c r="BA526" s="123" t="s">
        <v>2044</v>
      </c>
      <c r="BB526" s="123" t="s">
        <v>4397</v>
      </c>
      <c r="BC526" s="123">
        <v>0</v>
      </c>
      <c r="BD526" s="90" t="str">
        <f>REPLACE(INDEX(GroupVertices[Group], MATCH(Edges[[#This Row],[Vertex 1]],GroupVertices[Vertex],0)),1,1,"")</f>
        <v>est</v>
      </c>
      <c r="BE526" s="90" t="e">
        <f>REPLACE(INDEX(GroupVertices[Group], MATCH(Edges[[#This Row],[Vertex 2]],GroupVertices[Vertex],0)),1,1,"")</f>
        <v>#N/A</v>
      </c>
      <c r="BF526">
        <v>1</v>
      </c>
    </row>
    <row r="527" spans="1:58" x14ac:dyDescent="0.25">
      <c r="A527" s="88" t="s">
        <v>2053</v>
      </c>
      <c r="B527" s="88" t="s">
        <v>2058</v>
      </c>
      <c r="C527" s="53" t="s">
        <v>4410</v>
      </c>
      <c r="D527" s="54">
        <v>1</v>
      </c>
      <c r="E527" s="61"/>
      <c r="F527" s="55">
        <v>10</v>
      </c>
      <c r="G527" s="53"/>
      <c r="H527" s="57"/>
      <c r="I527" s="56"/>
      <c r="J527" s="56"/>
      <c r="K527" s="36" t="s">
        <v>65</v>
      </c>
      <c r="L527" s="79">
        <v>527</v>
      </c>
      <c r="M527" s="79"/>
      <c r="N527" s="59"/>
      <c r="O527" s="91" t="s">
        <v>223</v>
      </c>
      <c r="P527" s="94">
        <v>42808.621249999997</v>
      </c>
      <c r="Q527" s="91" t="s">
        <v>2100</v>
      </c>
      <c r="R527" s="91"/>
      <c r="S527" s="91"/>
      <c r="T527" s="91" t="s">
        <v>2140</v>
      </c>
      <c r="U527" s="91"/>
      <c r="V527" s="97" t="s">
        <v>2156</v>
      </c>
      <c r="W527" s="94">
        <v>42808.621249999997</v>
      </c>
      <c r="X527" s="97" t="s">
        <v>2192</v>
      </c>
      <c r="Y527" s="91"/>
      <c r="Z527" s="91"/>
      <c r="AA527" s="100" t="s">
        <v>2232</v>
      </c>
      <c r="AB527" s="91"/>
      <c r="AC527" s="91" t="b">
        <v>0</v>
      </c>
      <c r="AD527" s="91">
        <v>0</v>
      </c>
      <c r="AE527" s="100" t="s">
        <v>243</v>
      </c>
      <c r="AF527" s="91" t="b">
        <v>0</v>
      </c>
      <c r="AG527" s="91" t="s">
        <v>246</v>
      </c>
      <c r="AH527" s="91"/>
      <c r="AI527" s="100" t="s">
        <v>243</v>
      </c>
      <c r="AJ527" s="91" t="b">
        <v>0</v>
      </c>
      <c r="AK527" s="91">
        <v>9</v>
      </c>
      <c r="AL527" s="100" t="s">
        <v>2238</v>
      </c>
      <c r="AM527" s="91" t="s">
        <v>247</v>
      </c>
      <c r="AN527" s="91" t="b">
        <v>0</v>
      </c>
      <c r="AO527" s="100" t="s">
        <v>2238</v>
      </c>
      <c r="AP527" s="91" t="s">
        <v>178</v>
      </c>
      <c r="AQ527" s="91">
        <v>0</v>
      </c>
      <c r="AR527" s="91">
        <v>0</v>
      </c>
      <c r="AS527" s="91"/>
      <c r="AT527" s="91"/>
      <c r="AU527" s="91"/>
      <c r="AV527" s="91"/>
      <c r="AW527" s="91"/>
      <c r="AX527" s="91"/>
      <c r="AY527" s="91"/>
      <c r="AZ527" s="91"/>
      <c r="BA527" s="123" t="s">
        <v>2044</v>
      </c>
      <c r="BB527" s="123" t="s">
        <v>4397</v>
      </c>
      <c r="BC527" s="123">
        <v>0</v>
      </c>
      <c r="BD527" s="90" t="str">
        <f>REPLACE(INDEX(GroupVertices[Group], MATCH(Edges[[#This Row],[Vertex 1]],GroupVertices[Vertex],0)),1,1,"")</f>
        <v>est</v>
      </c>
      <c r="BE527" s="90" t="str">
        <f>REPLACE(INDEX(GroupVertices[Group], MATCH(Edges[[#This Row],[Vertex 2]],GroupVertices[Vertex],0)),1,1,"")</f>
        <v>est</v>
      </c>
      <c r="BF527">
        <v>1</v>
      </c>
    </row>
    <row r="528" spans="1:58" x14ac:dyDescent="0.25">
      <c r="A528" s="88" t="s">
        <v>2054</v>
      </c>
      <c r="B528" s="88" t="s">
        <v>218</v>
      </c>
      <c r="C528" s="53" t="s">
        <v>4410</v>
      </c>
      <c r="D528" s="54">
        <v>1</v>
      </c>
      <c r="E528" s="61"/>
      <c r="F528" s="55">
        <v>10</v>
      </c>
      <c r="G528" s="53"/>
      <c r="H528" s="57"/>
      <c r="I528" s="56"/>
      <c r="J528" s="56"/>
      <c r="K528" s="36" t="s">
        <v>65</v>
      </c>
      <c r="L528" s="79">
        <v>528</v>
      </c>
      <c r="M528" s="79"/>
      <c r="N528" s="59"/>
      <c r="O528" s="91" t="s">
        <v>223</v>
      </c>
      <c r="P528" s="94">
        <v>42808.621863425928</v>
      </c>
      <c r="Q528" s="91" t="s">
        <v>2100</v>
      </c>
      <c r="R528" s="91"/>
      <c r="S528" s="91"/>
      <c r="T528" s="91" t="s">
        <v>2140</v>
      </c>
      <c r="U528" s="91"/>
      <c r="V528" s="97" t="s">
        <v>2157</v>
      </c>
      <c r="W528" s="94">
        <v>42808.621863425928</v>
      </c>
      <c r="X528" s="97" t="s">
        <v>2193</v>
      </c>
      <c r="Y528" s="91"/>
      <c r="Z528" s="91"/>
      <c r="AA528" s="100" t="s">
        <v>2233</v>
      </c>
      <c r="AB528" s="91"/>
      <c r="AC528" s="91" t="b">
        <v>0</v>
      </c>
      <c r="AD528" s="91">
        <v>0</v>
      </c>
      <c r="AE528" s="100" t="s">
        <v>243</v>
      </c>
      <c r="AF528" s="91" t="b">
        <v>0</v>
      </c>
      <c r="AG528" s="91" t="s">
        <v>246</v>
      </c>
      <c r="AH528" s="91"/>
      <c r="AI528" s="100" t="s">
        <v>243</v>
      </c>
      <c r="AJ528" s="91" t="b">
        <v>0</v>
      </c>
      <c r="AK528" s="91">
        <v>9</v>
      </c>
      <c r="AL528" s="100" t="s">
        <v>2238</v>
      </c>
      <c r="AM528" s="91" t="s">
        <v>453</v>
      </c>
      <c r="AN528" s="91" t="b">
        <v>0</v>
      </c>
      <c r="AO528" s="100" t="s">
        <v>2238</v>
      </c>
      <c r="AP528" s="91" t="s">
        <v>178</v>
      </c>
      <c r="AQ528" s="91">
        <v>0</v>
      </c>
      <c r="AR528" s="91">
        <v>0</v>
      </c>
      <c r="AS528" s="91"/>
      <c r="AT528" s="91"/>
      <c r="AU528" s="91"/>
      <c r="AV528" s="91"/>
      <c r="AW528" s="91"/>
      <c r="AX528" s="91"/>
      <c r="AY528" s="91"/>
      <c r="AZ528" s="91"/>
      <c r="BA528" s="123" t="s">
        <v>2044</v>
      </c>
      <c r="BB528" s="123" t="s">
        <v>4397</v>
      </c>
      <c r="BC528" s="123">
        <v>0</v>
      </c>
      <c r="BD528" s="90" t="str">
        <f>REPLACE(INDEX(GroupVertices[Group], MATCH(Edges[[#This Row],[Vertex 1]],GroupVertices[Vertex],0)),1,1,"")</f>
        <v>est</v>
      </c>
      <c r="BE528" s="90" t="e">
        <f>REPLACE(INDEX(GroupVertices[Group], MATCH(Edges[[#This Row],[Vertex 2]],GroupVertices[Vertex],0)),1,1,"")</f>
        <v>#N/A</v>
      </c>
      <c r="BF528">
        <v>1</v>
      </c>
    </row>
    <row r="529" spans="1:58" x14ac:dyDescent="0.25">
      <c r="A529" s="88" t="s">
        <v>2054</v>
      </c>
      <c r="B529" s="88" t="s">
        <v>2058</v>
      </c>
      <c r="C529" s="53" t="s">
        <v>4410</v>
      </c>
      <c r="D529" s="54">
        <v>1</v>
      </c>
      <c r="E529" s="61"/>
      <c r="F529" s="55">
        <v>10</v>
      </c>
      <c r="G529" s="53"/>
      <c r="H529" s="57"/>
      <c r="I529" s="56"/>
      <c r="J529" s="56"/>
      <c r="K529" s="36" t="s">
        <v>65</v>
      </c>
      <c r="L529" s="79">
        <v>529</v>
      </c>
      <c r="M529" s="79"/>
      <c r="N529" s="59"/>
      <c r="O529" s="91" t="s">
        <v>223</v>
      </c>
      <c r="P529" s="94">
        <v>42808.621863425928</v>
      </c>
      <c r="Q529" s="91" t="s">
        <v>2100</v>
      </c>
      <c r="R529" s="91"/>
      <c r="S529" s="91"/>
      <c r="T529" s="91" t="s">
        <v>2140</v>
      </c>
      <c r="U529" s="91"/>
      <c r="V529" s="97" t="s">
        <v>2157</v>
      </c>
      <c r="W529" s="94">
        <v>42808.621863425928</v>
      </c>
      <c r="X529" s="97" t="s">
        <v>2193</v>
      </c>
      <c r="Y529" s="91"/>
      <c r="Z529" s="91"/>
      <c r="AA529" s="100" t="s">
        <v>2233</v>
      </c>
      <c r="AB529" s="91"/>
      <c r="AC529" s="91" t="b">
        <v>0</v>
      </c>
      <c r="AD529" s="91">
        <v>0</v>
      </c>
      <c r="AE529" s="100" t="s">
        <v>243</v>
      </c>
      <c r="AF529" s="91" t="b">
        <v>0</v>
      </c>
      <c r="AG529" s="91" t="s">
        <v>246</v>
      </c>
      <c r="AH529" s="91"/>
      <c r="AI529" s="100" t="s">
        <v>243</v>
      </c>
      <c r="AJ529" s="91" t="b">
        <v>0</v>
      </c>
      <c r="AK529" s="91">
        <v>9</v>
      </c>
      <c r="AL529" s="100" t="s">
        <v>2238</v>
      </c>
      <c r="AM529" s="91" t="s">
        <v>453</v>
      </c>
      <c r="AN529" s="91" t="b">
        <v>0</v>
      </c>
      <c r="AO529" s="100" t="s">
        <v>2238</v>
      </c>
      <c r="AP529" s="91" t="s">
        <v>178</v>
      </c>
      <c r="AQ529" s="91">
        <v>0</v>
      </c>
      <c r="AR529" s="91">
        <v>0</v>
      </c>
      <c r="AS529" s="91"/>
      <c r="AT529" s="91"/>
      <c r="AU529" s="91"/>
      <c r="AV529" s="91"/>
      <c r="AW529" s="91"/>
      <c r="AX529" s="91"/>
      <c r="AY529" s="91"/>
      <c r="AZ529" s="91"/>
      <c r="BA529" s="123" t="s">
        <v>2044</v>
      </c>
      <c r="BB529" s="123" t="s">
        <v>4397</v>
      </c>
      <c r="BC529" s="123">
        <v>0</v>
      </c>
      <c r="BD529" s="90" t="str">
        <f>REPLACE(INDEX(GroupVertices[Group], MATCH(Edges[[#This Row],[Vertex 1]],GroupVertices[Vertex],0)),1,1,"")</f>
        <v>est</v>
      </c>
      <c r="BE529" s="90" t="str">
        <f>REPLACE(INDEX(GroupVertices[Group], MATCH(Edges[[#This Row],[Vertex 2]],GroupVertices[Vertex],0)),1,1,"")</f>
        <v>est</v>
      </c>
      <c r="BF529">
        <v>1</v>
      </c>
    </row>
    <row r="530" spans="1:58" x14ac:dyDescent="0.25">
      <c r="A530" s="88" t="s">
        <v>2055</v>
      </c>
      <c r="B530" s="88" t="s">
        <v>218</v>
      </c>
      <c r="C530" s="53" t="s">
        <v>4410</v>
      </c>
      <c r="D530" s="54">
        <v>1</v>
      </c>
      <c r="E530" s="61"/>
      <c r="F530" s="55">
        <v>10</v>
      </c>
      <c r="G530" s="53"/>
      <c r="H530" s="57"/>
      <c r="I530" s="56"/>
      <c r="J530" s="56"/>
      <c r="K530" s="36" t="s">
        <v>65</v>
      </c>
      <c r="L530" s="79">
        <v>530</v>
      </c>
      <c r="M530" s="79"/>
      <c r="N530" s="59"/>
      <c r="O530" s="91" t="s">
        <v>223</v>
      </c>
      <c r="P530" s="94">
        <v>42808.627199074072</v>
      </c>
      <c r="Q530" s="91" t="s">
        <v>2100</v>
      </c>
      <c r="R530" s="91"/>
      <c r="S530" s="91"/>
      <c r="T530" s="91" t="s">
        <v>2140</v>
      </c>
      <c r="U530" s="91"/>
      <c r="V530" s="97" t="s">
        <v>2158</v>
      </c>
      <c r="W530" s="94">
        <v>42808.627199074072</v>
      </c>
      <c r="X530" s="97" t="s">
        <v>2194</v>
      </c>
      <c r="Y530" s="91"/>
      <c r="Z530" s="91"/>
      <c r="AA530" s="100" t="s">
        <v>2234</v>
      </c>
      <c r="AB530" s="91"/>
      <c r="AC530" s="91" t="b">
        <v>0</v>
      </c>
      <c r="AD530" s="91">
        <v>0</v>
      </c>
      <c r="AE530" s="100" t="s">
        <v>243</v>
      </c>
      <c r="AF530" s="91" t="b">
        <v>0</v>
      </c>
      <c r="AG530" s="91" t="s">
        <v>246</v>
      </c>
      <c r="AH530" s="91"/>
      <c r="AI530" s="100" t="s">
        <v>243</v>
      </c>
      <c r="AJ530" s="91" t="b">
        <v>0</v>
      </c>
      <c r="AK530" s="91">
        <v>9</v>
      </c>
      <c r="AL530" s="100" t="s">
        <v>2238</v>
      </c>
      <c r="AM530" s="91" t="s">
        <v>989</v>
      </c>
      <c r="AN530" s="91" t="b">
        <v>0</v>
      </c>
      <c r="AO530" s="100" t="s">
        <v>2238</v>
      </c>
      <c r="AP530" s="91" t="s">
        <v>178</v>
      </c>
      <c r="AQ530" s="91">
        <v>0</v>
      </c>
      <c r="AR530" s="91">
        <v>0</v>
      </c>
      <c r="AS530" s="91"/>
      <c r="AT530" s="91"/>
      <c r="AU530" s="91"/>
      <c r="AV530" s="91"/>
      <c r="AW530" s="91"/>
      <c r="AX530" s="91"/>
      <c r="AY530" s="91"/>
      <c r="AZ530" s="91"/>
      <c r="BA530" s="123" t="s">
        <v>2044</v>
      </c>
      <c r="BB530" s="123" t="s">
        <v>4397</v>
      </c>
      <c r="BC530" s="123">
        <v>0</v>
      </c>
      <c r="BD530" s="90" t="str">
        <f>REPLACE(INDEX(GroupVertices[Group], MATCH(Edges[[#This Row],[Vertex 1]],GroupVertices[Vertex],0)),1,1,"")</f>
        <v>est</v>
      </c>
      <c r="BE530" s="90" t="e">
        <f>REPLACE(INDEX(GroupVertices[Group], MATCH(Edges[[#This Row],[Vertex 2]],GroupVertices[Vertex],0)),1,1,"")</f>
        <v>#N/A</v>
      </c>
      <c r="BF530">
        <v>1</v>
      </c>
    </row>
    <row r="531" spans="1:58" x14ac:dyDescent="0.25">
      <c r="A531" s="88" t="s">
        <v>2055</v>
      </c>
      <c r="B531" s="88" t="s">
        <v>2058</v>
      </c>
      <c r="C531" s="53" t="s">
        <v>4410</v>
      </c>
      <c r="D531" s="54">
        <v>1</v>
      </c>
      <c r="E531" s="61"/>
      <c r="F531" s="55">
        <v>10</v>
      </c>
      <c r="G531" s="53"/>
      <c r="H531" s="57"/>
      <c r="I531" s="56"/>
      <c r="J531" s="56"/>
      <c r="K531" s="36" t="s">
        <v>65</v>
      </c>
      <c r="L531" s="79">
        <v>531</v>
      </c>
      <c r="M531" s="79"/>
      <c r="N531" s="59"/>
      <c r="O531" s="91" t="s">
        <v>223</v>
      </c>
      <c r="P531" s="94">
        <v>42808.627199074072</v>
      </c>
      <c r="Q531" s="91" t="s">
        <v>2100</v>
      </c>
      <c r="R531" s="91"/>
      <c r="S531" s="91"/>
      <c r="T531" s="91" t="s">
        <v>2140</v>
      </c>
      <c r="U531" s="91"/>
      <c r="V531" s="97" t="s">
        <v>2158</v>
      </c>
      <c r="W531" s="94">
        <v>42808.627199074072</v>
      </c>
      <c r="X531" s="97" t="s">
        <v>2194</v>
      </c>
      <c r="Y531" s="91"/>
      <c r="Z531" s="91"/>
      <c r="AA531" s="100" t="s">
        <v>2234</v>
      </c>
      <c r="AB531" s="91"/>
      <c r="AC531" s="91" t="b">
        <v>0</v>
      </c>
      <c r="AD531" s="91">
        <v>0</v>
      </c>
      <c r="AE531" s="100" t="s">
        <v>243</v>
      </c>
      <c r="AF531" s="91" t="b">
        <v>0</v>
      </c>
      <c r="AG531" s="91" t="s">
        <v>246</v>
      </c>
      <c r="AH531" s="91"/>
      <c r="AI531" s="100" t="s">
        <v>243</v>
      </c>
      <c r="AJ531" s="91" t="b">
        <v>0</v>
      </c>
      <c r="AK531" s="91">
        <v>9</v>
      </c>
      <c r="AL531" s="100" t="s">
        <v>2238</v>
      </c>
      <c r="AM531" s="91" t="s">
        <v>989</v>
      </c>
      <c r="AN531" s="91" t="b">
        <v>0</v>
      </c>
      <c r="AO531" s="100" t="s">
        <v>2238</v>
      </c>
      <c r="AP531" s="91" t="s">
        <v>178</v>
      </c>
      <c r="AQ531" s="91">
        <v>0</v>
      </c>
      <c r="AR531" s="91">
        <v>0</v>
      </c>
      <c r="AS531" s="91"/>
      <c r="AT531" s="91"/>
      <c r="AU531" s="91"/>
      <c r="AV531" s="91"/>
      <c r="AW531" s="91"/>
      <c r="AX531" s="91"/>
      <c r="AY531" s="91"/>
      <c r="AZ531" s="91"/>
      <c r="BA531" s="123" t="s">
        <v>2044</v>
      </c>
      <c r="BB531" s="123" t="s">
        <v>4397</v>
      </c>
      <c r="BC531" s="123">
        <v>0</v>
      </c>
      <c r="BD531" s="90" t="str">
        <f>REPLACE(INDEX(GroupVertices[Group], MATCH(Edges[[#This Row],[Vertex 1]],GroupVertices[Vertex],0)),1,1,"")</f>
        <v>est</v>
      </c>
      <c r="BE531" s="90" t="str">
        <f>REPLACE(INDEX(GroupVertices[Group], MATCH(Edges[[#This Row],[Vertex 2]],GroupVertices[Vertex],0)),1,1,"")</f>
        <v>est</v>
      </c>
      <c r="BF531">
        <v>1</v>
      </c>
    </row>
    <row r="532" spans="1:58" x14ac:dyDescent="0.25">
      <c r="A532" s="88" t="s">
        <v>2056</v>
      </c>
      <c r="B532" s="88" t="s">
        <v>2081</v>
      </c>
      <c r="C532" s="53" t="s">
        <v>4410</v>
      </c>
      <c r="D532" s="54">
        <v>1.5</v>
      </c>
      <c r="E532" s="61"/>
      <c r="F532" s="55">
        <v>32.5</v>
      </c>
      <c r="G532" s="53"/>
      <c r="H532" s="57"/>
      <c r="I532" s="56"/>
      <c r="J532" s="56"/>
      <c r="K532" s="36" t="s">
        <v>65</v>
      </c>
      <c r="L532" s="79">
        <v>532</v>
      </c>
      <c r="M532" s="79"/>
      <c r="N532" s="59"/>
      <c r="O532" s="91" t="s">
        <v>223</v>
      </c>
      <c r="P532" s="94">
        <v>42808.75439814815</v>
      </c>
      <c r="Q532" s="91" t="s">
        <v>2101</v>
      </c>
      <c r="R532" s="97" t="s">
        <v>2128</v>
      </c>
      <c r="S532" s="91" t="s">
        <v>342</v>
      </c>
      <c r="T532" s="91" t="s">
        <v>2141</v>
      </c>
      <c r="U532" s="91"/>
      <c r="V532" s="97" t="s">
        <v>2159</v>
      </c>
      <c r="W532" s="94">
        <v>42808.75439814815</v>
      </c>
      <c r="X532" s="97" t="s">
        <v>2195</v>
      </c>
      <c r="Y532" s="91"/>
      <c r="Z532" s="91"/>
      <c r="AA532" s="100" t="s">
        <v>2235</v>
      </c>
      <c r="AB532" s="91"/>
      <c r="AC532" s="91" t="b">
        <v>0</v>
      </c>
      <c r="AD532" s="91">
        <v>0</v>
      </c>
      <c r="AE532" s="100" t="s">
        <v>2267</v>
      </c>
      <c r="AF532" s="91" t="b">
        <v>0</v>
      </c>
      <c r="AG532" s="91" t="s">
        <v>246</v>
      </c>
      <c r="AH532" s="91"/>
      <c r="AI532" s="100" t="s">
        <v>243</v>
      </c>
      <c r="AJ532" s="91" t="b">
        <v>0</v>
      </c>
      <c r="AK532" s="91">
        <v>0</v>
      </c>
      <c r="AL532" s="100" t="s">
        <v>243</v>
      </c>
      <c r="AM532" s="91" t="s">
        <v>989</v>
      </c>
      <c r="AN532" s="91" t="b">
        <v>1</v>
      </c>
      <c r="AO532" s="100" t="s">
        <v>2235</v>
      </c>
      <c r="AP532" s="91" t="s">
        <v>178</v>
      </c>
      <c r="AQ532" s="91">
        <v>0</v>
      </c>
      <c r="AR532" s="91">
        <v>0</v>
      </c>
      <c r="AS532" s="91"/>
      <c r="AT532" s="91"/>
      <c r="AU532" s="91"/>
      <c r="AV532" s="91"/>
      <c r="AW532" s="91"/>
      <c r="AX532" s="91"/>
      <c r="AY532" s="91"/>
      <c r="AZ532" s="91"/>
      <c r="BA532" s="123" t="s">
        <v>2044</v>
      </c>
      <c r="BB532" s="123" t="s">
        <v>4397</v>
      </c>
      <c r="BC532" s="123">
        <v>0</v>
      </c>
      <c r="BD532" s="90" t="str">
        <f>REPLACE(INDEX(GroupVertices[Group], MATCH(Edges[[#This Row],[Vertex 1]],GroupVertices[Vertex],0)),1,1,"")</f>
        <v>est</v>
      </c>
      <c r="BE532" s="90" t="str">
        <f>REPLACE(INDEX(GroupVertices[Group], MATCH(Edges[[#This Row],[Vertex 2]],GroupVertices[Vertex],0)),1,1,"")</f>
        <v>est</v>
      </c>
      <c r="BF532">
        <v>4</v>
      </c>
    </row>
    <row r="533" spans="1:58" x14ac:dyDescent="0.25">
      <c r="A533" s="88" t="s">
        <v>2056</v>
      </c>
      <c r="B533" s="88" t="s">
        <v>2081</v>
      </c>
      <c r="C533" s="53" t="s">
        <v>4410</v>
      </c>
      <c r="D533" s="54">
        <v>1.5</v>
      </c>
      <c r="E533" s="61"/>
      <c r="F533" s="55">
        <v>32.5</v>
      </c>
      <c r="G533" s="53"/>
      <c r="H533" s="57"/>
      <c r="I533" s="56"/>
      <c r="J533" s="56"/>
      <c r="K533" s="36" t="s">
        <v>65</v>
      </c>
      <c r="L533" s="79">
        <v>533</v>
      </c>
      <c r="M533" s="79"/>
      <c r="N533" s="59"/>
      <c r="O533" s="91" t="s">
        <v>223</v>
      </c>
      <c r="P533" s="94">
        <v>42808.76458333333</v>
      </c>
      <c r="Q533" s="91" t="s">
        <v>2102</v>
      </c>
      <c r="R533" s="97" t="s">
        <v>2129</v>
      </c>
      <c r="S533" s="91" t="s">
        <v>342</v>
      </c>
      <c r="T533" s="91" t="s">
        <v>2141</v>
      </c>
      <c r="U533" s="91"/>
      <c r="V533" s="97" t="s">
        <v>2159</v>
      </c>
      <c r="W533" s="94">
        <v>42808.76458333333</v>
      </c>
      <c r="X533" s="97" t="s">
        <v>2196</v>
      </c>
      <c r="Y533" s="91"/>
      <c r="Z533" s="91"/>
      <c r="AA533" s="100" t="s">
        <v>2236</v>
      </c>
      <c r="AB533" s="91"/>
      <c r="AC533" s="91" t="b">
        <v>0</v>
      </c>
      <c r="AD533" s="91">
        <v>0</v>
      </c>
      <c r="AE533" s="100" t="s">
        <v>2267</v>
      </c>
      <c r="AF533" s="91" t="b">
        <v>0</v>
      </c>
      <c r="AG533" s="91" t="s">
        <v>246</v>
      </c>
      <c r="AH533" s="91"/>
      <c r="AI533" s="100" t="s">
        <v>243</v>
      </c>
      <c r="AJ533" s="91" t="b">
        <v>0</v>
      </c>
      <c r="AK533" s="91">
        <v>0</v>
      </c>
      <c r="AL533" s="100" t="s">
        <v>243</v>
      </c>
      <c r="AM533" s="91" t="s">
        <v>989</v>
      </c>
      <c r="AN533" s="91" t="b">
        <v>1</v>
      </c>
      <c r="AO533" s="100" t="s">
        <v>2236</v>
      </c>
      <c r="AP533" s="91" t="s">
        <v>178</v>
      </c>
      <c r="AQ533" s="91">
        <v>0</v>
      </c>
      <c r="AR533" s="91">
        <v>0</v>
      </c>
      <c r="AS533" s="91"/>
      <c r="AT533" s="91"/>
      <c r="AU533" s="91"/>
      <c r="AV533" s="91"/>
      <c r="AW533" s="91"/>
      <c r="AX533" s="91"/>
      <c r="AY533" s="91"/>
      <c r="AZ533" s="91"/>
      <c r="BA533" s="123" t="s">
        <v>2044</v>
      </c>
      <c r="BB533" s="123" t="s">
        <v>4397</v>
      </c>
      <c r="BC533" s="123">
        <v>0</v>
      </c>
      <c r="BD533" s="90" t="str">
        <f>REPLACE(INDEX(GroupVertices[Group], MATCH(Edges[[#This Row],[Vertex 1]],GroupVertices[Vertex],0)),1,1,"")</f>
        <v>est</v>
      </c>
      <c r="BE533" s="90" t="str">
        <f>REPLACE(INDEX(GroupVertices[Group], MATCH(Edges[[#This Row],[Vertex 2]],GroupVertices[Vertex],0)),1,1,"")</f>
        <v>est</v>
      </c>
      <c r="BF533">
        <v>4</v>
      </c>
    </row>
    <row r="534" spans="1:58" x14ac:dyDescent="0.25">
      <c r="A534" s="88" t="s">
        <v>2056</v>
      </c>
      <c r="B534" s="88" t="s">
        <v>2082</v>
      </c>
      <c r="C534" s="53" t="s">
        <v>4410</v>
      </c>
      <c r="D534" s="54">
        <v>1.5</v>
      </c>
      <c r="E534" s="61"/>
      <c r="F534" s="55">
        <v>32.5</v>
      </c>
      <c r="G534" s="53"/>
      <c r="H534" s="57"/>
      <c r="I534" s="56"/>
      <c r="J534" s="56"/>
      <c r="K534" s="36" t="s">
        <v>65</v>
      </c>
      <c r="L534" s="79">
        <v>534</v>
      </c>
      <c r="M534" s="79"/>
      <c r="N534" s="59"/>
      <c r="O534" s="91" t="s">
        <v>223</v>
      </c>
      <c r="P534" s="94">
        <v>42808.75439814815</v>
      </c>
      <c r="Q534" s="91" t="s">
        <v>2101</v>
      </c>
      <c r="R534" s="97" t="s">
        <v>2128</v>
      </c>
      <c r="S534" s="91" t="s">
        <v>342</v>
      </c>
      <c r="T534" s="91" t="s">
        <v>2141</v>
      </c>
      <c r="U534" s="91"/>
      <c r="V534" s="97" t="s">
        <v>2159</v>
      </c>
      <c r="W534" s="94">
        <v>42808.75439814815</v>
      </c>
      <c r="X534" s="97" t="s">
        <v>2195</v>
      </c>
      <c r="Y534" s="91"/>
      <c r="Z534" s="91"/>
      <c r="AA534" s="100" t="s">
        <v>2235</v>
      </c>
      <c r="AB534" s="91"/>
      <c r="AC534" s="91" t="b">
        <v>0</v>
      </c>
      <c r="AD534" s="91">
        <v>0</v>
      </c>
      <c r="AE534" s="100" t="s">
        <v>2267</v>
      </c>
      <c r="AF534" s="91" t="b">
        <v>0</v>
      </c>
      <c r="AG534" s="91" t="s">
        <v>246</v>
      </c>
      <c r="AH534" s="91"/>
      <c r="AI534" s="100" t="s">
        <v>243</v>
      </c>
      <c r="AJ534" s="91" t="b">
        <v>0</v>
      </c>
      <c r="AK534" s="91">
        <v>0</v>
      </c>
      <c r="AL534" s="100" t="s">
        <v>243</v>
      </c>
      <c r="AM534" s="91" t="s">
        <v>989</v>
      </c>
      <c r="AN534" s="91" t="b">
        <v>1</v>
      </c>
      <c r="AO534" s="100" t="s">
        <v>2235</v>
      </c>
      <c r="AP534" s="91" t="s">
        <v>178</v>
      </c>
      <c r="AQ534" s="91">
        <v>0</v>
      </c>
      <c r="AR534" s="91">
        <v>0</v>
      </c>
      <c r="AS534" s="91"/>
      <c r="AT534" s="91"/>
      <c r="AU534" s="91"/>
      <c r="AV534" s="91"/>
      <c r="AW534" s="91"/>
      <c r="AX534" s="91"/>
      <c r="AY534" s="91"/>
      <c r="AZ534" s="91"/>
      <c r="BA534" s="123" t="s">
        <v>2044</v>
      </c>
      <c r="BB534" s="123" t="s">
        <v>4397</v>
      </c>
      <c r="BC534" s="123">
        <v>0</v>
      </c>
      <c r="BD534" s="90" t="str">
        <f>REPLACE(INDEX(GroupVertices[Group], MATCH(Edges[[#This Row],[Vertex 1]],GroupVertices[Vertex],0)),1,1,"")</f>
        <v>est</v>
      </c>
      <c r="BE534" s="90" t="str">
        <f>REPLACE(INDEX(GroupVertices[Group], MATCH(Edges[[#This Row],[Vertex 2]],GroupVertices[Vertex],0)),1,1,"")</f>
        <v>est</v>
      </c>
      <c r="BF534">
        <v>4</v>
      </c>
    </row>
    <row r="535" spans="1:58" x14ac:dyDescent="0.25">
      <c r="A535" s="88" t="s">
        <v>2056</v>
      </c>
      <c r="B535" s="88" t="s">
        <v>2082</v>
      </c>
      <c r="C535" s="53" t="s">
        <v>4410</v>
      </c>
      <c r="D535" s="54">
        <v>1.5</v>
      </c>
      <c r="E535" s="61"/>
      <c r="F535" s="55">
        <v>32.5</v>
      </c>
      <c r="G535" s="53"/>
      <c r="H535" s="57"/>
      <c r="I535" s="56"/>
      <c r="J535" s="56"/>
      <c r="K535" s="36" t="s">
        <v>65</v>
      </c>
      <c r="L535" s="79">
        <v>535</v>
      </c>
      <c r="M535" s="79"/>
      <c r="N535" s="59"/>
      <c r="O535" s="91" t="s">
        <v>223</v>
      </c>
      <c r="P535" s="94">
        <v>42808.76458333333</v>
      </c>
      <c r="Q535" s="91" t="s">
        <v>2102</v>
      </c>
      <c r="R535" s="97" t="s">
        <v>2129</v>
      </c>
      <c r="S535" s="91" t="s">
        <v>342</v>
      </c>
      <c r="T535" s="91" t="s">
        <v>2141</v>
      </c>
      <c r="U535" s="91"/>
      <c r="V535" s="97" t="s">
        <v>2159</v>
      </c>
      <c r="W535" s="94">
        <v>42808.76458333333</v>
      </c>
      <c r="X535" s="97" t="s">
        <v>2196</v>
      </c>
      <c r="Y535" s="91"/>
      <c r="Z535" s="91"/>
      <c r="AA535" s="100" t="s">
        <v>2236</v>
      </c>
      <c r="AB535" s="91"/>
      <c r="AC535" s="91" t="b">
        <v>0</v>
      </c>
      <c r="AD535" s="91">
        <v>0</v>
      </c>
      <c r="AE535" s="100" t="s">
        <v>2267</v>
      </c>
      <c r="AF535" s="91" t="b">
        <v>0</v>
      </c>
      <c r="AG535" s="91" t="s">
        <v>246</v>
      </c>
      <c r="AH535" s="91"/>
      <c r="AI535" s="100" t="s">
        <v>243</v>
      </c>
      <c r="AJ535" s="91" t="b">
        <v>0</v>
      </c>
      <c r="AK535" s="91">
        <v>0</v>
      </c>
      <c r="AL535" s="100" t="s">
        <v>243</v>
      </c>
      <c r="AM535" s="91" t="s">
        <v>989</v>
      </c>
      <c r="AN535" s="91" t="b">
        <v>1</v>
      </c>
      <c r="AO535" s="100" t="s">
        <v>2236</v>
      </c>
      <c r="AP535" s="91" t="s">
        <v>178</v>
      </c>
      <c r="AQ535" s="91">
        <v>0</v>
      </c>
      <c r="AR535" s="91">
        <v>0</v>
      </c>
      <c r="AS535" s="91"/>
      <c r="AT535" s="91"/>
      <c r="AU535" s="91"/>
      <c r="AV535" s="91"/>
      <c r="AW535" s="91"/>
      <c r="AX535" s="91"/>
      <c r="AY535" s="91"/>
      <c r="AZ535" s="91"/>
      <c r="BA535" s="123" t="s">
        <v>2044</v>
      </c>
      <c r="BB535" s="123" t="s">
        <v>4397</v>
      </c>
      <c r="BC535" s="123">
        <v>0</v>
      </c>
      <c r="BD535" s="90" t="str">
        <f>REPLACE(INDEX(GroupVertices[Group], MATCH(Edges[[#This Row],[Vertex 1]],GroupVertices[Vertex],0)),1,1,"")</f>
        <v>est</v>
      </c>
      <c r="BE535" s="90" t="str">
        <f>REPLACE(INDEX(GroupVertices[Group], MATCH(Edges[[#This Row],[Vertex 2]],GroupVertices[Vertex],0)),1,1,"")</f>
        <v>est</v>
      </c>
      <c r="BF535">
        <v>4</v>
      </c>
    </row>
    <row r="536" spans="1:58" x14ac:dyDescent="0.25">
      <c r="A536" s="88" t="s">
        <v>2056</v>
      </c>
      <c r="B536" s="88" t="s">
        <v>2083</v>
      </c>
      <c r="C536" s="53" t="s">
        <v>4410</v>
      </c>
      <c r="D536" s="54">
        <v>1.5</v>
      </c>
      <c r="E536" s="61"/>
      <c r="F536" s="55">
        <v>32.5</v>
      </c>
      <c r="G536" s="53"/>
      <c r="H536" s="57"/>
      <c r="I536" s="56"/>
      <c r="J536" s="56"/>
      <c r="K536" s="36" t="s">
        <v>65</v>
      </c>
      <c r="L536" s="79">
        <v>536</v>
      </c>
      <c r="M536" s="79"/>
      <c r="N536" s="59"/>
      <c r="O536" s="91" t="s">
        <v>223</v>
      </c>
      <c r="P536" s="94">
        <v>42808.75439814815</v>
      </c>
      <c r="Q536" s="91" t="s">
        <v>2101</v>
      </c>
      <c r="R536" s="97" t="s">
        <v>2128</v>
      </c>
      <c r="S536" s="91" t="s">
        <v>342</v>
      </c>
      <c r="T536" s="91" t="s">
        <v>2141</v>
      </c>
      <c r="U536" s="91"/>
      <c r="V536" s="97" t="s">
        <v>2159</v>
      </c>
      <c r="W536" s="94">
        <v>42808.75439814815</v>
      </c>
      <c r="X536" s="97" t="s">
        <v>2195</v>
      </c>
      <c r="Y536" s="91"/>
      <c r="Z536" s="91"/>
      <c r="AA536" s="100" t="s">
        <v>2235</v>
      </c>
      <c r="AB536" s="91"/>
      <c r="AC536" s="91" t="b">
        <v>0</v>
      </c>
      <c r="AD536" s="91">
        <v>0</v>
      </c>
      <c r="AE536" s="100" t="s">
        <v>2267</v>
      </c>
      <c r="AF536" s="91" t="b">
        <v>0</v>
      </c>
      <c r="AG536" s="91" t="s">
        <v>246</v>
      </c>
      <c r="AH536" s="91"/>
      <c r="AI536" s="100" t="s">
        <v>243</v>
      </c>
      <c r="AJ536" s="91" t="b">
        <v>0</v>
      </c>
      <c r="AK536" s="91">
        <v>0</v>
      </c>
      <c r="AL536" s="100" t="s">
        <v>243</v>
      </c>
      <c r="AM536" s="91" t="s">
        <v>989</v>
      </c>
      <c r="AN536" s="91" t="b">
        <v>1</v>
      </c>
      <c r="AO536" s="100" t="s">
        <v>2235</v>
      </c>
      <c r="AP536" s="91" t="s">
        <v>178</v>
      </c>
      <c r="AQ536" s="91">
        <v>0</v>
      </c>
      <c r="AR536" s="91">
        <v>0</v>
      </c>
      <c r="AS536" s="91"/>
      <c r="AT536" s="91"/>
      <c r="AU536" s="91"/>
      <c r="AV536" s="91"/>
      <c r="AW536" s="91"/>
      <c r="AX536" s="91"/>
      <c r="AY536" s="91"/>
      <c r="AZ536" s="91"/>
      <c r="BA536" s="123" t="s">
        <v>2044</v>
      </c>
      <c r="BB536" s="123" t="s">
        <v>4397</v>
      </c>
      <c r="BC536" s="123">
        <v>0</v>
      </c>
      <c r="BD536" s="90" t="str">
        <f>REPLACE(INDEX(GroupVertices[Group], MATCH(Edges[[#This Row],[Vertex 1]],GroupVertices[Vertex],0)),1,1,"")</f>
        <v>est</v>
      </c>
      <c r="BE536" s="90" t="e">
        <f>REPLACE(INDEX(GroupVertices[Group], MATCH(Edges[[#This Row],[Vertex 2]],GroupVertices[Vertex],0)),1,1,"")</f>
        <v>#N/A</v>
      </c>
      <c r="BF536">
        <v>4</v>
      </c>
    </row>
    <row r="537" spans="1:58" x14ac:dyDescent="0.25">
      <c r="A537" s="88" t="s">
        <v>2056</v>
      </c>
      <c r="B537" s="88" t="s">
        <v>2083</v>
      </c>
      <c r="C537" s="53" t="s">
        <v>4410</v>
      </c>
      <c r="D537" s="81">
        <v>1.5</v>
      </c>
      <c r="E537" s="82"/>
      <c r="F537" s="83">
        <v>32.5</v>
      </c>
      <c r="G537" s="80"/>
      <c r="H537" s="84"/>
      <c r="I537" s="85"/>
      <c r="J537" s="85"/>
      <c r="K537" s="36" t="s">
        <v>65</v>
      </c>
      <c r="L537" s="86">
        <v>537</v>
      </c>
      <c r="M537" s="86"/>
      <c r="N537" s="59"/>
      <c r="O537" s="91" t="s">
        <v>223</v>
      </c>
      <c r="P537" s="94">
        <v>42808.76458333333</v>
      </c>
      <c r="Q537" s="91" t="s">
        <v>2102</v>
      </c>
      <c r="R537" s="97" t="s">
        <v>2129</v>
      </c>
      <c r="S537" s="91" t="s">
        <v>342</v>
      </c>
      <c r="T537" s="91" t="s">
        <v>2141</v>
      </c>
      <c r="U537" s="91"/>
      <c r="V537" s="97" t="s">
        <v>2159</v>
      </c>
      <c r="W537" s="94">
        <v>42808.76458333333</v>
      </c>
      <c r="X537" s="97" t="s">
        <v>2196</v>
      </c>
      <c r="Y537" s="91"/>
      <c r="Z537" s="91"/>
      <c r="AA537" s="100" t="s">
        <v>2236</v>
      </c>
      <c r="AB537" s="91"/>
      <c r="AC537" s="91" t="b">
        <v>0</v>
      </c>
      <c r="AD537" s="91">
        <v>0</v>
      </c>
      <c r="AE537" s="100" t="s">
        <v>2267</v>
      </c>
      <c r="AF537" s="91" t="b">
        <v>0</v>
      </c>
      <c r="AG537" s="91" t="s">
        <v>246</v>
      </c>
      <c r="AH537" s="91"/>
      <c r="AI537" s="100" t="s">
        <v>243</v>
      </c>
      <c r="AJ537" s="91" t="b">
        <v>0</v>
      </c>
      <c r="AK537" s="91">
        <v>0</v>
      </c>
      <c r="AL537" s="100" t="s">
        <v>243</v>
      </c>
      <c r="AM537" s="91" t="s">
        <v>989</v>
      </c>
      <c r="AN537" s="91" t="b">
        <v>1</v>
      </c>
      <c r="AO537" s="100" t="s">
        <v>2236</v>
      </c>
      <c r="AP537" s="91" t="s">
        <v>178</v>
      </c>
      <c r="AQ537" s="91">
        <v>0</v>
      </c>
      <c r="AR537" s="91">
        <v>0</v>
      </c>
      <c r="AS537" s="91"/>
      <c r="AT537" s="91"/>
      <c r="AU537" s="91"/>
      <c r="AV537" s="91"/>
      <c r="AW537" s="91"/>
      <c r="AX537" s="91"/>
      <c r="AY537" s="91"/>
      <c r="AZ537" s="91"/>
      <c r="BA537" s="123" t="s">
        <v>2044</v>
      </c>
      <c r="BB537" s="123" t="s">
        <v>4397</v>
      </c>
      <c r="BC537" s="123">
        <v>0</v>
      </c>
      <c r="BD537" s="90" t="str">
        <f>REPLACE(INDEX(GroupVertices[Group], MATCH(Edges[[#This Row],[Vertex 1]],GroupVertices[Vertex],0)),1,1,"")</f>
        <v>est</v>
      </c>
      <c r="BE537" s="90" t="e">
        <f>REPLACE(INDEX(GroupVertices[Group], MATCH(Edges[[#This Row],[Vertex 2]],GroupVertices[Vertex],0)),1,1,"")</f>
        <v>#N/A</v>
      </c>
      <c r="BF537">
        <v>4</v>
      </c>
    </row>
    <row r="538" spans="1:58" x14ac:dyDescent="0.25">
      <c r="A538" s="88" t="s">
        <v>2056</v>
      </c>
      <c r="B538" s="88" t="s">
        <v>2084</v>
      </c>
      <c r="C538" s="53" t="s">
        <v>4410</v>
      </c>
      <c r="D538" s="54">
        <v>1.5</v>
      </c>
      <c r="E538" s="61"/>
      <c r="F538" s="55">
        <v>32.5</v>
      </c>
      <c r="G538" s="53"/>
      <c r="H538" s="57"/>
      <c r="I538" s="56"/>
      <c r="J538" s="56"/>
      <c r="K538" s="36" t="s">
        <v>65</v>
      </c>
      <c r="L538" s="79">
        <v>538</v>
      </c>
      <c r="M538" s="79"/>
      <c r="N538" s="59"/>
      <c r="O538" s="91" t="s">
        <v>223</v>
      </c>
      <c r="P538" s="94">
        <v>42808.75439814815</v>
      </c>
      <c r="Q538" s="91" t="s">
        <v>2101</v>
      </c>
      <c r="R538" s="97" t="s">
        <v>2128</v>
      </c>
      <c r="S538" s="91" t="s">
        <v>342</v>
      </c>
      <c r="T538" s="91" t="s">
        <v>2141</v>
      </c>
      <c r="U538" s="91"/>
      <c r="V538" s="97" t="s">
        <v>2159</v>
      </c>
      <c r="W538" s="94">
        <v>42808.75439814815</v>
      </c>
      <c r="X538" s="97" t="s">
        <v>2195</v>
      </c>
      <c r="Y538" s="91"/>
      <c r="Z538" s="91"/>
      <c r="AA538" s="100" t="s">
        <v>2235</v>
      </c>
      <c r="AB538" s="91"/>
      <c r="AC538" s="91" t="b">
        <v>0</v>
      </c>
      <c r="AD538" s="91">
        <v>0</v>
      </c>
      <c r="AE538" s="100" t="s">
        <v>2267</v>
      </c>
      <c r="AF538" s="91" t="b">
        <v>0</v>
      </c>
      <c r="AG538" s="91" t="s">
        <v>246</v>
      </c>
      <c r="AH538" s="91"/>
      <c r="AI538" s="100" t="s">
        <v>243</v>
      </c>
      <c r="AJ538" s="91" t="b">
        <v>0</v>
      </c>
      <c r="AK538" s="91">
        <v>0</v>
      </c>
      <c r="AL538" s="100" t="s">
        <v>243</v>
      </c>
      <c r="AM538" s="91" t="s">
        <v>989</v>
      </c>
      <c r="AN538" s="91" t="b">
        <v>1</v>
      </c>
      <c r="AO538" s="100" t="s">
        <v>2235</v>
      </c>
      <c r="AP538" s="91" t="s">
        <v>178</v>
      </c>
      <c r="AQ538" s="91">
        <v>0</v>
      </c>
      <c r="AR538" s="91">
        <v>0</v>
      </c>
      <c r="AS538" s="91"/>
      <c r="AT538" s="91"/>
      <c r="AU538" s="91"/>
      <c r="AV538" s="91"/>
      <c r="AW538" s="91"/>
      <c r="AX538" s="91"/>
      <c r="AY538" s="91"/>
      <c r="AZ538" s="91"/>
      <c r="BA538" s="123" t="s">
        <v>2044</v>
      </c>
      <c r="BB538" s="123" t="s">
        <v>4397</v>
      </c>
      <c r="BC538" s="123">
        <v>0</v>
      </c>
      <c r="BD538" s="90" t="str">
        <f>REPLACE(INDEX(GroupVertices[Group], MATCH(Edges[[#This Row],[Vertex 1]],GroupVertices[Vertex],0)),1,1,"")</f>
        <v>est</v>
      </c>
      <c r="BE538" s="90" t="str">
        <f>REPLACE(INDEX(GroupVertices[Group], MATCH(Edges[[#This Row],[Vertex 2]],GroupVertices[Vertex],0)),1,1,"")</f>
        <v>est</v>
      </c>
      <c r="BF538">
        <v>4</v>
      </c>
    </row>
    <row r="539" spans="1:58" x14ac:dyDescent="0.25">
      <c r="A539" s="88" t="s">
        <v>2056</v>
      </c>
      <c r="B539" s="88" t="s">
        <v>2084</v>
      </c>
      <c r="C539" s="53" t="s">
        <v>4410</v>
      </c>
      <c r="D539" s="54">
        <v>1.5</v>
      </c>
      <c r="E539" s="61"/>
      <c r="F539" s="55">
        <v>32.5</v>
      </c>
      <c r="G539" s="53"/>
      <c r="H539" s="57"/>
      <c r="I539" s="56"/>
      <c r="J539" s="56"/>
      <c r="K539" s="36" t="s">
        <v>65</v>
      </c>
      <c r="L539" s="79">
        <v>539</v>
      </c>
      <c r="M539" s="79"/>
      <c r="N539" s="59"/>
      <c r="O539" s="91" t="s">
        <v>223</v>
      </c>
      <c r="P539" s="94">
        <v>42808.76458333333</v>
      </c>
      <c r="Q539" s="91" t="s">
        <v>2102</v>
      </c>
      <c r="R539" s="97" t="s">
        <v>2129</v>
      </c>
      <c r="S539" s="91" t="s">
        <v>342</v>
      </c>
      <c r="T539" s="91" t="s">
        <v>2141</v>
      </c>
      <c r="U539" s="91"/>
      <c r="V539" s="97" t="s">
        <v>2159</v>
      </c>
      <c r="W539" s="94">
        <v>42808.76458333333</v>
      </c>
      <c r="X539" s="97" t="s">
        <v>2196</v>
      </c>
      <c r="Y539" s="91"/>
      <c r="Z539" s="91"/>
      <c r="AA539" s="100" t="s">
        <v>2236</v>
      </c>
      <c r="AB539" s="91"/>
      <c r="AC539" s="91" t="b">
        <v>0</v>
      </c>
      <c r="AD539" s="91">
        <v>0</v>
      </c>
      <c r="AE539" s="100" t="s">
        <v>2267</v>
      </c>
      <c r="AF539" s="91" t="b">
        <v>0</v>
      </c>
      <c r="AG539" s="91" t="s">
        <v>246</v>
      </c>
      <c r="AH539" s="91"/>
      <c r="AI539" s="100" t="s">
        <v>243</v>
      </c>
      <c r="AJ539" s="91" t="b">
        <v>0</v>
      </c>
      <c r="AK539" s="91">
        <v>0</v>
      </c>
      <c r="AL539" s="100" t="s">
        <v>243</v>
      </c>
      <c r="AM539" s="91" t="s">
        <v>989</v>
      </c>
      <c r="AN539" s="91" t="b">
        <v>1</v>
      </c>
      <c r="AO539" s="100" t="s">
        <v>2236</v>
      </c>
      <c r="AP539" s="91" t="s">
        <v>178</v>
      </c>
      <c r="AQ539" s="91">
        <v>0</v>
      </c>
      <c r="AR539" s="91">
        <v>0</v>
      </c>
      <c r="AS539" s="91"/>
      <c r="AT539" s="91"/>
      <c r="AU539" s="91"/>
      <c r="AV539" s="91"/>
      <c r="AW539" s="91"/>
      <c r="AX539" s="91"/>
      <c r="AY539" s="91"/>
      <c r="AZ539" s="91"/>
      <c r="BA539" s="123" t="s">
        <v>2044</v>
      </c>
      <c r="BB539" s="123" t="s">
        <v>4397</v>
      </c>
      <c r="BC539" s="123">
        <v>0</v>
      </c>
      <c r="BD539" s="90" t="str">
        <f>REPLACE(INDEX(GroupVertices[Group], MATCH(Edges[[#This Row],[Vertex 1]],GroupVertices[Vertex],0)),1,1,"")</f>
        <v>est</v>
      </c>
      <c r="BE539" s="90" t="str">
        <f>REPLACE(INDEX(GroupVertices[Group], MATCH(Edges[[#This Row],[Vertex 2]],GroupVertices[Vertex],0)),1,1,"")</f>
        <v>est</v>
      </c>
      <c r="BF539">
        <v>4</v>
      </c>
    </row>
    <row r="540" spans="1:58" x14ac:dyDescent="0.25">
      <c r="A540" s="88" t="s">
        <v>2056</v>
      </c>
      <c r="B540" s="88" t="s">
        <v>2085</v>
      </c>
      <c r="C540" s="53" t="s">
        <v>4410</v>
      </c>
      <c r="D540" s="54">
        <v>1.5</v>
      </c>
      <c r="E540" s="61"/>
      <c r="F540" s="55">
        <v>32.5</v>
      </c>
      <c r="G540" s="53"/>
      <c r="H540" s="57"/>
      <c r="I540" s="56"/>
      <c r="J540" s="56"/>
      <c r="K540" s="36" t="s">
        <v>65</v>
      </c>
      <c r="L540" s="79">
        <v>540</v>
      </c>
      <c r="M540" s="79"/>
      <c r="N540" s="59"/>
      <c r="O540" s="91" t="s">
        <v>223</v>
      </c>
      <c r="P540" s="94">
        <v>42808.75439814815</v>
      </c>
      <c r="Q540" s="91" t="s">
        <v>2101</v>
      </c>
      <c r="R540" s="97" t="s">
        <v>2128</v>
      </c>
      <c r="S540" s="91" t="s">
        <v>342</v>
      </c>
      <c r="T540" s="91" t="s">
        <v>2141</v>
      </c>
      <c r="U540" s="91"/>
      <c r="V540" s="97" t="s">
        <v>2159</v>
      </c>
      <c r="W540" s="94">
        <v>42808.75439814815</v>
      </c>
      <c r="X540" s="97" t="s">
        <v>2195</v>
      </c>
      <c r="Y540" s="91"/>
      <c r="Z540" s="91"/>
      <c r="AA540" s="100" t="s">
        <v>2235</v>
      </c>
      <c r="AB540" s="91"/>
      <c r="AC540" s="91" t="b">
        <v>0</v>
      </c>
      <c r="AD540" s="91">
        <v>0</v>
      </c>
      <c r="AE540" s="100" t="s">
        <v>2267</v>
      </c>
      <c r="AF540" s="91" t="b">
        <v>0</v>
      </c>
      <c r="AG540" s="91" t="s">
        <v>246</v>
      </c>
      <c r="AH540" s="91"/>
      <c r="AI540" s="100" t="s">
        <v>243</v>
      </c>
      <c r="AJ540" s="91" t="b">
        <v>0</v>
      </c>
      <c r="AK540" s="91">
        <v>0</v>
      </c>
      <c r="AL540" s="100" t="s">
        <v>243</v>
      </c>
      <c r="AM540" s="91" t="s">
        <v>989</v>
      </c>
      <c r="AN540" s="91" t="b">
        <v>1</v>
      </c>
      <c r="AO540" s="100" t="s">
        <v>2235</v>
      </c>
      <c r="AP540" s="91" t="s">
        <v>178</v>
      </c>
      <c r="AQ540" s="91">
        <v>0</v>
      </c>
      <c r="AR540" s="91">
        <v>0</v>
      </c>
      <c r="AS540" s="91"/>
      <c r="AT540" s="91"/>
      <c r="AU540" s="91"/>
      <c r="AV540" s="91"/>
      <c r="AW540" s="91"/>
      <c r="AX540" s="91"/>
      <c r="AY540" s="91"/>
      <c r="AZ540" s="91"/>
      <c r="BA540" s="123" t="s">
        <v>2044</v>
      </c>
      <c r="BB540" s="123" t="s">
        <v>4397</v>
      </c>
      <c r="BC540" s="123">
        <v>0</v>
      </c>
      <c r="BD540" s="90" t="str">
        <f>REPLACE(INDEX(GroupVertices[Group], MATCH(Edges[[#This Row],[Vertex 1]],GroupVertices[Vertex],0)),1,1,"")</f>
        <v>est</v>
      </c>
      <c r="BE540" s="90" t="str">
        <f>REPLACE(INDEX(GroupVertices[Group], MATCH(Edges[[#This Row],[Vertex 2]],GroupVertices[Vertex],0)),1,1,"")</f>
        <v>est</v>
      </c>
      <c r="BF540">
        <v>4</v>
      </c>
    </row>
    <row r="541" spans="1:58" x14ac:dyDescent="0.25">
      <c r="A541" s="88" t="s">
        <v>2056</v>
      </c>
      <c r="B541" s="88" t="s">
        <v>2085</v>
      </c>
      <c r="C541" s="53" t="s">
        <v>4410</v>
      </c>
      <c r="D541" s="54">
        <v>1.5</v>
      </c>
      <c r="E541" s="61"/>
      <c r="F541" s="55">
        <v>32.5</v>
      </c>
      <c r="G541" s="53"/>
      <c r="H541" s="57"/>
      <c r="I541" s="56"/>
      <c r="J541" s="56"/>
      <c r="K541" s="36" t="s">
        <v>65</v>
      </c>
      <c r="L541" s="79">
        <v>541</v>
      </c>
      <c r="M541" s="79"/>
      <c r="N541" s="59"/>
      <c r="O541" s="91" t="s">
        <v>223</v>
      </c>
      <c r="P541" s="94">
        <v>42808.76458333333</v>
      </c>
      <c r="Q541" s="91" t="s">
        <v>2102</v>
      </c>
      <c r="R541" s="97" t="s">
        <v>2129</v>
      </c>
      <c r="S541" s="91" t="s">
        <v>342</v>
      </c>
      <c r="T541" s="91" t="s">
        <v>2141</v>
      </c>
      <c r="U541" s="91"/>
      <c r="V541" s="97" t="s">
        <v>2159</v>
      </c>
      <c r="W541" s="94">
        <v>42808.76458333333</v>
      </c>
      <c r="X541" s="97" t="s">
        <v>2196</v>
      </c>
      <c r="Y541" s="91"/>
      <c r="Z541" s="91"/>
      <c r="AA541" s="100" t="s">
        <v>2236</v>
      </c>
      <c r="AB541" s="91"/>
      <c r="AC541" s="91" t="b">
        <v>0</v>
      </c>
      <c r="AD541" s="91">
        <v>0</v>
      </c>
      <c r="AE541" s="100" t="s">
        <v>2267</v>
      </c>
      <c r="AF541" s="91" t="b">
        <v>0</v>
      </c>
      <c r="AG541" s="91" t="s">
        <v>246</v>
      </c>
      <c r="AH541" s="91"/>
      <c r="AI541" s="100" t="s">
        <v>243</v>
      </c>
      <c r="AJ541" s="91" t="b">
        <v>0</v>
      </c>
      <c r="AK541" s="91">
        <v>0</v>
      </c>
      <c r="AL541" s="100" t="s">
        <v>243</v>
      </c>
      <c r="AM541" s="91" t="s">
        <v>989</v>
      </c>
      <c r="AN541" s="91" t="b">
        <v>1</v>
      </c>
      <c r="AO541" s="100" t="s">
        <v>2236</v>
      </c>
      <c r="AP541" s="91" t="s">
        <v>178</v>
      </c>
      <c r="AQ541" s="91">
        <v>0</v>
      </c>
      <c r="AR541" s="91">
        <v>0</v>
      </c>
      <c r="AS541" s="91"/>
      <c r="AT541" s="91"/>
      <c r="AU541" s="91"/>
      <c r="AV541" s="91"/>
      <c r="AW541" s="91"/>
      <c r="AX541" s="91"/>
      <c r="AY541" s="91"/>
      <c r="AZ541" s="91"/>
      <c r="BA541" s="123" t="s">
        <v>2044</v>
      </c>
      <c r="BB541" s="123" t="s">
        <v>4397</v>
      </c>
      <c r="BC541" s="123">
        <v>0</v>
      </c>
      <c r="BD541" s="90" t="str">
        <f>REPLACE(INDEX(GroupVertices[Group], MATCH(Edges[[#This Row],[Vertex 1]],GroupVertices[Vertex],0)),1,1,"")</f>
        <v>est</v>
      </c>
      <c r="BE541" s="90" t="str">
        <f>REPLACE(INDEX(GroupVertices[Group], MATCH(Edges[[#This Row],[Vertex 2]],GroupVertices[Vertex],0)),1,1,"")</f>
        <v>est</v>
      </c>
      <c r="BF541">
        <v>4</v>
      </c>
    </row>
    <row r="542" spans="1:58" x14ac:dyDescent="0.25">
      <c r="A542" s="88" t="s">
        <v>2056</v>
      </c>
      <c r="B542" s="88" t="s">
        <v>2086</v>
      </c>
      <c r="C542" s="53" t="s">
        <v>4410</v>
      </c>
      <c r="D542" s="54">
        <v>1.5</v>
      </c>
      <c r="E542" s="61"/>
      <c r="F542" s="55">
        <v>32.5</v>
      </c>
      <c r="G542" s="53"/>
      <c r="H542" s="57"/>
      <c r="I542" s="56"/>
      <c r="J542" s="56"/>
      <c r="K542" s="36" t="s">
        <v>65</v>
      </c>
      <c r="L542" s="79">
        <v>542</v>
      </c>
      <c r="M542" s="79"/>
      <c r="N542" s="59"/>
      <c r="O542" s="91" t="s">
        <v>222</v>
      </c>
      <c r="P542" s="94">
        <v>42808.75439814815</v>
      </c>
      <c r="Q542" s="91" t="s">
        <v>2101</v>
      </c>
      <c r="R542" s="97" t="s">
        <v>2128</v>
      </c>
      <c r="S542" s="91" t="s">
        <v>342</v>
      </c>
      <c r="T542" s="91" t="s">
        <v>2141</v>
      </c>
      <c r="U542" s="91"/>
      <c r="V542" s="97" t="s">
        <v>2159</v>
      </c>
      <c r="W542" s="94">
        <v>42808.75439814815</v>
      </c>
      <c r="X542" s="97" t="s">
        <v>2195</v>
      </c>
      <c r="Y542" s="91"/>
      <c r="Z542" s="91"/>
      <c r="AA542" s="100" t="s">
        <v>2235</v>
      </c>
      <c r="AB542" s="91"/>
      <c r="AC542" s="91" t="b">
        <v>0</v>
      </c>
      <c r="AD542" s="91">
        <v>0</v>
      </c>
      <c r="AE542" s="100" t="s">
        <v>2267</v>
      </c>
      <c r="AF542" s="91" t="b">
        <v>0</v>
      </c>
      <c r="AG542" s="91" t="s">
        <v>246</v>
      </c>
      <c r="AH542" s="91"/>
      <c r="AI542" s="100" t="s">
        <v>243</v>
      </c>
      <c r="AJ542" s="91" t="b">
        <v>0</v>
      </c>
      <c r="AK542" s="91">
        <v>0</v>
      </c>
      <c r="AL542" s="100" t="s">
        <v>243</v>
      </c>
      <c r="AM542" s="91" t="s">
        <v>989</v>
      </c>
      <c r="AN542" s="91" t="b">
        <v>1</v>
      </c>
      <c r="AO542" s="100" t="s">
        <v>2235</v>
      </c>
      <c r="AP542" s="91" t="s">
        <v>178</v>
      </c>
      <c r="AQ542" s="91">
        <v>0</v>
      </c>
      <c r="AR542" s="91">
        <v>0</v>
      </c>
      <c r="AS542" s="91"/>
      <c r="AT542" s="91"/>
      <c r="AU542" s="91"/>
      <c r="AV542" s="91"/>
      <c r="AW542" s="91"/>
      <c r="AX542" s="91"/>
      <c r="AY542" s="91"/>
      <c r="AZ542" s="91"/>
      <c r="BA542" s="123" t="s">
        <v>2044</v>
      </c>
      <c r="BB542" s="123" t="s">
        <v>4397</v>
      </c>
      <c r="BC542" s="123">
        <v>0</v>
      </c>
      <c r="BD542" s="90" t="str">
        <f>REPLACE(INDEX(GroupVertices[Group], MATCH(Edges[[#This Row],[Vertex 1]],GroupVertices[Vertex],0)),1,1,"")</f>
        <v>est</v>
      </c>
      <c r="BE542" s="90" t="e">
        <f>REPLACE(INDEX(GroupVertices[Group], MATCH(Edges[[#This Row],[Vertex 2]],GroupVertices[Vertex],0)),1,1,"")</f>
        <v>#N/A</v>
      </c>
      <c r="BF542">
        <v>4</v>
      </c>
    </row>
    <row r="543" spans="1:58" x14ac:dyDescent="0.25">
      <c r="A543" s="88" t="s">
        <v>2056</v>
      </c>
      <c r="B543" s="88" t="s">
        <v>2086</v>
      </c>
      <c r="C543" s="53" t="s">
        <v>4410</v>
      </c>
      <c r="D543" s="54">
        <v>1.5</v>
      </c>
      <c r="E543" s="61"/>
      <c r="F543" s="55">
        <v>32.5</v>
      </c>
      <c r="G543" s="53"/>
      <c r="H543" s="57"/>
      <c r="I543" s="56"/>
      <c r="J543" s="56"/>
      <c r="K543" s="36" t="s">
        <v>65</v>
      </c>
      <c r="L543" s="79">
        <v>543</v>
      </c>
      <c r="M543" s="79"/>
      <c r="N543" s="59"/>
      <c r="O543" s="91" t="s">
        <v>222</v>
      </c>
      <c r="P543" s="94">
        <v>42808.76458333333</v>
      </c>
      <c r="Q543" s="91" t="s">
        <v>2102</v>
      </c>
      <c r="R543" s="97" t="s">
        <v>2129</v>
      </c>
      <c r="S543" s="91" t="s">
        <v>342</v>
      </c>
      <c r="T543" s="91" t="s">
        <v>2141</v>
      </c>
      <c r="U543" s="91"/>
      <c r="V543" s="97" t="s">
        <v>2159</v>
      </c>
      <c r="W543" s="94">
        <v>42808.76458333333</v>
      </c>
      <c r="X543" s="97" t="s">
        <v>2196</v>
      </c>
      <c r="Y543" s="91"/>
      <c r="Z543" s="91"/>
      <c r="AA543" s="100" t="s">
        <v>2236</v>
      </c>
      <c r="AB543" s="91"/>
      <c r="AC543" s="91" t="b">
        <v>0</v>
      </c>
      <c r="AD543" s="91">
        <v>0</v>
      </c>
      <c r="AE543" s="100" t="s">
        <v>2267</v>
      </c>
      <c r="AF543" s="91" t="b">
        <v>0</v>
      </c>
      <c r="AG543" s="91" t="s">
        <v>246</v>
      </c>
      <c r="AH543" s="91"/>
      <c r="AI543" s="100" t="s">
        <v>243</v>
      </c>
      <c r="AJ543" s="91" t="b">
        <v>0</v>
      </c>
      <c r="AK543" s="91">
        <v>0</v>
      </c>
      <c r="AL543" s="100" t="s">
        <v>243</v>
      </c>
      <c r="AM543" s="91" t="s">
        <v>989</v>
      </c>
      <c r="AN543" s="91" t="b">
        <v>1</v>
      </c>
      <c r="AO543" s="100" t="s">
        <v>2236</v>
      </c>
      <c r="AP543" s="91" t="s">
        <v>178</v>
      </c>
      <c r="AQ543" s="91">
        <v>0</v>
      </c>
      <c r="AR543" s="91">
        <v>0</v>
      </c>
      <c r="AS543" s="91"/>
      <c r="AT543" s="91"/>
      <c r="AU543" s="91"/>
      <c r="AV543" s="91"/>
      <c r="AW543" s="91"/>
      <c r="AX543" s="91"/>
      <c r="AY543" s="91"/>
      <c r="AZ543" s="91"/>
      <c r="BA543" s="123" t="s">
        <v>2044</v>
      </c>
      <c r="BB543" s="123" t="s">
        <v>4397</v>
      </c>
      <c r="BC543" s="123">
        <v>0</v>
      </c>
      <c r="BD543" s="90" t="str">
        <f>REPLACE(INDEX(GroupVertices[Group], MATCH(Edges[[#This Row],[Vertex 1]],GroupVertices[Vertex],0)),1,1,"")</f>
        <v>est</v>
      </c>
      <c r="BE543" s="90" t="e">
        <f>REPLACE(INDEX(GroupVertices[Group], MATCH(Edges[[#This Row],[Vertex 2]],GroupVertices[Vertex],0)),1,1,"")</f>
        <v>#N/A</v>
      </c>
      <c r="BF543">
        <v>4</v>
      </c>
    </row>
    <row r="544" spans="1:58" x14ac:dyDescent="0.25">
      <c r="A544" s="88" t="s">
        <v>2056</v>
      </c>
      <c r="B544" s="88" t="s">
        <v>218</v>
      </c>
      <c r="C544" s="53" t="s">
        <v>4410</v>
      </c>
      <c r="D544" s="54">
        <v>1.5</v>
      </c>
      <c r="E544" s="61"/>
      <c r="F544" s="55">
        <v>32.5</v>
      </c>
      <c r="G544" s="53"/>
      <c r="H544" s="57"/>
      <c r="I544" s="56"/>
      <c r="J544" s="56"/>
      <c r="K544" s="36" t="s">
        <v>65</v>
      </c>
      <c r="L544" s="79">
        <v>544</v>
      </c>
      <c r="M544" s="79"/>
      <c r="N544" s="59"/>
      <c r="O544" s="91" t="s">
        <v>223</v>
      </c>
      <c r="P544" s="94">
        <v>42808.75439814815</v>
      </c>
      <c r="Q544" s="91" t="s">
        <v>2101</v>
      </c>
      <c r="R544" s="97" t="s">
        <v>2128</v>
      </c>
      <c r="S544" s="91" t="s">
        <v>342</v>
      </c>
      <c r="T544" s="91" t="s">
        <v>2141</v>
      </c>
      <c r="U544" s="91"/>
      <c r="V544" s="97" t="s">
        <v>2159</v>
      </c>
      <c r="W544" s="94">
        <v>42808.75439814815</v>
      </c>
      <c r="X544" s="97" t="s">
        <v>2195</v>
      </c>
      <c r="Y544" s="91"/>
      <c r="Z544" s="91"/>
      <c r="AA544" s="100" t="s">
        <v>2235</v>
      </c>
      <c r="AB544" s="91"/>
      <c r="AC544" s="91" t="b">
        <v>0</v>
      </c>
      <c r="AD544" s="91">
        <v>0</v>
      </c>
      <c r="AE544" s="100" t="s">
        <v>2267</v>
      </c>
      <c r="AF544" s="91" t="b">
        <v>0</v>
      </c>
      <c r="AG544" s="91" t="s">
        <v>246</v>
      </c>
      <c r="AH544" s="91"/>
      <c r="AI544" s="100" t="s">
        <v>243</v>
      </c>
      <c r="AJ544" s="91" t="b">
        <v>0</v>
      </c>
      <c r="AK544" s="91">
        <v>0</v>
      </c>
      <c r="AL544" s="100" t="s">
        <v>243</v>
      </c>
      <c r="AM544" s="91" t="s">
        <v>989</v>
      </c>
      <c r="AN544" s="91" t="b">
        <v>1</v>
      </c>
      <c r="AO544" s="100" t="s">
        <v>2235</v>
      </c>
      <c r="AP544" s="91" t="s">
        <v>178</v>
      </c>
      <c r="AQ544" s="91">
        <v>0</v>
      </c>
      <c r="AR544" s="91">
        <v>0</v>
      </c>
      <c r="AS544" s="91"/>
      <c r="AT544" s="91"/>
      <c r="AU544" s="91"/>
      <c r="AV544" s="91"/>
      <c r="AW544" s="91"/>
      <c r="AX544" s="91"/>
      <c r="AY544" s="91"/>
      <c r="AZ544" s="91"/>
      <c r="BA544" s="123" t="s">
        <v>2044</v>
      </c>
      <c r="BB544" s="123" t="s">
        <v>4397</v>
      </c>
      <c r="BC544" s="123">
        <v>0</v>
      </c>
      <c r="BD544" s="90" t="str">
        <f>REPLACE(INDEX(GroupVertices[Group], MATCH(Edges[[#This Row],[Vertex 1]],GroupVertices[Vertex],0)),1,1,"")</f>
        <v>est</v>
      </c>
      <c r="BE544" s="90" t="e">
        <f>REPLACE(INDEX(GroupVertices[Group], MATCH(Edges[[#This Row],[Vertex 2]],GroupVertices[Vertex],0)),1,1,"")</f>
        <v>#N/A</v>
      </c>
      <c r="BF544">
        <v>4</v>
      </c>
    </row>
    <row r="545" spans="1:58" x14ac:dyDescent="0.25">
      <c r="A545" s="88" t="s">
        <v>2056</v>
      </c>
      <c r="B545" s="88" t="s">
        <v>218</v>
      </c>
      <c r="C545" s="53" t="s">
        <v>4410</v>
      </c>
      <c r="D545" s="54">
        <v>1.5</v>
      </c>
      <c r="E545" s="61"/>
      <c r="F545" s="55">
        <v>32.5</v>
      </c>
      <c r="G545" s="53"/>
      <c r="H545" s="57"/>
      <c r="I545" s="56"/>
      <c r="J545" s="56"/>
      <c r="K545" s="36" t="s">
        <v>65</v>
      </c>
      <c r="L545" s="79">
        <v>545</v>
      </c>
      <c r="M545" s="79"/>
      <c r="N545" s="59"/>
      <c r="O545" s="91" t="s">
        <v>223</v>
      </c>
      <c r="P545" s="94">
        <v>42808.76458333333</v>
      </c>
      <c r="Q545" s="91" t="s">
        <v>2102</v>
      </c>
      <c r="R545" s="97" t="s">
        <v>2129</v>
      </c>
      <c r="S545" s="91" t="s">
        <v>342</v>
      </c>
      <c r="T545" s="91" t="s">
        <v>2141</v>
      </c>
      <c r="U545" s="91"/>
      <c r="V545" s="97" t="s">
        <v>2159</v>
      </c>
      <c r="W545" s="94">
        <v>42808.76458333333</v>
      </c>
      <c r="X545" s="97" t="s">
        <v>2196</v>
      </c>
      <c r="Y545" s="91"/>
      <c r="Z545" s="91"/>
      <c r="AA545" s="100" t="s">
        <v>2236</v>
      </c>
      <c r="AB545" s="91"/>
      <c r="AC545" s="91" t="b">
        <v>0</v>
      </c>
      <c r="AD545" s="91">
        <v>0</v>
      </c>
      <c r="AE545" s="100" t="s">
        <v>2267</v>
      </c>
      <c r="AF545" s="91" t="b">
        <v>0</v>
      </c>
      <c r="AG545" s="91" t="s">
        <v>246</v>
      </c>
      <c r="AH545" s="91"/>
      <c r="AI545" s="100" t="s">
        <v>243</v>
      </c>
      <c r="AJ545" s="91" t="b">
        <v>0</v>
      </c>
      <c r="AK545" s="91">
        <v>0</v>
      </c>
      <c r="AL545" s="100" t="s">
        <v>243</v>
      </c>
      <c r="AM545" s="91" t="s">
        <v>989</v>
      </c>
      <c r="AN545" s="91" t="b">
        <v>1</v>
      </c>
      <c r="AO545" s="100" t="s">
        <v>2236</v>
      </c>
      <c r="AP545" s="91" t="s">
        <v>178</v>
      </c>
      <c r="AQ545" s="91">
        <v>0</v>
      </c>
      <c r="AR545" s="91">
        <v>0</v>
      </c>
      <c r="AS545" s="91"/>
      <c r="AT545" s="91"/>
      <c r="AU545" s="91"/>
      <c r="AV545" s="91"/>
      <c r="AW545" s="91"/>
      <c r="AX545" s="91"/>
      <c r="AY545" s="91"/>
      <c r="AZ545" s="91"/>
      <c r="BA545" s="123" t="s">
        <v>2044</v>
      </c>
      <c r="BB545" s="123" t="s">
        <v>4397</v>
      </c>
      <c r="BC545" s="123">
        <v>0</v>
      </c>
      <c r="BD545" s="90" t="str">
        <f>REPLACE(INDEX(GroupVertices[Group], MATCH(Edges[[#This Row],[Vertex 1]],GroupVertices[Vertex],0)),1,1,"")</f>
        <v>est</v>
      </c>
      <c r="BE545" s="90" t="e">
        <f>REPLACE(INDEX(GroupVertices[Group], MATCH(Edges[[#This Row],[Vertex 2]],GroupVertices[Vertex],0)),1,1,"")</f>
        <v>#N/A</v>
      </c>
      <c r="BF545">
        <v>4</v>
      </c>
    </row>
    <row r="546" spans="1:58" x14ac:dyDescent="0.25">
      <c r="A546" s="88" t="s">
        <v>2058</v>
      </c>
      <c r="B546" s="88" t="s">
        <v>218</v>
      </c>
      <c r="C546" s="53" t="s">
        <v>4410</v>
      </c>
      <c r="D546" s="54">
        <v>1</v>
      </c>
      <c r="E546" s="61"/>
      <c r="F546" s="55">
        <v>10</v>
      </c>
      <c r="G546" s="53"/>
      <c r="H546" s="57"/>
      <c r="I546" s="56"/>
      <c r="J546" s="56"/>
      <c r="K546" s="36" t="s">
        <v>65</v>
      </c>
      <c r="L546" s="79">
        <v>546</v>
      </c>
      <c r="M546" s="79"/>
      <c r="N546" s="59"/>
      <c r="O546" s="91" t="s">
        <v>223</v>
      </c>
      <c r="P546" s="94">
        <v>42808.621087962965</v>
      </c>
      <c r="Q546" s="91" t="s">
        <v>2104</v>
      </c>
      <c r="R546" s="97" t="s">
        <v>2130</v>
      </c>
      <c r="S546" s="91" t="s">
        <v>2136</v>
      </c>
      <c r="T546" s="91" t="s">
        <v>2140</v>
      </c>
      <c r="U546" s="91"/>
      <c r="V546" s="97" t="s">
        <v>2160</v>
      </c>
      <c r="W546" s="94">
        <v>42808.621087962965</v>
      </c>
      <c r="X546" s="97" t="s">
        <v>2198</v>
      </c>
      <c r="Y546" s="91"/>
      <c r="Z546" s="91"/>
      <c r="AA546" s="100" t="s">
        <v>2238</v>
      </c>
      <c r="AB546" s="91"/>
      <c r="AC546" s="91" t="b">
        <v>0</v>
      </c>
      <c r="AD546" s="91">
        <v>8</v>
      </c>
      <c r="AE546" s="100" t="s">
        <v>243</v>
      </c>
      <c r="AF546" s="91" t="b">
        <v>0</v>
      </c>
      <c r="AG546" s="91" t="s">
        <v>246</v>
      </c>
      <c r="AH546" s="91"/>
      <c r="AI546" s="100" t="s">
        <v>243</v>
      </c>
      <c r="AJ546" s="91" t="b">
        <v>0</v>
      </c>
      <c r="AK546" s="91">
        <v>9</v>
      </c>
      <c r="AL546" s="100" t="s">
        <v>243</v>
      </c>
      <c r="AM546" s="91" t="s">
        <v>989</v>
      </c>
      <c r="AN546" s="91" t="b">
        <v>0</v>
      </c>
      <c r="AO546" s="100" t="s">
        <v>2238</v>
      </c>
      <c r="AP546" s="91" t="s">
        <v>178</v>
      </c>
      <c r="AQ546" s="91">
        <v>0</v>
      </c>
      <c r="AR546" s="91">
        <v>0</v>
      </c>
      <c r="AS546" s="91"/>
      <c r="AT546" s="91"/>
      <c r="AU546" s="91"/>
      <c r="AV546" s="91"/>
      <c r="AW546" s="91"/>
      <c r="AX546" s="91"/>
      <c r="AY546" s="91"/>
      <c r="AZ546" s="91"/>
      <c r="BA546" s="123" t="s">
        <v>2044</v>
      </c>
      <c r="BB546" s="123" t="s">
        <v>4397</v>
      </c>
      <c r="BC546" s="123">
        <v>0</v>
      </c>
      <c r="BD546" s="90" t="str">
        <f>REPLACE(INDEX(GroupVertices[Group], MATCH(Edges[[#This Row],[Vertex 1]],GroupVertices[Vertex],0)),1,1,"")</f>
        <v>est</v>
      </c>
      <c r="BE546" s="90" t="e">
        <f>REPLACE(INDEX(GroupVertices[Group], MATCH(Edges[[#This Row],[Vertex 2]],GroupVertices[Vertex],0)),1,1,"")</f>
        <v>#N/A</v>
      </c>
      <c r="BF546">
        <v>1</v>
      </c>
    </row>
    <row r="547" spans="1:58" x14ac:dyDescent="0.25">
      <c r="A547" s="88" t="s">
        <v>2059</v>
      </c>
      <c r="B547" s="88" t="s">
        <v>2058</v>
      </c>
      <c r="C547" s="53" t="s">
        <v>4410</v>
      </c>
      <c r="D547" s="54">
        <v>1</v>
      </c>
      <c r="E547" s="61"/>
      <c r="F547" s="55">
        <v>10</v>
      </c>
      <c r="G547" s="53"/>
      <c r="H547" s="57"/>
      <c r="I547" s="56"/>
      <c r="J547" s="56"/>
      <c r="K547" s="36" t="s">
        <v>65</v>
      </c>
      <c r="L547" s="79">
        <v>547</v>
      </c>
      <c r="M547" s="79"/>
      <c r="N547" s="59"/>
      <c r="O547" s="91" t="s">
        <v>223</v>
      </c>
      <c r="P547" s="94">
        <v>42808.803564814814</v>
      </c>
      <c r="Q547" s="91" t="s">
        <v>2100</v>
      </c>
      <c r="R547" s="91"/>
      <c r="S547" s="91"/>
      <c r="T547" s="91" t="s">
        <v>2140</v>
      </c>
      <c r="U547" s="91"/>
      <c r="V547" s="97" t="s">
        <v>2161</v>
      </c>
      <c r="W547" s="94">
        <v>42808.803564814814</v>
      </c>
      <c r="X547" s="97" t="s">
        <v>2199</v>
      </c>
      <c r="Y547" s="91"/>
      <c r="Z547" s="91"/>
      <c r="AA547" s="100" t="s">
        <v>2239</v>
      </c>
      <c r="AB547" s="91"/>
      <c r="AC547" s="91" t="b">
        <v>0</v>
      </c>
      <c r="AD547" s="91">
        <v>0</v>
      </c>
      <c r="AE547" s="100" t="s">
        <v>243</v>
      </c>
      <c r="AF547" s="91" t="b">
        <v>0</v>
      </c>
      <c r="AG547" s="91" t="s">
        <v>246</v>
      </c>
      <c r="AH547" s="91"/>
      <c r="AI547" s="100" t="s">
        <v>243</v>
      </c>
      <c r="AJ547" s="91" t="b">
        <v>0</v>
      </c>
      <c r="AK547" s="91">
        <v>9</v>
      </c>
      <c r="AL547" s="100" t="s">
        <v>2238</v>
      </c>
      <c r="AM547" s="91" t="s">
        <v>247</v>
      </c>
      <c r="AN547" s="91" t="b">
        <v>0</v>
      </c>
      <c r="AO547" s="100" t="s">
        <v>2238</v>
      </c>
      <c r="AP547" s="91" t="s">
        <v>178</v>
      </c>
      <c r="AQ547" s="91">
        <v>0</v>
      </c>
      <c r="AR547" s="91">
        <v>0</v>
      </c>
      <c r="AS547" s="91"/>
      <c r="AT547" s="91"/>
      <c r="AU547" s="91"/>
      <c r="AV547" s="91"/>
      <c r="AW547" s="91"/>
      <c r="AX547" s="91"/>
      <c r="AY547" s="91"/>
      <c r="AZ547" s="91"/>
      <c r="BA547" s="123" t="s">
        <v>2044</v>
      </c>
      <c r="BB547" s="123" t="s">
        <v>4397</v>
      </c>
      <c r="BC547" s="123">
        <v>0</v>
      </c>
      <c r="BD547" s="90" t="str">
        <f>REPLACE(INDEX(GroupVertices[Group], MATCH(Edges[[#This Row],[Vertex 1]],GroupVertices[Vertex],0)),1,1,"")</f>
        <v>est</v>
      </c>
      <c r="BE547" s="90" t="str">
        <f>REPLACE(INDEX(GroupVertices[Group], MATCH(Edges[[#This Row],[Vertex 2]],GroupVertices[Vertex],0)),1,1,"")</f>
        <v>est</v>
      </c>
      <c r="BF547">
        <v>1</v>
      </c>
    </row>
    <row r="548" spans="1:58" x14ac:dyDescent="0.25">
      <c r="A548" s="88" t="s">
        <v>2059</v>
      </c>
      <c r="B548" s="88" t="s">
        <v>218</v>
      </c>
      <c r="C548" s="53" t="s">
        <v>4410</v>
      </c>
      <c r="D548" s="81">
        <v>1</v>
      </c>
      <c r="E548" s="82"/>
      <c r="F548" s="83">
        <v>10</v>
      </c>
      <c r="G548" s="80"/>
      <c r="H548" s="84"/>
      <c r="I548" s="85"/>
      <c r="J548" s="85"/>
      <c r="K548" s="36" t="s">
        <v>65</v>
      </c>
      <c r="L548" s="86">
        <v>548</v>
      </c>
      <c r="M548" s="86"/>
      <c r="N548" s="59"/>
      <c r="O548" s="91" t="s">
        <v>223</v>
      </c>
      <c r="P548" s="94">
        <v>42808.803564814814</v>
      </c>
      <c r="Q548" s="91" t="s">
        <v>2100</v>
      </c>
      <c r="R548" s="91"/>
      <c r="S548" s="91"/>
      <c r="T548" s="91" t="s">
        <v>2140</v>
      </c>
      <c r="U548" s="91"/>
      <c r="V548" s="97" t="s">
        <v>2161</v>
      </c>
      <c r="W548" s="94">
        <v>42808.803564814814</v>
      </c>
      <c r="X548" s="97" t="s">
        <v>2199</v>
      </c>
      <c r="Y548" s="91"/>
      <c r="Z548" s="91"/>
      <c r="AA548" s="100" t="s">
        <v>2239</v>
      </c>
      <c r="AB548" s="91"/>
      <c r="AC548" s="91" t="b">
        <v>0</v>
      </c>
      <c r="AD548" s="91">
        <v>0</v>
      </c>
      <c r="AE548" s="100" t="s">
        <v>243</v>
      </c>
      <c r="AF548" s="91" t="b">
        <v>0</v>
      </c>
      <c r="AG548" s="91" t="s">
        <v>246</v>
      </c>
      <c r="AH548" s="91"/>
      <c r="AI548" s="100" t="s">
        <v>243</v>
      </c>
      <c r="AJ548" s="91" t="b">
        <v>0</v>
      </c>
      <c r="AK548" s="91">
        <v>9</v>
      </c>
      <c r="AL548" s="100" t="s">
        <v>2238</v>
      </c>
      <c r="AM548" s="91" t="s">
        <v>247</v>
      </c>
      <c r="AN548" s="91" t="b">
        <v>0</v>
      </c>
      <c r="AO548" s="100" t="s">
        <v>2238</v>
      </c>
      <c r="AP548" s="91" t="s">
        <v>178</v>
      </c>
      <c r="AQ548" s="91">
        <v>0</v>
      </c>
      <c r="AR548" s="91">
        <v>0</v>
      </c>
      <c r="AS548" s="91"/>
      <c r="AT548" s="91"/>
      <c r="AU548" s="91"/>
      <c r="AV548" s="91"/>
      <c r="AW548" s="91"/>
      <c r="AX548" s="91"/>
      <c r="AY548" s="91"/>
      <c r="AZ548" s="91"/>
      <c r="BA548" s="123" t="s">
        <v>2044</v>
      </c>
      <c r="BB548" s="123" t="s">
        <v>4397</v>
      </c>
      <c r="BC548" s="123">
        <v>0</v>
      </c>
      <c r="BD548" s="90" t="str">
        <f>REPLACE(INDEX(GroupVertices[Group], MATCH(Edges[[#This Row],[Vertex 1]],GroupVertices[Vertex],0)),1,1,"")</f>
        <v>est</v>
      </c>
      <c r="BE548" s="90" t="e">
        <f>REPLACE(INDEX(GroupVertices[Group], MATCH(Edges[[#This Row],[Vertex 2]],GroupVertices[Vertex],0)),1,1,"")</f>
        <v>#N/A</v>
      </c>
      <c r="BF548">
        <v>1</v>
      </c>
    </row>
    <row r="549" spans="1:58" x14ac:dyDescent="0.25">
      <c r="A549" s="88" t="s">
        <v>2061</v>
      </c>
      <c r="B549" s="88" t="s">
        <v>218</v>
      </c>
      <c r="C549" s="53" t="s">
        <v>4410</v>
      </c>
      <c r="D549" s="54">
        <v>1</v>
      </c>
      <c r="E549" s="61"/>
      <c r="F549" s="55">
        <v>10</v>
      </c>
      <c r="G549" s="53"/>
      <c r="H549" s="57"/>
      <c r="I549" s="56"/>
      <c r="J549" s="56"/>
      <c r="K549" s="36" t="s">
        <v>65</v>
      </c>
      <c r="L549" s="79">
        <v>549</v>
      </c>
      <c r="M549" s="79"/>
      <c r="N549" s="59"/>
      <c r="O549" s="91" t="s">
        <v>222</v>
      </c>
      <c r="P549" s="94">
        <v>42809.478252314817</v>
      </c>
      <c r="Q549" s="91" t="s">
        <v>2106</v>
      </c>
      <c r="R549" s="91"/>
      <c r="S549" s="91"/>
      <c r="T549" s="91" t="s">
        <v>2142</v>
      </c>
      <c r="U549" s="91"/>
      <c r="V549" s="97" t="s">
        <v>2163</v>
      </c>
      <c r="W549" s="94">
        <v>42809.478252314817</v>
      </c>
      <c r="X549" s="97" t="s">
        <v>2201</v>
      </c>
      <c r="Y549" s="91"/>
      <c r="Z549" s="91"/>
      <c r="AA549" s="100" t="s">
        <v>2241</v>
      </c>
      <c r="AB549" s="91"/>
      <c r="AC549" s="91" t="b">
        <v>0</v>
      </c>
      <c r="AD549" s="91">
        <v>0</v>
      </c>
      <c r="AE549" s="100" t="s">
        <v>242</v>
      </c>
      <c r="AF549" s="91" t="b">
        <v>0</v>
      </c>
      <c r="AG549" s="91" t="s">
        <v>246</v>
      </c>
      <c r="AH549" s="91"/>
      <c r="AI549" s="100" t="s">
        <v>243</v>
      </c>
      <c r="AJ549" s="91" t="b">
        <v>0</v>
      </c>
      <c r="AK549" s="91">
        <v>0</v>
      </c>
      <c r="AL549" s="100" t="s">
        <v>243</v>
      </c>
      <c r="AM549" s="91" t="s">
        <v>989</v>
      </c>
      <c r="AN549" s="91" t="b">
        <v>0</v>
      </c>
      <c r="AO549" s="100" t="s">
        <v>2241</v>
      </c>
      <c r="AP549" s="91" t="s">
        <v>178</v>
      </c>
      <c r="AQ549" s="91">
        <v>0</v>
      </c>
      <c r="AR549" s="91">
        <v>0</v>
      </c>
      <c r="AS549" s="91"/>
      <c r="AT549" s="91"/>
      <c r="AU549" s="91"/>
      <c r="AV549" s="91"/>
      <c r="AW549" s="91"/>
      <c r="AX549" s="91"/>
      <c r="AY549" s="91"/>
      <c r="AZ549" s="91"/>
      <c r="BA549" s="123" t="s">
        <v>2044</v>
      </c>
      <c r="BB549" s="123" t="s">
        <v>4397</v>
      </c>
      <c r="BC549" s="123">
        <v>0</v>
      </c>
      <c r="BD549" s="90" t="str">
        <f>REPLACE(INDEX(GroupVertices[Group], MATCH(Edges[[#This Row],[Vertex 1]],GroupVertices[Vertex],0)),1,1,"")</f>
        <v>est</v>
      </c>
      <c r="BE549" s="90" t="e">
        <f>REPLACE(INDEX(GroupVertices[Group], MATCH(Edges[[#This Row],[Vertex 2]],GroupVertices[Vertex],0)),1,1,"")</f>
        <v>#N/A</v>
      </c>
      <c r="BF549">
        <v>1</v>
      </c>
    </row>
    <row r="550" spans="1:58" x14ac:dyDescent="0.25">
      <c r="A550" s="88" t="s">
        <v>2062</v>
      </c>
      <c r="B550" s="88" t="s">
        <v>416</v>
      </c>
      <c r="C550" s="53" t="s">
        <v>4410</v>
      </c>
      <c r="D550" s="54">
        <v>1.1666666666666667</v>
      </c>
      <c r="E550" s="61"/>
      <c r="F550" s="55">
        <v>17.5</v>
      </c>
      <c r="G550" s="53"/>
      <c r="H550" s="57"/>
      <c r="I550" s="56"/>
      <c r="J550" s="56"/>
      <c r="K550" s="36" t="s">
        <v>65</v>
      </c>
      <c r="L550" s="79">
        <v>550</v>
      </c>
      <c r="M550" s="79"/>
      <c r="N550" s="59"/>
      <c r="O550" s="91" t="s">
        <v>223</v>
      </c>
      <c r="P550" s="94">
        <v>42809.587916666664</v>
      </c>
      <c r="Q550" s="91" t="s">
        <v>2107</v>
      </c>
      <c r="R550" s="91"/>
      <c r="S550" s="91"/>
      <c r="T550" s="91"/>
      <c r="U550" s="91"/>
      <c r="V550" s="97" t="s">
        <v>2164</v>
      </c>
      <c r="W550" s="94">
        <v>42809.587916666664</v>
      </c>
      <c r="X550" s="97" t="s">
        <v>2202</v>
      </c>
      <c r="Y550" s="91"/>
      <c r="Z550" s="91"/>
      <c r="AA550" s="100" t="s">
        <v>2242</v>
      </c>
      <c r="AB550" s="91"/>
      <c r="AC550" s="91" t="b">
        <v>0</v>
      </c>
      <c r="AD550" s="91">
        <v>0</v>
      </c>
      <c r="AE550" s="100" t="s">
        <v>243</v>
      </c>
      <c r="AF550" s="91" t="b">
        <v>0</v>
      </c>
      <c r="AG550" s="91" t="s">
        <v>246</v>
      </c>
      <c r="AH550" s="91"/>
      <c r="AI550" s="100" t="s">
        <v>243</v>
      </c>
      <c r="AJ550" s="91" t="b">
        <v>0</v>
      </c>
      <c r="AK550" s="91">
        <v>0</v>
      </c>
      <c r="AL550" s="100" t="s">
        <v>243</v>
      </c>
      <c r="AM550" s="91" t="s">
        <v>247</v>
      </c>
      <c r="AN550" s="91" t="b">
        <v>0</v>
      </c>
      <c r="AO550" s="100" t="s">
        <v>2242</v>
      </c>
      <c r="AP550" s="91" t="s">
        <v>178</v>
      </c>
      <c r="AQ550" s="91">
        <v>0</v>
      </c>
      <c r="AR550" s="91">
        <v>0</v>
      </c>
      <c r="AS550" s="91"/>
      <c r="AT550" s="91"/>
      <c r="AU550" s="91"/>
      <c r="AV550" s="91"/>
      <c r="AW550" s="91"/>
      <c r="AX550" s="91"/>
      <c r="AY550" s="91"/>
      <c r="AZ550" s="91"/>
      <c r="BA550" s="123" t="s">
        <v>2044</v>
      </c>
      <c r="BB550" s="123" t="s">
        <v>4397</v>
      </c>
      <c r="BC550" s="123">
        <v>0</v>
      </c>
      <c r="BD550" s="90" t="str">
        <f>REPLACE(INDEX(GroupVertices[Group], MATCH(Edges[[#This Row],[Vertex 1]],GroupVertices[Vertex],0)),1,1,"")</f>
        <v>est</v>
      </c>
      <c r="BE550" s="90" t="e">
        <f>REPLACE(INDEX(GroupVertices[Group], MATCH(Edges[[#This Row],[Vertex 2]],GroupVertices[Vertex],0)),1,1,"")</f>
        <v>#N/A</v>
      </c>
      <c r="BF550">
        <v>2</v>
      </c>
    </row>
    <row r="551" spans="1:58" x14ac:dyDescent="0.25">
      <c r="A551" s="88" t="s">
        <v>2062</v>
      </c>
      <c r="B551" s="88" t="s">
        <v>221</v>
      </c>
      <c r="C551" s="53" t="s">
        <v>4410</v>
      </c>
      <c r="D551" s="54">
        <v>1.1666666666666667</v>
      </c>
      <c r="E551" s="61"/>
      <c r="F551" s="55">
        <v>17.5</v>
      </c>
      <c r="G551" s="53"/>
      <c r="H551" s="57"/>
      <c r="I551" s="56"/>
      <c r="J551" s="56"/>
      <c r="K551" s="36" t="s">
        <v>65</v>
      </c>
      <c r="L551" s="79">
        <v>551</v>
      </c>
      <c r="M551" s="79"/>
      <c r="N551" s="59"/>
      <c r="O551" s="91" t="s">
        <v>223</v>
      </c>
      <c r="P551" s="94">
        <v>42809.587916666664</v>
      </c>
      <c r="Q551" s="91" t="s">
        <v>2107</v>
      </c>
      <c r="R551" s="91"/>
      <c r="S551" s="91"/>
      <c r="T551" s="91"/>
      <c r="U551" s="91"/>
      <c r="V551" s="97" t="s">
        <v>2164</v>
      </c>
      <c r="W551" s="94">
        <v>42809.587916666664</v>
      </c>
      <c r="X551" s="97" t="s">
        <v>2202</v>
      </c>
      <c r="Y551" s="91"/>
      <c r="Z551" s="91"/>
      <c r="AA551" s="100" t="s">
        <v>2242</v>
      </c>
      <c r="AB551" s="91"/>
      <c r="AC551" s="91" t="b">
        <v>0</v>
      </c>
      <c r="AD551" s="91">
        <v>0</v>
      </c>
      <c r="AE551" s="100" t="s">
        <v>243</v>
      </c>
      <c r="AF551" s="91" t="b">
        <v>0</v>
      </c>
      <c r="AG551" s="91" t="s">
        <v>246</v>
      </c>
      <c r="AH551" s="91"/>
      <c r="AI551" s="100" t="s">
        <v>243</v>
      </c>
      <c r="AJ551" s="91" t="b">
        <v>0</v>
      </c>
      <c r="AK551" s="91">
        <v>0</v>
      </c>
      <c r="AL551" s="100" t="s">
        <v>243</v>
      </c>
      <c r="AM551" s="91" t="s">
        <v>247</v>
      </c>
      <c r="AN551" s="91" t="b">
        <v>0</v>
      </c>
      <c r="AO551" s="100" t="s">
        <v>2242</v>
      </c>
      <c r="AP551" s="91" t="s">
        <v>178</v>
      </c>
      <c r="AQ551" s="91">
        <v>0</v>
      </c>
      <c r="AR551" s="91">
        <v>0</v>
      </c>
      <c r="AS551" s="91"/>
      <c r="AT551" s="91"/>
      <c r="AU551" s="91"/>
      <c r="AV551" s="91"/>
      <c r="AW551" s="91"/>
      <c r="AX551" s="91"/>
      <c r="AY551" s="91"/>
      <c r="AZ551" s="91"/>
      <c r="BA551" s="123" t="s">
        <v>2044</v>
      </c>
      <c r="BB551" s="123" t="s">
        <v>4397</v>
      </c>
      <c r="BC551" s="123">
        <v>0</v>
      </c>
      <c r="BD551" s="90" t="str">
        <f>REPLACE(INDEX(GroupVertices[Group], MATCH(Edges[[#This Row],[Vertex 1]],GroupVertices[Vertex],0)),1,1,"")</f>
        <v>est</v>
      </c>
      <c r="BE551" s="90" t="e">
        <f>REPLACE(INDEX(GroupVertices[Group], MATCH(Edges[[#This Row],[Vertex 2]],GroupVertices[Vertex],0)),1,1,"")</f>
        <v>#N/A</v>
      </c>
      <c r="BF551">
        <v>2</v>
      </c>
    </row>
    <row r="552" spans="1:58" x14ac:dyDescent="0.25">
      <c r="A552" s="88" t="s">
        <v>2062</v>
      </c>
      <c r="B552" s="88" t="s">
        <v>218</v>
      </c>
      <c r="C552" s="53" t="s">
        <v>4410</v>
      </c>
      <c r="D552" s="54">
        <v>1.1666666666666667</v>
      </c>
      <c r="E552" s="61"/>
      <c r="F552" s="55">
        <v>17.5</v>
      </c>
      <c r="G552" s="53"/>
      <c r="H552" s="57"/>
      <c r="I552" s="56"/>
      <c r="J552" s="56"/>
      <c r="K552" s="36" t="s">
        <v>65</v>
      </c>
      <c r="L552" s="79">
        <v>552</v>
      </c>
      <c r="M552" s="79"/>
      <c r="N552" s="59"/>
      <c r="O552" s="91" t="s">
        <v>223</v>
      </c>
      <c r="P552" s="94">
        <v>42809.587916666664</v>
      </c>
      <c r="Q552" s="91" t="s">
        <v>2107</v>
      </c>
      <c r="R552" s="91"/>
      <c r="S552" s="91"/>
      <c r="T552" s="91"/>
      <c r="U552" s="91"/>
      <c r="V552" s="97" t="s">
        <v>2164</v>
      </c>
      <c r="W552" s="94">
        <v>42809.587916666664</v>
      </c>
      <c r="X552" s="97" t="s">
        <v>2202</v>
      </c>
      <c r="Y552" s="91"/>
      <c r="Z552" s="91"/>
      <c r="AA552" s="100" t="s">
        <v>2242</v>
      </c>
      <c r="AB552" s="91"/>
      <c r="AC552" s="91" t="b">
        <v>0</v>
      </c>
      <c r="AD552" s="91">
        <v>0</v>
      </c>
      <c r="AE552" s="100" t="s">
        <v>243</v>
      </c>
      <c r="AF552" s="91" t="b">
        <v>0</v>
      </c>
      <c r="AG552" s="91" t="s">
        <v>246</v>
      </c>
      <c r="AH552" s="91"/>
      <c r="AI552" s="100" t="s">
        <v>243</v>
      </c>
      <c r="AJ552" s="91" t="b">
        <v>0</v>
      </c>
      <c r="AK552" s="91">
        <v>0</v>
      </c>
      <c r="AL552" s="100" t="s">
        <v>243</v>
      </c>
      <c r="AM552" s="91" t="s">
        <v>247</v>
      </c>
      <c r="AN552" s="91" t="b">
        <v>0</v>
      </c>
      <c r="AO552" s="100" t="s">
        <v>2242</v>
      </c>
      <c r="AP552" s="91" t="s">
        <v>178</v>
      </c>
      <c r="AQ552" s="91">
        <v>0</v>
      </c>
      <c r="AR552" s="91">
        <v>0</v>
      </c>
      <c r="AS552" s="91"/>
      <c r="AT552" s="91"/>
      <c r="AU552" s="91"/>
      <c r="AV552" s="91"/>
      <c r="AW552" s="91"/>
      <c r="AX552" s="91"/>
      <c r="AY552" s="91"/>
      <c r="AZ552" s="91"/>
      <c r="BA552" s="123" t="s">
        <v>2044</v>
      </c>
      <c r="BB552" s="123" t="s">
        <v>4397</v>
      </c>
      <c r="BC552" s="123">
        <v>0</v>
      </c>
      <c r="BD552" s="90" t="str">
        <f>REPLACE(INDEX(GroupVertices[Group], MATCH(Edges[[#This Row],[Vertex 1]],GroupVertices[Vertex],0)),1,1,"")</f>
        <v>est</v>
      </c>
      <c r="BE552" s="90" t="e">
        <f>REPLACE(INDEX(GroupVertices[Group], MATCH(Edges[[#This Row],[Vertex 2]],GroupVertices[Vertex],0)),1,1,"")</f>
        <v>#N/A</v>
      </c>
      <c r="BF552">
        <v>2</v>
      </c>
    </row>
    <row r="553" spans="1:58" x14ac:dyDescent="0.25">
      <c r="A553" s="88" t="s">
        <v>2065</v>
      </c>
      <c r="B553" s="88" t="s">
        <v>2089</v>
      </c>
      <c r="C553" s="53" t="s">
        <v>4410</v>
      </c>
      <c r="D553" s="54">
        <v>1</v>
      </c>
      <c r="E553" s="61"/>
      <c r="F553" s="55">
        <v>10</v>
      </c>
      <c r="G553" s="53"/>
      <c r="H553" s="57"/>
      <c r="I553" s="56"/>
      <c r="J553" s="56"/>
      <c r="K553" s="36" t="s">
        <v>65</v>
      </c>
      <c r="L553" s="79">
        <v>553</v>
      </c>
      <c r="M553" s="79"/>
      <c r="N553" s="59"/>
      <c r="O553" s="91" t="s">
        <v>223</v>
      </c>
      <c r="P553" s="94">
        <v>42810.707870370374</v>
      </c>
      <c r="Q553" s="91" t="s">
        <v>2111</v>
      </c>
      <c r="R553" s="97" t="s">
        <v>2132</v>
      </c>
      <c r="S553" s="91" t="s">
        <v>2138</v>
      </c>
      <c r="T553" s="91" t="s">
        <v>2144</v>
      </c>
      <c r="U553" s="91"/>
      <c r="V553" s="97" t="s">
        <v>2167</v>
      </c>
      <c r="W553" s="94">
        <v>42810.707870370374</v>
      </c>
      <c r="X553" s="97" t="s">
        <v>2206</v>
      </c>
      <c r="Y553" s="91"/>
      <c r="Z553" s="91"/>
      <c r="AA553" s="100" t="s">
        <v>2246</v>
      </c>
      <c r="AB553" s="91"/>
      <c r="AC553" s="91" t="b">
        <v>0</v>
      </c>
      <c r="AD553" s="91">
        <v>1</v>
      </c>
      <c r="AE553" s="100" t="s">
        <v>242</v>
      </c>
      <c r="AF553" s="91" t="b">
        <v>0</v>
      </c>
      <c r="AG553" s="91" t="s">
        <v>246</v>
      </c>
      <c r="AH553" s="91"/>
      <c r="AI553" s="100" t="s">
        <v>243</v>
      </c>
      <c r="AJ553" s="91" t="b">
        <v>0</v>
      </c>
      <c r="AK553" s="91">
        <v>0</v>
      </c>
      <c r="AL553" s="100" t="s">
        <v>243</v>
      </c>
      <c r="AM553" s="91" t="s">
        <v>989</v>
      </c>
      <c r="AN553" s="91" t="b">
        <v>0</v>
      </c>
      <c r="AO553" s="100" t="s">
        <v>2246</v>
      </c>
      <c r="AP553" s="91" t="s">
        <v>178</v>
      </c>
      <c r="AQ553" s="91">
        <v>0</v>
      </c>
      <c r="AR553" s="91">
        <v>0</v>
      </c>
      <c r="AS553" s="91"/>
      <c r="AT553" s="91"/>
      <c r="AU553" s="91"/>
      <c r="AV553" s="91"/>
      <c r="AW553" s="91"/>
      <c r="AX553" s="91"/>
      <c r="AY553" s="91"/>
      <c r="AZ553" s="91"/>
      <c r="BA553" s="123" t="s">
        <v>2044</v>
      </c>
      <c r="BB553" s="123" t="s">
        <v>4397</v>
      </c>
      <c r="BC553" s="123">
        <v>0</v>
      </c>
      <c r="BD553" s="90" t="str">
        <f>REPLACE(INDEX(GroupVertices[Group], MATCH(Edges[[#This Row],[Vertex 1]],GroupVertices[Vertex],0)),1,1,"")</f>
        <v>est</v>
      </c>
      <c r="BE553" s="90" t="str">
        <f>REPLACE(INDEX(GroupVertices[Group], MATCH(Edges[[#This Row],[Vertex 2]],GroupVertices[Vertex],0)),1,1,"")</f>
        <v>est</v>
      </c>
      <c r="BF553">
        <v>1</v>
      </c>
    </row>
    <row r="554" spans="1:58" x14ac:dyDescent="0.25">
      <c r="A554" s="88" t="s">
        <v>2065</v>
      </c>
      <c r="B554" s="88" t="s">
        <v>218</v>
      </c>
      <c r="C554" s="53" t="s">
        <v>4410</v>
      </c>
      <c r="D554" s="54">
        <v>1</v>
      </c>
      <c r="E554" s="61"/>
      <c r="F554" s="55">
        <v>10</v>
      </c>
      <c r="G554" s="53"/>
      <c r="H554" s="57"/>
      <c r="I554" s="56"/>
      <c r="J554" s="56"/>
      <c r="K554" s="36" t="s">
        <v>65</v>
      </c>
      <c r="L554" s="79">
        <v>554</v>
      </c>
      <c r="M554" s="79"/>
      <c r="N554" s="59"/>
      <c r="O554" s="91" t="s">
        <v>222</v>
      </c>
      <c r="P554" s="94">
        <v>42810.707870370374</v>
      </c>
      <c r="Q554" s="91" t="s">
        <v>2111</v>
      </c>
      <c r="R554" s="97" t="s">
        <v>2132</v>
      </c>
      <c r="S554" s="91" t="s">
        <v>2138</v>
      </c>
      <c r="T554" s="91" t="s">
        <v>2144</v>
      </c>
      <c r="U554" s="91"/>
      <c r="V554" s="97" t="s">
        <v>2167</v>
      </c>
      <c r="W554" s="94">
        <v>42810.707870370374</v>
      </c>
      <c r="X554" s="97" t="s">
        <v>2206</v>
      </c>
      <c r="Y554" s="91"/>
      <c r="Z554" s="91"/>
      <c r="AA554" s="100" t="s">
        <v>2246</v>
      </c>
      <c r="AB554" s="91"/>
      <c r="AC554" s="91" t="b">
        <v>0</v>
      </c>
      <c r="AD554" s="91">
        <v>1</v>
      </c>
      <c r="AE554" s="100" t="s">
        <v>242</v>
      </c>
      <c r="AF554" s="91" t="b">
        <v>0</v>
      </c>
      <c r="AG554" s="91" t="s">
        <v>246</v>
      </c>
      <c r="AH554" s="91"/>
      <c r="AI554" s="100" t="s">
        <v>243</v>
      </c>
      <c r="AJ554" s="91" t="b">
        <v>0</v>
      </c>
      <c r="AK554" s="91">
        <v>0</v>
      </c>
      <c r="AL554" s="100" t="s">
        <v>243</v>
      </c>
      <c r="AM554" s="91" t="s">
        <v>989</v>
      </c>
      <c r="AN554" s="91" t="b">
        <v>0</v>
      </c>
      <c r="AO554" s="100" t="s">
        <v>2246</v>
      </c>
      <c r="AP554" s="91" t="s">
        <v>178</v>
      </c>
      <c r="AQ554" s="91">
        <v>0</v>
      </c>
      <c r="AR554" s="91">
        <v>0</v>
      </c>
      <c r="AS554" s="91"/>
      <c r="AT554" s="91"/>
      <c r="AU554" s="91"/>
      <c r="AV554" s="91"/>
      <c r="AW554" s="91"/>
      <c r="AX554" s="91"/>
      <c r="AY554" s="91"/>
      <c r="AZ554" s="91"/>
      <c r="BA554" s="123" t="s">
        <v>2044</v>
      </c>
      <c r="BB554" s="123" t="s">
        <v>4397</v>
      </c>
      <c r="BC554" s="123">
        <v>0</v>
      </c>
      <c r="BD554" s="90" t="str">
        <f>REPLACE(INDEX(GroupVertices[Group], MATCH(Edges[[#This Row],[Vertex 1]],GroupVertices[Vertex],0)),1,1,"")</f>
        <v>est</v>
      </c>
      <c r="BE554" s="90" t="e">
        <f>REPLACE(INDEX(GroupVertices[Group], MATCH(Edges[[#This Row],[Vertex 2]],GroupVertices[Vertex],0)),1,1,"")</f>
        <v>#N/A</v>
      </c>
      <c r="BF554">
        <v>1</v>
      </c>
    </row>
    <row r="555" spans="1:58" x14ac:dyDescent="0.25">
      <c r="A555" s="88" t="s">
        <v>2068</v>
      </c>
      <c r="B555" s="88" t="s">
        <v>2068</v>
      </c>
      <c r="C555" s="53" t="s">
        <v>4410</v>
      </c>
      <c r="D555" s="54">
        <v>1</v>
      </c>
      <c r="E555" s="61"/>
      <c r="F555" s="55">
        <v>10</v>
      </c>
      <c r="G555" s="53"/>
      <c r="H555" s="57"/>
      <c r="I555" s="56"/>
      <c r="J555" s="56"/>
      <c r="K555" s="36" t="s">
        <v>65</v>
      </c>
      <c r="L555" s="79">
        <v>555</v>
      </c>
      <c r="M555" s="79"/>
      <c r="N555" s="59"/>
      <c r="O555" s="91" t="s">
        <v>178</v>
      </c>
      <c r="P555" s="94">
        <v>42811.50949074074</v>
      </c>
      <c r="Q555" s="91" t="s">
        <v>2114</v>
      </c>
      <c r="R555" s="97" t="s">
        <v>2133</v>
      </c>
      <c r="S555" s="91" t="s">
        <v>342</v>
      </c>
      <c r="T555" s="91"/>
      <c r="U555" s="91"/>
      <c r="V555" s="97" t="s">
        <v>2170</v>
      </c>
      <c r="W555" s="94">
        <v>42811.50949074074</v>
      </c>
      <c r="X555" s="97" t="s">
        <v>2209</v>
      </c>
      <c r="Y555" s="91"/>
      <c r="Z555" s="91"/>
      <c r="AA555" s="100" t="s">
        <v>2249</v>
      </c>
      <c r="AB555" s="91"/>
      <c r="AC555" s="91" t="b">
        <v>0</v>
      </c>
      <c r="AD555" s="91">
        <v>7</v>
      </c>
      <c r="AE555" s="100" t="s">
        <v>243</v>
      </c>
      <c r="AF555" s="91" t="b">
        <v>0</v>
      </c>
      <c r="AG555" s="91" t="s">
        <v>246</v>
      </c>
      <c r="AH555" s="91"/>
      <c r="AI555" s="100" t="s">
        <v>243</v>
      </c>
      <c r="AJ555" s="91" t="b">
        <v>0</v>
      </c>
      <c r="AK555" s="91">
        <v>1</v>
      </c>
      <c r="AL555" s="100" t="s">
        <v>243</v>
      </c>
      <c r="AM555" s="91" t="s">
        <v>453</v>
      </c>
      <c r="AN555" s="91" t="b">
        <v>1</v>
      </c>
      <c r="AO555" s="100" t="s">
        <v>2249</v>
      </c>
      <c r="AP555" s="91" t="s">
        <v>178</v>
      </c>
      <c r="AQ555" s="91">
        <v>0</v>
      </c>
      <c r="AR555" s="91">
        <v>0</v>
      </c>
      <c r="AS555" s="91"/>
      <c r="AT555" s="91"/>
      <c r="AU555" s="91"/>
      <c r="AV555" s="91"/>
      <c r="AW555" s="91"/>
      <c r="AX555" s="91"/>
      <c r="AY555" s="91"/>
      <c r="AZ555" s="91"/>
      <c r="BA555" s="123" t="s">
        <v>2044</v>
      </c>
      <c r="BB555" s="123" t="s">
        <v>4397</v>
      </c>
      <c r="BC555" s="123">
        <v>0</v>
      </c>
      <c r="BD555" s="90" t="str">
        <f>REPLACE(INDEX(GroupVertices[Group], MATCH(Edges[[#This Row],[Vertex 1]],GroupVertices[Vertex],0)),1,1,"")</f>
        <v>est</v>
      </c>
      <c r="BE555" s="90" t="str">
        <f>REPLACE(INDEX(GroupVertices[Group], MATCH(Edges[[#This Row],[Vertex 2]],GroupVertices[Vertex],0)),1,1,"")</f>
        <v>est</v>
      </c>
      <c r="BF555">
        <v>1</v>
      </c>
    </row>
    <row r="556" spans="1:58" x14ac:dyDescent="0.25">
      <c r="A556" s="88" t="s">
        <v>2069</v>
      </c>
      <c r="B556" s="88" t="s">
        <v>2068</v>
      </c>
      <c r="C556" s="53" t="s">
        <v>4410</v>
      </c>
      <c r="D556" s="54">
        <v>1</v>
      </c>
      <c r="E556" s="61"/>
      <c r="F556" s="55">
        <v>10</v>
      </c>
      <c r="G556" s="53"/>
      <c r="H556" s="57"/>
      <c r="I556" s="56"/>
      <c r="J556" s="56"/>
      <c r="K556" s="36" t="s">
        <v>65</v>
      </c>
      <c r="L556" s="79">
        <v>556</v>
      </c>
      <c r="M556" s="79"/>
      <c r="N556" s="59"/>
      <c r="O556" s="91" t="s">
        <v>223</v>
      </c>
      <c r="P556" s="94">
        <v>42811.551076388889</v>
      </c>
      <c r="Q556" s="91" t="s">
        <v>2115</v>
      </c>
      <c r="R556" s="91"/>
      <c r="S556" s="91"/>
      <c r="T556" s="91"/>
      <c r="U556" s="91"/>
      <c r="V556" s="97" t="s">
        <v>2171</v>
      </c>
      <c r="W556" s="94">
        <v>42811.551076388889</v>
      </c>
      <c r="X556" s="97" t="s">
        <v>2210</v>
      </c>
      <c r="Y556" s="91"/>
      <c r="Z556" s="91"/>
      <c r="AA556" s="100" t="s">
        <v>2250</v>
      </c>
      <c r="AB556" s="91"/>
      <c r="AC556" s="91" t="b">
        <v>0</v>
      </c>
      <c r="AD556" s="91">
        <v>0</v>
      </c>
      <c r="AE556" s="100" t="s">
        <v>243</v>
      </c>
      <c r="AF556" s="91" t="b">
        <v>0</v>
      </c>
      <c r="AG556" s="91" t="s">
        <v>246</v>
      </c>
      <c r="AH556" s="91"/>
      <c r="AI556" s="100" t="s">
        <v>243</v>
      </c>
      <c r="AJ556" s="91" t="b">
        <v>0</v>
      </c>
      <c r="AK556" s="91">
        <v>1</v>
      </c>
      <c r="AL556" s="100" t="s">
        <v>2249</v>
      </c>
      <c r="AM556" s="91" t="s">
        <v>247</v>
      </c>
      <c r="AN556" s="91" t="b">
        <v>0</v>
      </c>
      <c r="AO556" s="100" t="s">
        <v>2249</v>
      </c>
      <c r="AP556" s="91" t="s">
        <v>178</v>
      </c>
      <c r="AQ556" s="91">
        <v>0</v>
      </c>
      <c r="AR556" s="91">
        <v>0</v>
      </c>
      <c r="AS556" s="91"/>
      <c r="AT556" s="91"/>
      <c r="AU556" s="91"/>
      <c r="AV556" s="91"/>
      <c r="AW556" s="91"/>
      <c r="AX556" s="91"/>
      <c r="AY556" s="91"/>
      <c r="AZ556" s="91"/>
      <c r="BA556" s="123" t="s">
        <v>2044</v>
      </c>
      <c r="BB556" s="123" t="s">
        <v>4397</v>
      </c>
      <c r="BC556" s="123">
        <v>0</v>
      </c>
      <c r="BD556" s="90" t="str">
        <f>REPLACE(INDEX(GroupVertices[Group], MATCH(Edges[[#This Row],[Vertex 1]],GroupVertices[Vertex],0)),1,1,"")</f>
        <v>est</v>
      </c>
      <c r="BE556" s="90" t="str">
        <f>REPLACE(INDEX(GroupVertices[Group], MATCH(Edges[[#This Row],[Vertex 2]],GroupVertices[Vertex],0)),1,1,"")</f>
        <v>est</v>
      </c>
      <c r="BF556">
        <v>1</v>
      </c>
    </row>
    <row r="557" spans="1:58" x14ac:dyDescent="0.25">
      <c r="A557" s="88" t="s">
        <v>2069</v>
      </c>
      <c r="B557" s="88" t="s">
        <v>218</v>
      </c>
      <c r="C557" s="53" t="s">
        <v>4410</v>
      </c>
      <c r="D557" s="54">
        <v>1</v>
      </c>
      <c r="E557" s="61"/>
      <c r="F557" s="55">
        <v>10</v>
      </c>
      <c r="G557" s="53"/>
      <c r="H557" s="57"/>
      <c r="I557" s="56"/>
      <c r="J557" s="56"/>
      <c r="K557" s="36" t="s">
        <v>65</v>
      </c>
      <c r="L557" s="79">
        <v>557</v>
      </c>
      <c r="M557" s="79"/>
      <c r="N557" s="59"/>
      <c r="O557" s="91" t="s">
        <v>223</v>
      </c>
      <c r="P557" s="94">
        <v>42811.551076388889</v>
      </c>
      <c r="Q557" s="91" t="s">
        <v>2115</v>
      </c>
      <c r="R557" s="91"/>
      <c r="S557" s="91"/>
      <c r="T557" s="91"/>
      <c r="U557" s="91"/>
      <c r="V557" s="97" t="s">
        <v>2171</v>
      </c>
      <c r="W557" s="94">
        <v>42811.551076388889</v>
      </c>
      <c r="X557" s="97" t="s">
        <v>2210</v>
      </c>
      <c r="Y557" s="91"/>
      <c r="Z557" s="91"/>
      <c r="AA557" s="100" t="s">
        <v>2250</v>
      </c>
      <c r="AB557" s="91"/>
      <c r="AC557" s="91" t="b">
        <v>0</v>
      </c>
      <c r="AD557" s="91">
        <v>0</v>
      </c>
      <c r="AE557" s="100" t="s">
        <v>243</v>
      </c>
      <c r="AF557" s="91" t="b">
        <v>0</v>
      </c>
      <c r="AG557" s="91" t="s">
        <v>246</v>
      </c>
      <c r="AH557" s="91"/>
      <c r="AI557" s="100" t="s">
        <v>243</v>
      </c>
      <c r="AJ557" s="91" t="b">
        <v>0</v>
      </c>
      <c r="AK557" s="91">
        <v>1</v>
      </c>
      <c r="AL557" s="100" t="s">
        <v>2249</v>
      </c>
      <c r="AM557" s="91" t="s">
        <v>247</v>
      </c>
      <c r="AN557" s="91" t="b">
        <v>0</v>
      </c>
      <c r="AO557" s="100" t="s">
        <v>2249</v>
      </c>
      <c r="AP557" s="91" t="s">
        <v>178</v>
      </c>
      <c r="AQ557" s="91">
        <v>0</v>
      </c>
      <c r="AR557" s="91">
        <v>0</v>
      </c>
      <c r="AS557" s="91"/>
      <c r="AT557" s="91"/>
      <c r="AU557" s="91"/>
      <c r="AV557" s="91"/>
      <c r="AW557" s="91"/>
      <c r="AX557" s="91"/>
      <c r="AY557" s="91"/>
      <c r="AZ557" s="91"/>
      <c r="BA557" s="123" t="s">
        <v>2044</v>
      </c>
      <c r="BB557" s="123" t="s">
        <v>4397</v>
      </c>
      <c r="BC557" s="123">
        <v>0</v>
      </c>
      <c r="BD557" s="90" t="str">
        <f>REPLACE(INDEX(GroupVertices[Group], MATCH(Edges[[#This Row],[Vertex 1]],GroupVertices[Vertex],0)),1,1,"")</f>
        <v>est</v>
      </c>
      <c r="BE557" s="90" t="e">
        <f>REPLACE(INDEX(GroupVertices[Group], MATCH(Edges[[#This Row],[Vertex 2]],GroupVertices[Vertex],0)),1,1,"")</f>
        <v>#N/A</v>
      </c>
      <c r="BF557">
        <v>1</v>
      </c>
    </row>
    <row r="558" spans="1:58" x14ac:dyDescent="0.25">
      <c r="A558" s="88" t="s">
        <v>2071</v>
      </c>
      <c r="B558" s="88" t="s">
        <v>218</v>
      </c>
      <c r="C558" s="53" t="s">
        <v>4410</v>
      </c>
      <c r="D558" s="81">
        <v>1</v>
      </c>
      <c r="E558" s="82"/>
      <c r="F558" s="83">
        <v>10</v>
      </c>
      <c r="G558" s="80"/>
      <c r="H558" s="84"/>
      <c r="I558" s="85"/>
      <c r="J558" s="85"/>
      <c r="K558" s="36" t="s">
        <v>65</v>
      </c>
      <c r="L558" s="86">
        <v>558</v>
      </c>
      <c r="M558" s="86"/>
      <c r="N558" s="59"/>
      <c r="O558" s="91" t="s">
        <v>223</v>
      </c>
      <c r="P558" s="94">
        <v>42812.298831018517</v>
      </c>
      <c r="Q558" s="91" t="s">
        <v>2117</v>
      </c>
      <c r="R558" s="91"/>
      <c r="S558" s="91"/>
      <c r="T558" s="91"/>
      <c r="U558" s="91"/>
      <c r="V558" s="97" t="s">
        <v>2173</v>
      </c>
      <c r="W558" s="94">
        <v>42812.298831018517</v>
      </c>
      <c r="X558" s="97" t="s">
        <v>2212</v>
      </c>
      <c r="Y558" s="91"/>
      <c r="Z558" s="91"/>
      <c r="AA558" s="100" t="s">
        <v>2252</v>
      </c>
      <c r="AB558" s="91"/>
      <c r="AC558" s="91" t="b">
        <v>0</v>
      </c>
      <c r="AD558" s="91">
        <v>0</v>
      </c>
      <c r="AE558" s="100" t="s">
        <v>243</v>
      </c>
      <c r="AF558" s="91" t="b">
        <v>0</v>
      </c>
      <c r="AG558" s="91" t="s">
        <v>246</v>
      </c>
      <c r="AH558" s="91"/>
      <c r="AI558" s="100" t="s">
        <v>243</v>
      </c>
      <c r="AJ558" s="91" t="b">
        <v>0</v>
      </c>
      <c r="AK558" s="91">
        <v>0</v>
      </c>
      <c r="AL558" s="100" t="s">
        <v>243</v>
      </c>
      <c r="AM558" s="91" t="s">
        <v>247</v>
      </c>
      <c r="AN558" s="91" t="b">
        <v>0</v>
      </c>
      <c r="AO558" s="100" t="s">
        <v>2252</v>
      </c>
      <c r="AP558" s="91" t="s">
        <v>178</v>
      </c>
      <c r="AQ558" s="91">
        <v>0</v>
      </c>
      <c r="AR558" s="91">
        <v>0</v>
      </c>
      <c r="AS558" s="91"/>
      <c r="AT558" s="91"/>
      <c r="AU558" s="91"/>
      <c r="AV558" s="91"/>
      <c r="AW558" s="91"/>
      <c r="AX558" s="91"/>
      <c r="AY558" s="91"/>
      <c r="AZ558" s="91"/>
      <c r="BA558" s="123" t="s">
        <v>2044</v>
      </c>
      <c r="BB558" s="123" t="s">
        <v>4397</v>
      </c>
      <c r="BC558" s="123">
        <v>0</v>
      </c>
      <c r="BD558" s="90" t="str">
        <f>REPLACE(INDEX(GroupVertices[Group], MATCH(Edges[[#This Row],[Vertex 1]],GroupVertices[Vertex],0)),1,1,"")</f>
        <v>est</v>
      </c>
      <c r="BE558" s="90" t="e">
        <f>REPLACE(INDEX(GroupVertices[Group], MATCH(Edges[[#This Row],[Vertex 2]],GroupVertices[Vertex],0)),1,1,"")</f>
        <v>#N/A</v>
      </c>
      <c r="BF558">
        <v>1</v>
      </c>
    </row>
    <row r="559" spans="1:58" x14ac:dyDescent="0.25">
      <c r="A559" s="88" t="s">
        <v>2072</v>
      </c>
      <c r="B559" s="88" t="s">
        <v>218</v>
      </c>
      <c r="C559" s="53" t="s">
        <v>4410</v>
      </c>
      <c r="D559" s="81">
        <v>1.1666666666666667</v>
      </c>
      <c r="E559" s="82"/>
      <c r="F559" s="83">
        <v>17.5</v>
      </c>
      <c r="G559" s="80"/>
      <c r="H559" s="84"/>
      <c r="I559" s="85"/>
      <c r="J559" s="85"/>
      <c r="K559" s="36" t="s">
        <v>65</v>
      </c>
      <c r="L559" s="86">
        <v>559</v>
      </c>
      <c r="M559" s="86"/>
      <c r="N559" s="59"/>
      <c r="O559" s="91" t="s">
        <v>223</v>
      </c>
      <c r="P559" s="94">
        <v>42812.350752314815</v>
      </c>
      <c r="Q559" s="91" t="s">
        <v>2118</v>
      </c>
      <c r="R559" s="91"/>
      <c r="S559" s="91"/>
      <c r="T559" s="91" t="s">
        <v>2146</v>
      </c>
      <c r="U559" s="91"/>
      <c r="V559" s="97" t="s">
        <v>2174</v>
      </c>
      <c r="W559" s="94">
        <v>42812.350752314815</v>
      </c>
      <c r="X559" s="97" t="s">
        <v>2213</v>
      </c>
      <c r="Y559" s="91"/>
      <c r="Z559" s="91"/>
      <c r="AA559" s="100" t="s">
        <v>2253</v>
      </c>
      <c r="AB559" s="91"/>
      <c r="AC559" s="91" t="b">
        <v>0</v>
      </c>
      <c r="AD559" s="91">
        <v>0</v>
      </c>
      <c r="AE559" s="100" t="s">
        <v>243</v>
      </c>
      <c r="AF559" s="91" t="b">
        <v>0</v>
      </c>
      <c r="AG559" s="91" t="s">
        <v>246</v>
      </c>
      <c r="AH559" s="91"/>
      <c r="AI559" s="100" t="s">
        <v>243</v>
      </c>
      <c r="AJ559" s="91" t="b">
        <v>0</v>
      </c>
      <c r="AK559" s="91">
        <v>0</v>
      </c>
      <c r="AL559" s="100" t="s">
        <v>243</v>
      </c>
      <c r="AM559" s="91" t="s">
        <v>989</v>
      </c>
      <c r="AN559" s="91" t="b">
        <v>0</v>
      </c>
      <c r="AO559" s="100" t="s">
        <v>2253</v>
      </c>
      <c r="AP559" s="91" t="s">
        <v>178</v>
      </c>
      <c r="AQ559" s="91">
        <v>0</v>
      </c>
      <c r="AR559" s="91">
        <v>0</v>
      </c>
      <c r="AS559" s="91"/>
      <c r="AT559" s="91"/>
      <c r="AU559" s="91"/>
      <c r="AV559" s="91"/>
      <c r="AW559" s="91"/>
      <c r="AX559" s="91"/>
      <c r="AY559" s="91"/>
      <c r="AZ559" s="91"/>
      <c r="BA559" s="123" t="s">
        <v>2044</v>
      </c>
      <c r="BB559" s="123" t="s">
        <v>4397</v>
      </c>
      <c r="BC559" s="123">
        <v>0</v>
      </c>
      <c r="BD559" s="90" t="str">
        <f>REPLACE(INDEX(GroupVertices[Group], MATCH(Edges[[#This Row],[Vertex 1]],GroupVertices[Vertex],0)),1,1,"")</f>
        <v>est</v>
      </c>
      <c r="BE559" s="90" t="e">
        <f>REPLACE(INDEX(GroupVertices[Group], MATCH(Edges[[#This Row],[Vertex 2]],GroupVertices[Vertex],0)),1,1,"")</f>
        <v>#N/A</v>
      </c>
      <c r="BF559">
        <v>2</v>
      </c>
    </row>
    <row r="560" spans="1:58" x14ac:dyDescent="0.25">
      <c r="A560" s="88" t="s">
        <v>2072</v>
      </c>
      <c r="B560" s="88" t="s">
        <v>218</v>
      </c>
      <c r="C560" s="53" t="s">
        <v>4410</v>
      </c>
      <c r="D560" s="54">
        <v>1.1666666666666667</v>
      </c>
      <c r="E560" s="61"/>
      <c r="F560" s="55">
        <v>17.5</v>
      </c>
      <c r="G560" s="53"/>
      <c r="H560" s="57"/>
      <c r="I560" s="56"/>
      <c r="J560" s="56"/>
      <c r="K560" s="36" t="s">
        <v>65</v>
      </c>
      <c r="L560" s="79">
        <v>560</v>
      </c>
      <c r="M560" s="79"/>
      <c r="N560" s="59"/>
      <c r="O560" s="91" t="s">
        <v>223</v>
      </c>
      <c r="P560" s="94">
        <v>42812.351469907408</v>
      </c>
      <c r="Q560" s="91" t="s">
        <v>2119</v>
      </c>
      <c r="R560" s="91"/>
      <c r="S560" s="91"/>
      <c r="T560" s="91" t="s">
        <v>2146</v>
      </c>
      <c r="U560" s="91"/>
      <c r="V560" s="97" t="s">
        <v>2174</v>
      </c>
      <c r="W560" s="94">
        <v>42812.351469907408</v>
      </c>
      <c r="X560" s="97" t="s">
        <v>2214</v>
      </c>
      <c r="Y560" s="91"/>
      <c r="Z560" s="91"/>
      <c r="AA560" s="100" t="s">
        <v>2254</v>
      </c>
      <c r="AB560" s="91"/>
      <c r="AC560" s="91" t="b">
        <v>0</v>
      </c>
      <c r="AD560" s="91">
        <v>1</v>
      </c>
      <c r="AE560" s="100" t="s">
        <v>243</v>
      </c>
      <c r="AF560" s="91" t="b">
        <v>0</v>
      </c>
      <c r="AG560" s="91" t="s">
        <v>246</v>
      </c>
      <c r="AH560" s="91"/>
      <c r="AI560" s="100" t="s">
        <v>243</v>
      </c>
      <c r="AJ560" s="91" t="b">
        <v>0</v>
      </c>
      <c r="AK560" s="91">
        <v>0</v>
      </c>
      <c r="AL560" s="100" t="s">
        <v>243</v>
      </c>
      <c r="AM560" s="91" t="s">
        <v>989</v>
      </c>
      <c r="AN560" s="91" t="b">
        <v>0</v>
      </c>
      <c r="AO560" s="100" t="s">
        <v>2254</v>
      </c>
      <c r="AP560" s="91" t="s">
        <v>178</v>
      </c>
      <c r="AQ560" s="91">
        <v>0</v>
      </c>
      <c r="AR560" s="91">
        <v>0</v>
      </c>
      <c r="AS560" s="91"/>
      <c r="AT560" s="91"/>
      <c r="AU560" s="91"/>
      <c r="AV560" s="91"/>
      <c r="AW560" s="91"/>
      <c r="AX560" s="91"/>
      <c r="AY560" s="91"/>
      <c r="AZ560" s="91"/>
      <c r="BA560" s="123" t="s">
        <v>2044</v>
      </c>
      <c r="BB560" s="123" t="s">
        <v>4397</v>
      </c>
      <c r="BC560" s="123">
        <v>0</v>
      </c>
      <c r="BD560" s="90" t="str">
        <f>REPLACE(INDEX(GroupVertices[Group], MATCH(Edges[[#This Row],[Vertex 1]],GroupVertices[Vertex],0)),1,1,"")</f>
        <v>est</v>
      </c>
      <c r="BE560" s="90" t="e">
        <f>REPLACE(INDEX(GroupVertices[Group], MATCH(Edges[[#This Row],[Vertex 2]],GroupVertices[Vertex],0)),1,1,"")</f>
        <v>#N/A</v>
      </c>
      <c r="BF560">
        <v>2</v>
      </c>
    </row>
    <row r="561" spans="1:58" x14ac:dyDescent="0.25">
      <c r="A561" s="88" t="s">
        <v>2073</v>
      </c>
      <c r="B561" s="88" t="s">
        <v>218</v>
      </c>
      <c r="C561" s="53" t="s">
        <v>4410</v>
      </c>
      <c r="D561" s="81">
        <v>1</v>
      </c>
      <c r="E561" s="82"/>
      <c r="F561" s="83">
        <v>10</v>
      </c>
      <c r="G561" s="80"/>
      <c r="H561" s="84"/>
      <c r="I561" s="85"/>
      <c r="J561" s="85"/>
      <c r="K561" s="36" t="s">
        <v>65</v>
      </c>
      <c r="L561" s="86">
        <v>561</v>
      </c>
      <c r="M561" s="86"/>
      <c r="N561" s="59"/>
      <c r="O561" s="91" t="s">
        <v>222</v>
      </c>
      <c r="P561" s="94">
        <v>42813.342615740738</v>
      </c>
      <c r="Q561" s="91" t="s">
        <v>2120</v>
      </c>
      <c r="R561" s="91"/>
      <c r="S561" s="91"/>
      <c r="T561" s="91"/>
      <c r="U561" s="91"/>
      <c r="V561" s="97" t="s">
        <v>2175</v>
      </c>
      <c r="W561" s="94">
        <v>42813.342615740738</v>
      </c>
      <c r="X561" s="97" t="s">
        <v>2215</v>
      </c>
      <c r="Y561" s="91"/>
      <c r="Z561" s="91"/>
      <c r="AA561" s="100" t="s">
        <v>2255</v>
      </c>
      <c r="AB561" s="91"/>
      <c r="AC561" s="91" t="b">
        <v>0</v>
      </c>
      <c r="AD561" s="91">
        <v>0</v>
      </c>
      <c r="AE561" s="100" t="s">
        <v>242</v>
      </c>
      <c r="AF561" s="91" t="b">
        <v>0</v>
      </c>
      <c r="AG561" s="91" t="s">
        <v>246</v>
      </c>
      <c r="AH561" s="91"/>
      <c r="AI561" s="100" t="s">
        <v>243</v>
      </c>
      <c r="AJ561" s="91" t="b">
        <v>0</v>
      </c>
      <c r="AK561" s="91">
        <v>0</v>
      </c>
      <c r="AL561" s="100" t="s">
        <v>243</v>
      </c>
      <c r="AM561" s="91" t="s">
        <v>989</v>
      </c>
      <c r="AN561" s="91" t="b">
        <v>0</v>
      </c>
      <c r="AO561" s="100" t="s">
        <v>2255</v>
      </c>
      <c r="AP561" s="91" t="s">
        <v>178</v>
      </c>
      <c r="AQ561" s="91">
        <v>0</v>
      </c>
      <c r="AR561" s="91">
        <v>0</v>
      </c>
      <c r="AS561" s="91"/>
      <c r="AT561" s="91"/>
      <c r="AU561" s="91"/>
      <c r="AV561" s="91"/>
      <c r="AW561" s="91"/>
      <c r="AX561" s="91"/>
      <c r="AY561" s="91"/>
      <c r="AZ561" s="91"/>
      <c r="BA561" s="123" t="s">
        <v>2044</v>
      </c>
      <c r="BB561" s="123" t="s">
        <v>4397</v>
      </c>
      <c r="BC561" s="123">
        <v>0</v>
      </c>
      <c r="BD561" s="90" t="str">
        <f>REPLACE(INDEX(GroupVertices[Group], MATCH(Edges[[#This Row],[Vertex 1]],GroupVertices[Vertex],0)),1,1,"")</f>
        <v>est</v>
      </c>
      <c r="BE561" s="90" t="e">
        <f>REPLACE(INDEX(GroupVertices[Group], MATCH(Edges[[#This Row],[Vertex 2]],GroupVertices[Vertex],0)),1,1,"")</f>
        <v>#N/A</v>
      </c>
      <c r="BF561">
        <v>1</v>
      </c>
    </row>
    <row r="562" spans="1:58" x14ac:dyDescent="0.25">
      <c r="A562" s="88" t="s">
        <v>2076</v>
      </c>
      <c r="B562" s="88" t="s">
        <v>218</v>
      </c>
      <c r="C562" s="53" t="s">
        <v>4410</v>
      </c>
      <c r="D562" s="54">
        <v>1</v>
      </c>
      <c r="E562" s="61"/>
      <c r="F562" s="55">
        <v>10</v>
      </c>
      <c r="G562" s="53"/>
      <c r="H562" s="57"/>
      <c r="I562" s="56"/>
      <c r="J562" s="56"/>
      <c r="K562" s="36" t="s">
        <v>65</v>
      </c>
      <c r="L562" s="79">
        <v>562</v>
      </c>
      <c r="M562" s="79"/>
      <c r="N562" s="59"/>
      <c r="O562" s="91" t="s">
        <v>222</v>
      </c>
      <c r="P562" s="94">
        <v>42814.36409722222</v>
      </c>
      <c r="Q562" s="91" t="s">
        <v>2123</v>
      </c>
      <c r="R562" s="91"/>
      <c r="S562" s="91"/>
      <c r="T562" s="91"/>
      <c r="U562" s="91"/>
      <c r="V562" s="97" t="s">
        <v>2178</v>
      </c>
      <c r="W562" s="94">
        <v>42814.36409722222</v>
      </c>
      <c r="X562" s="97" t="s">
        <v>2218</v>
      </c>
      <c r="Y562" s="91"/>
      <c r="Z562" s="91"/>
      <c r="AA562" s="100" t="s">
        <v>2258</v>
      </c>
      <c r="AB562" s="91"/>
      <c r="AC562" s="91" t="b">
        <v>0</v>
      </c>
      <c r="AD562" s="91">
        <v>0</v>
      </c>
      <c r="AE562" s="100" t="s">
        <v>242</v>
      </c>
      <c r="AF562" s="91" t="b">
        <v>0</v>
      </c>
      <c r="AG562" s="91" t="s">
        <v>246</v>
      </c>
      <c r="AH562" s="91"/>
      <c r="AI562" s="100" t="s">
        <v>243</v>
      </c>
      <c r="AJ562" s="91" t="b">
        <v>0</v>
      </c>
      <c r="AK562" s="91">
        <v>0</v>
      </c>
      <c r="AL562" s="100" t="s">
        <v>243</v>
      </c>
      <c r="AM562" s="91" t="s">
        <v>453</v>
      </c>
      <c r="AN562" s="91" t="b">
        <v>0</v>
      </c>
      <c r="AO562" s="100" t="s">
        <v>2258</v>
      </c>
      <c r="AP562" s="91" t="s">
        <v>178</v>
      </c>
      <c r="AQ562" s="91">
        <v>0</v>
      </c>
      <c r="AR562" s="91">
        <v>0</v>
      </c>
      <c r="AS562" s="91"/>
      <c r="AT562" s="91"/>
      <c r="AU562" s="91"/>
      <c r="AV562" s="91"/>
      <c r="AW562" s="91"/>
      <c r="AX562" s="91"/>
      <c r="AY562" s="91"/>
      <c r="AZ562" s="91"/>
      <c r="BA562" s="123" t="s">
        <v>2044</v>
      </c>
      <c r="BB562" s="123" t="s">
        <v>4397</v>
      </c>
      <c r="BC562" s="123">
        <v>0</v>
      </c>
      <c r="BD562" s="90" t="str">
        <f>REPLACE(INDEX(GroupVertices[Group], MATCH(Edges[[#This Row],[Vertex 1]],GroupVertices[Vertex],0)),1,1,"")</f>
        <v>est</v>
      </c>
      <c r="BE562" s="90" t="e">
        <f>REPLACE(INDEX(GroupVertices[Group], MATCH(Edges[[#This Row],[Vertex 2]],GroupVertices[Vertex],0)),1,1,"")</f>
        <v>#N/A</v>
      </c>
      <c r="BF562">
        <v>1</v>
      </c>
    </row>
    <row r="563" spans="1:58" x14ac:dyDescent="0.25">
      <c r="A563" s="88" t="s">
        <v>2077</v>
      </c>
      <c r="B563" s="88" t="s">
        <v>221</v>
      </c>
      <c r="C563" s="53" t="s">
        <v>4410</v>
      </c>
      <c r="D563" s="81">
        <v>1.1666666666666667</v>
      </c>
      <c r="E563" s="82"/>
      <c r="F563" s="83">
        <v>17.5</v>
      </c>
      <c r="G563" s="80"/>
      <c r="H563" s="84"/>
      <c r="I563" s="85"/>
      <c r="J563" s="85"/>
      <c r="K563" s="36" t="s">
        <v>65</v>
      </c>
      <c r="L563" s="86">
        <v>563</v>
      </c>
      <c r="M563" s="86"/>
      <c r="N563" s="59"/>
      <c r="O563" s="91" t="s">
        <v>223</v>
      </c>
      <c r="P563" s="94">
        <v>42814.420868055553</v>
      </c>
      <c r="Q563" s="91" t="s">
        <v>2124</v>
      </c>
      <c r="R563" s="91"/>
      <c r="S563" s="91"/>
      <c r="T563" s="91" t="s">
        <v>2147</v>
      </c>
      <c r="U563" s="91"/>
      <c r="V563" s="97" t="s">
        <v>2179</v>
      </c>
      <c r="W563" s="94">
        <v>42814.420868055553</v>
      </c>
      <c r="X563" s="97" t="s">
        <v>2219</v>
      </c>
      <c r="Y563" s="91"/>
      <c r="Z563" s="91"/>
      <c r="AA563" s="100" t="s">
        <v>2259</v>
      </c>
      <c r="AB563" s="91"/>
      <c r="AC563" s="91" t="b">
        <v>0</v>
      </c>
      <c r="AD563" s="91">
        <v>0</v>
      </c>
      <c r="AE563" s="100" t="s">
        <v>242</v>
      </c>
      <c r="AF563" s="91" t="b">
        <v>0</v>
      </c>
      <c r="AG563" s="91" t="s">
        <v>246</v>
      </c>
      <c r="AH563" s="91"/>
      <c r="AI563" s="100" t="s">
        <v>243</v>
      </c>
      <c r="AJ563" s="91" t="b">
        <v>0</v>
      </c>
      <c r="AK563" s="91">
        <v>0</v>
      </c>
      <c r="AL563" s="100" t="s">
        <v>243</v>
      </c>
      <c r="AM563" s="91" t="s">
        <v>453</v>
      </c>
      <c r="AN563" s="91" t="b">
        <v>0</v>
      </c>
      <c r="AO563" s="100" t="s">
        <v>2259</v>
      </c>
      <c r="AP563" s="91" t="s">
        <v>178</v>
      </c>
      <c r="AQ563" s="91">
        <v>0</v>
      </c>
      <c r="AR563" s="91">
        <v>0</v>
      </c>
      <c r="AS563" s="91"/>
      <c r="AT563" s="91"/>
      <c r="AU563" s="91"/>
      <c r="AV563" s="91"/>
      <c r="AW563" s="91"/>
      <c r="AX563" s="91"/>
      <c r="AY563" s="91"/>
      <c r="AZ563" s="91"/>
      <c r="BA563" s="123" t="s">
        <v>2044</v>
      </c>
      <c r="BB563" s="123" t="s">
        <v>4397</v>
      </c>
      <c r="BC563" s="123">
        <v>0</v>
      </c>
      <c r="BD563" s="90" t="str">
        <f>REPLACE(INDEX(GroupVertices[Group], MATCH(Edges[[#This Row],[Vertex 1]],GroupVertices[Vertex],0)),1,1,"")</f>
        <v>est</v>
      </c>
      <c r="BE563" s="90" t="e">
        <f>REPLACE(INDEX(GroupVertices[Group], MATCH(Edges[[#This Row],[Vertex 2]],GroupVertices[Vertex],0)),1,1,"")</f>
        <v>#N/A</v>
      </c>
      <c r="BF563">
        <v>2</v>
      </c>
    </row>
    <row r="564" spans="1:58" x14ac:dyDescent="0.25">
      <c r="A564" s="88" t="s">
        <v>2077</v>
      </c>
      <c r="B564" s="88" t="s">
        <v>218</v>
      </c>
      <c r="C564" s="53" t="s">
        <v>4410</v>
      </c>
      <c r="D564" s="54">
        <v>1.1666666666666667</v>
      </c>
      <c r="E564" s="61"/>
      <c r="F564" s="55">
        <v>17.5</v>
      </c>
      <c r="G564" s="53"/>
      <c r="H564" s="57"/>
      <c r="I564" s="56"/>
      <c r="J564" s="56"/>
      <c r="K564" s="36" t="s">
        <v>65</v>
      </c>
      <c r="L564" s="79">
        <v>564</v>
      </c>
      <c r="M564" s="79"/>
      <c r="N564" s="59"/>
      <c r="O564" s="91" t="s">
        <v>222</v>
      </c>
      <c r="P564" s="94">
        <v>42814.420868055553</v>
      </c>
      <c r="Q564" s="91" t="s">
        <v>2124</v>
      </c>
      <c r="R564" s="91"/>
      <c r="S564" s="91"/>
      <c r="T564" s="91" t="s">
        <v>2147</v>
      </c>
      <c r="U564" s="91"/>
      <c r="V564" s="97" t="s">
        <v>2179</v>
      </c>
      <c r="W564" s="94">
        <v>42814.420868055553</v>
      </c>
      <c r="X564" s="97" t="s">
        <v>2219</v>
      </c>
      <c r="Y564" s="91"/>
      <c r="Z564" s="91"/>
      <c r="AA564" s="100" t="s">
        <v>2259</v>
      </c>
      <c r="AB564" s="91"/>
      <c r="AC564" s="91" t="b">
        <v>0</v>
      </c>
      <c r="AD564" s="91">
        <v>0</v>
      </c>
      <c r="AE564" s="100" t="s">
        <v>242</v>
      </c>
      <c r="AF564" s="91" t="b">
        <v>0</v>
      </c>
      <c r="AG564" s="91" t="s">
        <v>246</v>
      </c>
      <c r="AH564" s="91"/>
      <c r="AI564" s="100" t="s">
        <v>243</v>
      </c>
      <c r="AJ564" s="91" t="b">
        <v>0</v>
      </c>
      <c r="AK564" s="91">
        <v>0</v>
      </c>
      <c r="AL564" s="100" t="s">
        <v>243</v>
      </c>
      <c r="AM564" s="91" t="s">
        <v>453</v>
      </c>
      <c r="AN564" s="91" t="b">
        <v>0</v>
      </c>
      <c r="AO564" s="100" t="s">
        <v>2259</v>
      </c>
      <c r="AP564" s="91" t="s">
        <v>178</v>
      </c>
      <c r="AQ564" s="91">
        <v>0</v>
      </c>
      <c r="AR564" s="91">
        <v>0</v>
      </c>
      <c r="AS564" s="91"/>
      <c r="AT564" s="91"/>
      <c r="AU564" s="91"/>
      <c r="AV564" s="91"/>
      <c r="AW564" s="91"/>
      <c r="AX564" s="91"/>
      <c r="AY564" s="91"/>
      <c r="AZ564" s="91"/>
      <c r="BA564" s="123" t="s">
        <v>2044</v>
      </c>
      <c r="BB564" s="123" t="s">
        <v>4397</v>
      </c>
      <c r="BC564" s="123">
        <v>0</v>
      </c>
      <c r="BD564" s="90" t="str">
        <f>REPLACE(INDEX(GroupVertices[Group], MATCH(Edges[[#This Row],[Vertex 1]],GroupVertices[Vertex],0)),1,1,"")</f>
        <v>est</v>
      </c>
      <c r="BE564" s="90" t="e">
        <f>REPLACE(INDEX(GroupVertices[Group], MATCH(Edges[[#This Row],[Vertex 2]],GroupVertices[Vertex],0)),1,1,"")</f>
        <v>#N/A</v>
      </c>
      <c r="BF564">
        <v>2</v>
      </c>
    </row>
    <row r="565" spans="1:58" x14ac:dyDescent="0.25">
      <c r="A565" s="89" t="s">
        <v>2079</v>
      </c>
      <c r="B565" s="89" t="s">
        <v>218</v>
      </c>
      <c r="C565" s="53" t="s">
        <v>4410</v>
      </c>
      <c r="D565" s="150">
        <v>1</v>
      </c>
      <c r="E565" s="151"/>
      <c r="F565" s="152">
        <v>10</v>
      </c>
      <c r="G565" s="149"/>
      <c r="H565" s="153"/>
      <c r="I565" s="154"/>
      <c r="J565" s="154"/>
      <c r="K565" s="36" t="s">
        <v>65</v>
      </c>
      <c r="L565" s="155">
        <v>565</v>
      </c>
      <c r="M565" s="155"/>
      <c r="N565" s="87"/>
      <c r="O565" s="92" t="s">
        <v>222</v>
      </c>
      <c r="P565" s="95">
        <v>42815.098483796297</v>
      </c>
      <c r="Q565" s="92" t="s">
        <v>2126</v>
      </c>
      <c r="R565" s="92"/>
      <c r="S565" s="92"/>
      <c r="T565" s="92"/>
      <c r="U565" s="92"/>
      <c r="V565" s="98" t="s">
        <v>2181</v>
      </c>
      <c r="W565" s="95">
        <v>42815.098483796297</v>
      </c>
      <c r="X565" s="98" t="s">
        <v>2221</v>
      </c>
      <c r="Y565" s="92"/>
      <c r="Z565" s="92"/>
      <c r="AA565" s="101" t="s">
        <v>2261</v>
      </c>
      <c r="AB565" s="92"/>
      <c r="AC565" s="92" t="b">
        <v>0</v>
      </c>
      <c r="AD565" s="92">
        <v>0</v>
      </c>
      <c r="AE565" s="101" t="s">
        <v>242</v>
      </c>
      <c r="AF565" s="92" t="b">
        <v>0</v>
      </c>
      <c r="AG565" s="92" t="s">
        <v>246</v>
      </c>
      <c r="AH565" s="92"/>
      <c r="AI565" s="101" t="s">
        <v>243</v>
      </c>
      <c r="AJ565" s="92" t="b">
        <v>0</v>
      </c>
      <c r="AK565" s="92">
        <v>0</v>
      </c>
      <c r="AL565" s="101" t="s">
        <v>243</v>
      </c>
      <c r="AM565" s="92" t="s">
        <v>247</v>
      </c>
      <c r="AN565" s="92" t="b">
        <v>0</v>
      </c>
      <c r="AO565" s="101" t="s">
        <v>2261</v>
      </c>
      <c r="AP565" s="92" t="s">
        <v>178</v>
      </c>
      <c r="AQ565" s="92">
        <v>0</v>
      </c>
      <c r="AR565" s="92">
        <v>0</v>
      </c>
      <c r="AS565" s="92"/>
      <c r="AT565" s="92"/>
      <c r="AU565" s="92"/>
      <c r="AV565" s="92"/>
      <c r="AW565" s="92"/>
      <c r="AX565" s="92"/>
      <c r="AY565" s="92"/>
      <c r="AZ565" s="92"/>
      <c r="BA565" s="123" t="s">
        <v>2044</v>
      </c>
      <c r="BB565" s="123" t="s">
        <v>4397</v>
      </c>
      <c r="BC565" s="123">
        <v>0</v>
      </c>
      <c r="BD565" s="90" t="str">
        <f>REPLACE(INDEX(GroupVertices[Group], MATCH(Edges[[#This Row],[Vertex 1]],GroupVertices[Vertex],0)),1,1,"")</f>
        <v>est</v>
      </c>
      <c r="BE565" s="90" t="e">
        <f>REPLACE(INDEX(GroupVertices[Group], MATCH(Edges[[#This Row],[Vertex 2]],GroupVertices[Vertex],0)),1,1,"")</f>
        <v>#N/A</v>
      </c>
      <c r="BF565">
        <v>1</v>
      </c>
    </row>
    <row r="566" spans="1:58" x14ac:dyDescent="0.25">
      <c r="A566" s="88" t="s">
        <v>218</v>
      </c>
      <c r="B566" s="88" t="s">
        <v>2521</v>
      </c>
      <c r="C566" s="53" t="s">
        <v>4410</v>
      </c>
      <c r="D566" s="54">
        <v>1.3333333333333333</v>
      </c>
      <c r="E566" s="61"/>
      <c r="F566" s="55">
        <v>25</v>
      </c>
      <c r="G566" s="53"/>
      <c r="H566" s="57"/>
      <c r="I566" s="56"/>
      <c r="J566" s="56"/>
      <c r="K566" s="36" t="s">
        <v>65</v>
      </c>
      <c r="L566" s="79">
        <v>566</v>
      </c>
      <c r="M566" s="79"/>
      <c r="N566" s="59"/>
      <c r="O566" s="91" t="s">
        <v>223</v>
      </c>
      <c r="P566" s="94">
        <v>42805.371192129627</v>
      </c>
      <c r="Q566" s="91" t="s">
        <v>2523</v>
      </c>
      <c r="R566" s="91"/>
      <c r="S566" s="91"/>
      <c r="T566" s="91" t="s">
        <v>2528</v>
      </c>
      <c r="U566" s="97" t="s">
        <v>2529</v>
      </c>
      <c r="V566" s="97" t="s">
        <v>2529</v>
      </c>
      <c r="W566" s="94">
        <v>42805.371192129627</v>
      </c>
      <c r="X566" s="97" t="s">
        <v>2534</v>
      </c>
      <c r="Y566" s="91"/>
      <c r="Z566" s="91"/>
      <c r="AA566" s="100" t="s">
        <v>2539</v>
      </c>
      <c r="AB566" s="91"/>
      <c r="AC566" s="91" t="b">
        <v>0</v>
      </c>
      <c r="AD566" s="91">
        <v>365</v>
      </c>
      <c r="AE566" s="100" t="s">
        <v>243</v>
      </c>
      <c r="AF566" s="91" t="b">
        <v>0</v>
      </c>
      <c r="AG566" s="91" t="s">
        <v>246</v>
      </c>
      <c r="AH566" s="91"/>
      <c r="AI566" s="100" t="s">
        <v>243</v>
      </c>
      <c r="AJ566" s="91" t="b">
        <v>0</v>
      </c>
      <c r="AK566" s="91">
        <v>108</v>
      </c>
      <c r="AL566" s="100" t="s">
        <v>243</v>
      </c>
      <c r="AM566" s="91" t="s">
        <v>989</v>
      </c>
      <c r="AN566" s="91" t="b">
        <v>0</v>
      </c>
      <c r="AO566" s="100" t="s">
        <v>2539</v>
      </c>
      <c r="AP566" s="91" t="s">
        <v>454</v>
      </c>
      <c r="AQ566" s="91">
        <v>0</v>
      </c>
      <c r="AR566" s="91">
        <v>0</v>
      </c>
      <c r="AS566" s="91"/>
      <c r="AT566" s="91"/>
      <c r="AU566" s="91"/>
      <c r="AV566" s="91"/>
      <c r="AW566" s="91"/>
      <c r="AX566" s="91"/>
      <c r="AY566" s="91"/>
      <c r="AZ566" s="91"/>
      <c r="BA566" s="123" t="s">
        <v>2044</v>
      </c>
      <c r="BB566" s="123" t="s">
        <v>4397</v>
      </c>
      <c r="BC566" s="123">
        <v>0</v>
      </c>
      <c r="BD566" s="90" t="e">
        <f>REPLACE(INDEX(GroupVertices[Group], MATCH(Edges[[#This Row],[Vertex 1]],GroupVertices[Vertex],0)),1,1,"")</f>
        <v>#N/A</v>
      </c>
      <c r="BE566" s="90" t="str">
        <f>REPLACE(INDEX(GroupVertices[Group], MATCH(Edges[[#This Row],[Vertex 2]],GroupVertices[Vertex],0)),1,1,"")</f>
        <v>est</v>
      </c>
      <c r="BF566">
        <v>3</v>
      </c>
    </row>
    <row r="567" spans="1:58" x14ac:dyDescent="0.25">
      <c r="A567" s="88" t="s">
        <v>218</v>
      </c>
      <c r="B567" s="88" t="s">
        <v>2521</v>
      </c>
      <c r="C567" s="53" t="s">
        <v>4410</v>
      </c>
      <c r="D567" s="54">
        <v>1.3333333333333333</v>
      </c>
      <c r="E567" s="61"/>
      <c r="F567" s="55">
        <v>25</v>
      </c>
      <c r="G567" s="53"/>
      <c r="H567" s="57"/>
      <c r="I567" s="56"/>
      <c r="J567" s="56"/>
      <c r="K567" s="36" t="s">
        <v>65</v>
      </c>
      <c r="L567" s="79">
        <v>567</v>
      </c>
      <c r="M567" s="79"/>
      <c r="N567" s="59"/>
      <c r="O567" s="91" t="s">
        <v>223</v>
      </c>
      <c r="P567" s="94">
        <v>42808.531192129631</v>
      </c>
      <c r="Q567" s="91" t="s">
        <v>2524</v>
      </c>
      <c r="R567" s="91"/>
      <c r="S567" s="91"/>
      <c r="T567" s="91" t="s">
        <v>2528</v>
      </c>
      <c r="U567" s="97" t="s">
        <v>2530</v>
      </c>
      <c r="V567" s="97" t="s">
        <v>2530</v>
      </c>
      <c r="W567" s="94">
        <v>42808.531192129631</v>
      </c>
      <c r="X567" s="97" t="s">
        <v>2535</v>
      </c>
      <c r="Y567" s="91"/>
      <c r="Z567" s="91"/>
      <c r="AA567" s="100" t="s">
        <v>2540</v>
      </c>
      <c r="AB567" s="91"/>
      <c r="AC567" s="91" t="b">
        <v>0</v>
      </c>
      <c r="AD567" s="91">
        <v>1210</v>
      </c>
      <c r="AE567" s="100" t="s">
        <v>243</v>
      </c>
      <c r="AF567" s="91" t="b">
        <v>0</v>
      </c>
      <c r="AG567" s="91" t="s">
        <v>246</v>
      </c>
      <c r="AH567" s="91"/>
      <c r="AI567" s="100" t="s">
        <v>243</v>
      </c>
      <c r="AJ567" s="91" t="b">
        <v>0</v>
      </c>
      <c r="AK567" s="91">
        <v>472</v>
      </c>
      <c r="AL567" s="100" t="s">
        <v>243</v>
      </c>
      <c r="AM567" s="91" t="s">
        <v>989</v>
      </c>
      <c r="AN567" s="91" t="b">
        <v>0</v>
      </c>
      <c r="AO567" s="100" t="s">
        <v>2540</v>
      </c>
      <c r="AP567" s="91" t="s">
        <v>454</v>
      </c>
      <c r="AQ567" s="91">
        <v>0</v>
      </c>
      <c r="AR567" s="91">
        <v>0</v>
      </c>
      <c r="AS567" s="91"/>
      <c r="AT567" s="91"/>
      <c r="AU567" s="91"/>
      <c r="AV567" s="91"/>
      <c r="AW567" s="91"/>
      <c r="AX567" s="91"/>
      <c r="AY567" s="91"/>
      <c r="AZ567" s="91"/>
      <c r="BA567" s="123" t="s">
        <v>2044</v>
      </c>
      <c r="BB567" s="123" t="s">
        <v>4397</v>
      </c>
      <c r="BC567" s="123">
        <v>0</v>
      </c>
      <c r="BD567" s="90" t="e">
        <f>REPLACE(INDEX(GroupVertices[Group], MATCH(Edges[[#This Row],[Vertex 1]],GroupVertices[Vertex],0)),1,1,"")</f>
        <v>#N/A</v>
      </c>
      <c r="BE567" s="90" t="str">
        <f>REPLACE(INDEX(GroupVertices[Group], MATCH(Edges[[#This Row],[Vertex 2]],GroupVertices[Vertex],0)),1,1,"")</f>
        <v>est</v>
      </c>
      <c r="BF567">
        <v>3</v>
      </c>
    </row>
    <row r="568" spans="1:58" x14ac:dyDescent="0.25">
      <c r="A568" s="88" t="s">
        <v>2519</v>
      </c>
      <c r="B568" s="88" t="s">
        <v>2521</v>
      </c>
      <c r="C568" s="53" t="s">
        <v>4410</v>
      </c>
      <c r="D568" s="54">
        <v>1.1666666666666667</v>
      </c>
      <c r="E568" s="61"/>
      <c r="F568" s="55">
        <v>17.5</v>
      </c>
      <c r="G568" s="53"/>
      <c r="H568" s="57"/>
      <c r="I568" s="56"/>
      <c r="J568" s="56"/>
      <c r="K568" s="36" t="s">
        <v>65</v>
      </c>
      <c r="L568" s="79">
        <v>568</v>
      </c>
      <c r="M568" s="79"/>
      <c r="N568" s="59"/>
      <c r="O568" s="91" t="s">
        <v>223</v>
      </c>
      <c r="P568" s="94">
        <v>42806.277731481481</v>
      </c>
      <c r="Q568" s="91" t="s">
        <v>2525</v>
      </c>
      <c r="R568" s="91"/>
      <c r="S568" s="91"/>
      <c r="T568" s="91"/>
      <c r="U568" s="91"/>
      <c r="V568" s="97" t="s">
        <v>2532</v>
      </c>
      <c r="W568" s="94">
        <v>42806.277731481481</v>
      </c>
      <c r="X568" s="97" t="s">
        <v>2536</v>
      </c>
      <c r="Y568" s="91"/>
      <c r="Z568" s="91"/>
      <c r="AA568" s="100" t="s">
        <v>2541</v>
      </c>
      <c r="AB568" s="91"/>
      <c r="AC568" s="91" t="b">
        <v>0</v>
      </c>
      <c r="AD568" s="91">
        <v>0</v>
      </c>
      <c r="AE568" s="100" t="s">
        <v>243</v>
      </c>
      <c r="AF568" s="91" t="b">
        <v>0</v>
      </c>
      <c r="AG568" s="91" t="s">
        <v>246</v>
      </c>
      <c r="AH568" s="91"/>
      <c r="AI568" s="100" t="s">
        <v>243</v>
      </c>
      <c r="AJ568" s="91" t="b">
        <v>0</v>
      </c>
      <c r="AK568" s="91">
        <v>108</v>
      </c>
      <c r="AL568" s="100" t="s">
        <v>2539</v>
      </c>
      <c r="AM568" s="91" t="s">
        <v>247</v>
      </c>
      <c r="AN568" s="91" t="b">
        <v>0</v>
      </c>
      <c r="AO568" s="100" t="s">
        <v>2539</v>
      </c>
      <c r="AP568" s="91" t="s">
        <v>178</v>
      </c>
      <c r="AQ568" s="91">
        <v>0</v>
      </c>
      <c r="AR568" s="91">
        <v>0</v>
      </c>
      <c r="AS568" s="91"/>
      <c r="AT568" s="91"/>
      <c r="AU568" s="91"/>
      <c r="AV568" s="91"/>
      <c r="AW568" s="91"/>
      <c r="AX568" s="91"/>
      <c r="AY568" s="91"/>
      <c r="AZ568" s="91"/>
      <c r="BA568" s="123" t="s">
        <v>2044</v>
      </c>
      <c r="BB568" s="123" t="s">
        <v>4397</v>
      </c>
      <c r="BC568" s="123">
        <v>0</v>
      </c>
      <c r="BD568" s="90" t="str">
        <f>REPLACE(INDEX(GroupVertices[Group], MATCH(Edges[[#This Row],[Vertex 1]],GroupVertices[Vertex],0)),1,1,"")</f>
        <v>est</v>
      </c>
      <c r="BE568" s="90" t="str">
        <f>REPLACE(INDEX(GroupVertices[Group], MATCH(Edges[[#This Row],[Vertex 2]],GroupVertices[Vertex],0)),1,1,"")</f>
        <v>est</v>
      </c>
      <c r="BF568">
        <v>2</v>
      </c>
    </row>
    <row r="569" spans="1:58" x14ac:dyDescent="0.25">
      <c r="A569" s="88" t="s">
        <v>2519</v>
      </c>
      <c r="B569" s="88" t="s">
        <v>2521</v>
      </c>
      <c r="C569" s="53" t="s">
        <v>4410</v>
      </c>
      <c r="D569" s="54">
        <v>1.1666666666666667</v>
      </c>
      <c r="E569" s="61"/>
      <c r="F569" s="55">
        <v>17.5</v>
      </c>
      <c r="G569" s="53"/>
      <c r="H569" s="57"/>
      <c r="I569" s="56"/>
      <c r="J569" s="56"/>
      <c r="K569" s="36" t="s">
        <v>65</v>
      </c>
      <c r="L569" s="79">
        <v>569</v>
      </c>
      <c r="M569" s="79"/>
      <c r="N569" s="59"/>
      <c r="O569" s="91" t="s">
        <v>223</v>
      </c>
      <c r="P569" s="94">
        <v>42809.619074074071</v>
      </c>
      <c r="Q569" s="91" t="s">
        <v>2526</v>
      </c>
      <c r="R569" s="91"/>
      <c r="S569" s="91"/>
      <c r="T569" s="91" t="s">
        <v>2528</v>
      </c>
      <c r="U569" s="97" t="s">
        <v>2530</v>
      </c>
      <c r="V569" s="97" t="s">
        <v>2530</v>
      </c>
      <c r="W569" s="94">
        <v>42809.619074074071</v>
      </c>
      <c r="X569" s="97" t="s">
        <v>2537</v>
      </c>
      <c r="Y569" s="91"/>
      <c r="Z569" s="91"/>
      <c r="AA569" s="100" t="s">
        <v>2542</v>
      </c>
      <c r="AB569" s="91"/>
      <c r="AC569" s="91" t="b">
        <v>0</v>
      </c>
      <c r="AD569" s="91">
        <v>0</v>
      </c>
      <c r="AE569" s="100" t="s">
        <v>243</v>
      </c>
      <c r="AF569" s="91" t="b">
        <v>0</v>
      </c>
      <c r="AG569" s="91" t="s">
        <v>246</v>
      </c>
      <c r="AH569" s="91"/>
      <c r="AI569" s="100" t="s">
        <v>243</v>
      </c>
      <c r="AJ569" s="91" t="b">
        <v>0</v>
      </c>
      <c r="AK569" s="91">
        <v>472</v>
      </c>
      <c r="AL569" s="100" t="s">
        <v>2540</v>
      </c>
      <c r="AM569" s="91" t="s">
        <v>247</v>
      </c>
      <c r="AN569" s="91" t="b">
        <v>0</v>
      </c>
      <c r="AO569" s="100" t="s">
        <v>2540</v>
      </c>
      <c r="AP569" s="91" t="s">
        <v>178</v>
      </c>
      <c r="AQ569" s="91">
        <v>0</v>
      </c>
      <c r="AR569" s="91">
        <v>0</v>
      </c>
      <c r="AS569" s="91"/>
      <c r="AT569" s="91"/>
      <c r="AU569" s="91"/>
      <c r="AV569" s="91"/>
      <c r="AW569" s="91"/>
      <c r="AX569" s="91"/>
      <c r="AY569" s="91"/>
      <c r="AZ569" s="91"/>
      <c r="BA569" s="123" t="s">
        <v>2044</v>
      </c>
      <c r="BB569" s="123" t="s">
        <v>4397</v>
      </c>
      <c r="BC569" s="123">
        <v>0</v>
      </c>
      <c r="BD569" s="90" t="str">
        <f>REPLACE(INDEX(GroupVertices[Group], MATCH(Edges[[#This Row],[Vertex 1]],GroupVertices[Vertex],0)),1,1,"")</f>
        <v>est</v>
      </c>
      <c r="BE569" s="90" t="str">
        <f>REPLACE(INDEX(GroupVertices[Group], MATCH(Edges[[#This Row],[Vertex 2]],GroupVertices[Vertex],0)),1,1,"")</f>
        <v>est</v>
      </c>
      <c r="BF569">
        <v>2</v>
      </c>
    </row>
    <row r="570" spans="1:58" x14ac:dyDescent="0.25">
      <c r="A570" s="88" t="s">
        <v>2519</v>
      </c>
      <c r="B570" s="88" t="s">
        <v>218</v>
      </c>
      <c r="C570" s="53" t="s">
        <v>4410</v>
      </c>
      <c r="D570" s="54">
        <v>1.1666666666666667</v>
      </c>
      <c r="E570" s="61"/>
      <c r="F570" s="55">
        <v>17.5</v>
      </c>
      <c r="G570" s="53"/>
      <c r="H570" s="57"/>
      <c r="I570" s="56"/>
      <c r="J570" s="56"/>
      <c r="K570" s="36" t="s">
        <v>65</v>
      </c>
      <c r="L570" s="79">
        <v>570</v>
      </c>
      <c r="M570" s="79"/>
      <c r="N570" s="59"/>
      <c r="O570" s="91" t="s">
        <v>223</v>
      </c>
      <c r="P570" s="94">
        <v>42806.277731481481</v>
      </c>
      <c r="Q570" s="91" t="s">
        <v>2525</v>
      </c>
      <c r="R570" s="91"/>
      <c r="S570" s="91"/>
      <c r="T570" s="91"/>
      <c r="U570" s="91"/>
      <c r="V570" s="97" t="s">
        <v>2532</v>
      </c>
      <c r="W570" s="94">
        <v>42806.277731481481</v>
      </c>
      <c r="X570" s="97" t="s">
        <v>2536</v>
      </c>
      <c r="Y570" s="91"/>
      <c r="Z570" s="91"/>
      <c r="AA570" s="100" t="s">
        <v>2541</v>
      </c>
      <c r="AB570" s="91"/>
      <c r="AC570" s="91" t="b">
        <v>0</v>
      </c>
      <c r="AD570" s="91">
        <v>0</v>
      </c>
      <c r="AE570" s="100" t="s">
        <v>243</v>
      </c>
      <c r="AF570" s="91" t="b">
        <v>0</v>
      </c>
      <c r="AG570" s="91" t="s">
        <v>246</v>
      </c>
      <c r="AH570" s="91"/>
      <c r="AI570" s="100" t="s">
        <v>243</v>
      </c>
      <c r="AJ570" s="91" t="b">
        <v>0</v>
      </c>
      <c r="AK570" s="91">
        <v>108</v>
      </c>
      <c r="AL570" s="100" t="s">
        <v>2539</v>
      </c>
      <c r="AM570" s="91" t="s">
        <v>247</v>
      </c>
      <c r="AN570" s="91" t="b">
        <v>0</v>
      </c>
      <c r="AO570" s="100" t="s">
        <v>2539</v>
      </c>
      <c r="AP570" s="91" t="s">
        <v>178</v>
      </c>
      <c r="AQ570" s="91">
        <v>0</v>
      </c>
      <c r="AR570" s="91">
        <v>0</v>
      </c>
      <c r="AS570" s="91"/>
      <c r="AT570" s="91"/>
      <c r="AU570" s="91"/>
      <c r="AV570" s="91"/>
      <c r="AW570" s="91"/>
      <c r="AX570" s="91"/>
      <c r="AY570" s="91"/>
      <c r="AZ570" s="91"/>
      <c r="BA570" s="123" t="s">
        <v>2044</v>
      </c>
      <c r="BB570" s="123" t="s">
        <v>4397</v>
      </c>
      <c r="BC570" s="123">
        <v>0</v>
      </c>
      <c r="BD570" s="90" t="str">
        <f>REPLACE(INDEX(GroupVertices[Group], MATCH(Edges[[#This Row],[Vertex 1]],GroupVertices[Vertex],0)),1,1,"")</f>
        <v>est</v>
      </c>
      <c r="BE570" s="90" t="e">
        <f>REPLACE(INDEX(GroupVertices[Group], MATCH(Edges[[#This Row],[Vertex 2]],GroupVertices[Vertex],0)),1,1,"")</f>
        <v>#N/A</v>
      </c>
      <c r="BF570">
        <v>2</v>
      </c>
    </row>
    <row r="571" spans="1:58" x14ac:dyDescent="0.25">
      <c r="A571" s="89" t="s">
        <v>2519</v>
      </c>
      <c r="B571" s="89" t="s">
        <v>218</v>
      </c>
      <c r="C571" s="53" t="s">
        <v>4410</v>
      </c>
      <c r="D571" s="150">
        <v>1.1666666666666667</v>
      </c>
      <c r="E571" s="151"/>
      <c r="F571" s="152">
        <v>17.5</v>
      </c>
      <c r="G571" s="149"/>
      <c r="H571" s="153"/>
      <c r="I571" s="154"/>
      <c r="J571" s="154"/>
      <c r="K571" s="36" t="s">
        <v>65</v>
      </c>
      <c r="L571" s="155">
        <v>571</v>
      </c>
      <c r="M571" s="155"/>
      <c r="N571" s="87"/>
      <c r="O571" s="92" t="s">
        <v>223</v>
      </c>
      <c r="P571" s="95">
        <v>42809.619074074071</v>
      </c>
      <c r="Q571" s="92" t="s">
        <v>2526</v>
      </c>
      <c r="R571" s="92"/>
      <c r="S571" s="92"/>
      <c r="T571" s="92" t="s">
        <v>2528</v>
      </c>
      <c r="U571" s="98" t="s">
        <v>2530</v>
      </c>
      <c r="V571" s="98" t="s">
        <v>2530</v>
      </c>
      <c r="W571" s="95">
        <v>42809.619074074071</v>
      </c>
      <c r="X571" s="98" t="s">
        <v>2537</v>
      </c>
      <c r="Y571" s="92"/>
      <c r="Z571" s="92"/>
      <c r="AA571" s="101" t="s">
        <v>2542</v>
      </c>
      <c r="AB571" s="92"/>
      <c r="AC571" s="92" t="b">
        <v>0</v>
      </c>
      <c r="AD571" s="92">
        <v>0</v>
      </c>
      <c r="AE571" s="101" t="s">
        <v>243</v>
      </c>
      <c r="AF571" s="92" t="b">
        <v>0</v>
      </c>
      <c r="AG571" s="92" t="s">
        <v>246</v>
      </c>
      <c r="AH571" s="92"/>
      <c r="AI571" s="101" t="s">
        <v>243</v>
      </c>
      <c r="AJ571" s="92" t="b">
        <v>0</v>
      </c>
      <c r="AK571" s="92">
        <v>472</v>
      </c>
      <c r="AL571" s="101" t="s">
        <v>2540</v>
      </c>
      <c r="AM571" s="92" t="s">
        <v>247</v>
      </c>
      <c r="AN571" s="92" t="b">
        <v>0</v>
      </c>
      <c r="AO571" s="101" t="s">
        <v>2540</v>
      </c>
      <c r="AP571" s="92" t="s">
        <v>178</v>
      </c>
      <c r="AQ571" s="92">
        <v>0</v>
      </c>
      <c r="AR571" s="92">
        <v>0</v>
      </c>
      <c r="AS571" s="92"/>
      <c r="AT571" s="92"/>
      <c r="AU571" s="92"/>
      <c r="AV571" s="92"/>
      <c r="AW571" s="92"/>
      <c r="AX571" s="92"/>
      <c r="AY571" s="92"/>
      <c r="AZ571" s="92"/>
      <c r="BA571" s="123" t="s">
        <v>2044</v>
      </c>
      <c r="BB571" s="123" t="s">
        <v>4397</v>
      </c>
      <c r="BC571" s="123">
        <v>0</v>
      </c>
      <c r="BD571" s="90" t="str">
        <f>REPLACE(INDEX(GroupVertices[Group], MATCH(Edges[[#This Row],[Vertex 1]],GroupVertices[Vertex],0)),1,1,"")</f>
        <v>est</v>
      </c>
      <c r="BE571" s="90" t="e">
        <f>REPLACE(INDEX(GroupVertices[Group], MATCH(Edges[[#This Row],[Vertex 2]],GroupVertices[Vertex],0)),1,1,"")</f>
        <v>#N/A</v>
      </c>
      <c r="BF571">
        <v>2</v>
      </c>
    </row>
    <row r="572" spans="1:58" x14ac:dyDescent="0.25">
      <c r="A572" s="88" t="s">
        <v>2045</v>
      </c>
      <c r="B572" s="88" t="s">
        <v>218</v>
      </c>
      <c r="C572" s="53" t="s">
        <v>4410</v>
      </c>
      <c r="D572" s="54">
        <v>1.1666666666666667</v>
      </c>
      <c r="E572" s="61"/>
      <c r="F572" s="55">
        <v>17.5</v>
      </c>
      <c r="G572" s="53"/>
      <c r="H572" s="57"/>
      <c r="I572" s="56"/>
      <c r="J572" s="56"/>
      <c r="K572" s="36" t="s">
        <v>65</v>
      </c>
      <c r="L572" s="79">
        <v>572</v>
      </c>
      <c r="M572" s="79"/>
      <c r="N572" s="59"/>
      <c r="O572" s="91" t="s">
        <v>223</v>
      </c>
      <c r="P572" s="94">
        <v>42618.68540509259</v>
      </c>
      <c r="Q572" s="91" t="s">
        <v>2090</v>
      </c>
      <c r="R572" s="97" t="s">
        <v>2127</v>
      </c>
      <c r="S572" s="91" t="s">
        <v>2135</v>
      </c>
      <c r="T572" s="91"/>
      <c r="U572" s="91"/>
      <c r="V572" s="97" t="s">
        <v>2149</v>
      </c>
      <c r="W572" s="94">
        <v>42618.68540509259</v>
      </c>
      <c r="X572" s="97" t="s">
        <v>2182</v>
      </c>
      <c r="Y572" s="91"/>
      <c r="Z572" s="91"/>
      <c r="AA572" s="100" t="s">
        <v>2222</v>
      </c>
      <c r="AB572" s="91"/>
      <c r="AC572" s="91" t="b">
        <v>0</v>
      </c>
      <c r="AD572" s="91">
        <v>63</v>
      </c>
      <c r="AE572" s="100" t="s">
        <v>243</v>
      </c>
      <c r="AF572" s="91" t="b">
        <v>0</v>
      </c>
      <c r="AG572" s="91" t="s">
        <v>246</v>
      </c>
      <c r="AH572" s="91"/>
      <c r="AI572" s="100" t="s">
        <v>243</v>
      </c>
      <c r="AJ572" s="91" t="b">
        <v>0</v>
      </c>
      <c r="AK572" s="91">
        <v>14</v>
      </c>
      <c r="AL572" s="100" t="s">
        <v>243</v>
      </c>
      <c r="AM572" s="91" t="s">
        <v>989</v>
      </c>
      <c r="AN572" s="91" t="b">
        <v>0</v>
      </c>
      <c r="AO572" s="100" t="s">
        <v>2222</v>
      </c>
      <c r="AP572" s="91" t="s">
        <v>454</v>
      </c>
      <c r="AQ572" s="91">
        <v>0</v>
      </c>
      <c r="AR572" s="91">
        <v>0</v>
      </c>
      <c r="AS572" s="91"/>
      <c r="AT572" s="91"/>
      <c r="AU572" s="91"/>
      <c r="AV572" s="91"/>
      <c r="AW572" s="91"/>
      <c r="AX572" s="91"/>
      <c r="AY572" s="91"/>
      <c r="AZ572" s="91"/>
      <c r="BA572" s="123" t="s">
        <v>2044</v>
      </c>
      <c r="BB572" s="123" t="s">
        <v>4397</v>
      </c>
      <c r="BC572" s="123">
        <v>0</v>
      </c>
      <c r="BD572" s="90" t="str">
        <f>REPLACE(INDEX(GroupVertices[Group], MATCH(Edges[[#This Row],[Vertex 1]],GroupVertices[Vertex],0)),1,1,"")</f>
        <v>est</v>
      </c>
      <c r="BE572" s="90" t="e">
        <f>REPLACE(INDEX(GroupVertices[Group], MATCH(Edges[[#This Row],[Vertex 2]],GroupVertices[Vertex],0)),1,1,"")</f>
        <v>#N/A</v>
      </c>
      <c r="BF572">
        <v>2</v>
      </c>
    </row>
    <row r="573" spans="1:58" x14ac:dyDescent="0.25">
      <c r="A573" s="88" t="s">
        <v>2046</v>
      </c>
      <c r="B573" s="88" t="s">
        <v>2045</v>
      </c>
      <c r="C573" s="53" t="s">
        <v>4410</v>
      </c>
      <c r="D573" s="54">
        <v>1.1666666666666667</v>
      </c>
      <c r="E573" s="61"/>
      <c r="F573" s="55">
        <v>17.5</v>
      </c>
      <c r="G573" s="53"/>
      <c r="H573" s="57"/>
      <c r="I573" s="56"/>
      <c r="J573" s="56"/>
      <c r="K573" s="36" t="s">
        <v>65</v>
      </c>
      <c r="L573" s="79">
        <v>573</v>
      </c>
      <c r="M573" s="79"/>
      <c r="N573" s="59"/>
      <c r="O573" s="91" t="s">
        <v>223</v>
      </c>
      <c r="P573" s="94">
        <v>42806.034432870372</v>
      </c>
      <c r="Q573" s="91" t="s">
        <v>2091</v>
      </c>
      <c r="R573" s="97" t="s">
        <v>2127</v>
      </c>
      <c r="S573" s="91" t="s">
        <v>2135</v>
      </c>
      <c r="T573" s="91"/>
      <c r="U573" s="91"/>
      <c r="V573" s="97" t="s">
        <v>2150</v>
      </c>
      <c r="W573" s="94">
        <v>42806.034432870372</v>
      </c>
      <c r="X573" s="97" t="s">
        <v>2183</v>
      </c>
      <c r="Y573" s="91"/>
      <c r="Z573" s="91"/>
      <c r="AA573" s="100" t="s">
        <v>2223</v>
      </c>
      <c r="AB573" s="91"/>
      <c r="AC573" s="91" t="b">
        <v>0</v>
      </c>
      <c r="AD573" s="91">
        <v>0</v>
      </c>
      <c r="AE573" s="100" t="s">
        <v>243</v>
      </c>
      <c r="AF573" s="91" t="b">
        <v>0</v>
      </c>
      <c r="AG573" s="91" t="s">
        <v>246</v>
      </c>
      <c r="AH573" s="91"/>
      <c r="AI573" s="100" t="s">
        <v>243</v>
      </c>
      <c r="AJ573" s="91" t="b">
        <v>0</v>
      </c>
      <c r="AK573" s="91">
        <v>14</v>
      </c>
      <c r="AL573" s="100" t="s">
        <v>2222</v>
      </c>
      <c r="AM573" s="91" t="s">
        <v>247</v>
      </c>
      <c r="AN573" s="91" t="b">
        <v>0</v>
      </c>
      <c r="AO573" s="100" t="s">
        <v>2222</v>
      </c>
      <c r="AP573" s="91" t="s">
        <v>178</v>
      </c>
      <c r="AQ573" s="91">
        <v>0</v>
      </c>
      <c r="AR573" s="91">
        <v>0</v>
      </c>
      <c r="AS573" s="91"/>
      <c r="AT573" s="91"/>
      <c r="AU573" s="91"/>
      <c r="AV573" s="91"/>
      <c r="AW573" s="91"/>
      <c r="AX573" s="91"/>
      <c r="AY573" s="91"/>
      <c r="AZ573" s="91"/>
      <c r="BA573" s="123" t="s">
        <v>2044</v>
      </c>
      <c r="BB573" s="123" t="s">
        <v>4397</v>
      </c>
      <c r="BC573" s="123">
        <v>0</v>
      </c>
      <c r="BD573" s="90" t="str">
        <f>REPLACE(INDEX(GroupVertices[Group], MATCH(Edges[[#This Row],[Vertex 1]],GroupVertices[Vertex],0)),1,1,"")</f>
        <v>est</v>
      </c>
      <c r="BE573" s="90" t="str">
        <f>REPLACE(INDEX(GroupVertices[Group], MATCH(Edges[[#This Row],[Vertex 2]],GroupVertices[Vertex],0)),1,1,"")</f>
        <v>est</v>
      </c>
      <c r="BF573">
        <v>2</v>
      </c>
    </row>
    <row r="574" spans="1:58" x14ac:dyDescent="0.25">
      <c r="A574" s="88" t="s">
        <v>2046</v>
      </c>
      <c r="B574" s="88" t="s">
        <v>218</v>
      </c>
      <c r="C574" s="53" t="s">
        <v>4410</v>
      </c>
      <c r="D574" s="54">
        <v>1.1666666666666667</v>
      </c>
      <c r="E574" s="61"/>
      <c r="F574" s="55">
        <v>17.5</v>
      </c>
      <c r="G574" s="53"/>
      <c r="H574" s="57"/>
      <c r="I574" s="56"/>
      <c r="J574" s="56"/>
      <c r="K574" s="36" t="s">
        <v>65</v>
      </c>
      <c r="L574" s="79">
        <v>574</v>
      </c>
      <c r="M574" s="79"/>
      <c r="N574" s="59"/>
      <c r="O574" s="91" t="s">
        <v>223</v>
      </c>
      <c r="P574" s="94">
        <v>42806.034432870372</v>
      </c>
      <c r="Q574" s="91" t="s">
        <v>2091</v>
      </c>
      <c r="R574" s="97" t="s">
        <v>2127</v>
      </c>
      <c r="S574" s="91" t="s">
        <v>2135</v>
      </c>
      <c r="T574" s="91"/>
      <c r="U574" s="91"/>
      <c r="V574" s="97" t="s">
        <v>2150</v>
      </c>
      <c r="W574" s="94">
        <v>42806.034432870372</v>
      </c>
      <c r="X574" s="97" t="s">
        <v>2183</v>
      </c>
      <c r="Y574" s="91"/>
      <c r="Z574" s="91"/>
      <c r="AA574" s="100" t="s">
        <v>2223</v>
      </c>
      <c r="AB574" s="91"/>
      <c r="AC574" s="91" t="b">
        <v>0</v>
      </c>
      <c r="AD574" s="91">
        <v>0</v>
      </c>
      <c r="AE574" s="100" t="s">
        <v>243</v>
      </c>
      <c r="AF574" s="91" t="b">
        <v>0</v>
      </c>
      <c r="AG574" s="91" t="s">
        <v>246</v>
      </c>
      <c r="AH574" s="91"/>
      <c r="AI574" s="100" t="s">
        <v>243</v>
      </c>
      <c r="AJ574" s="91" t="b">
        <v>0</v>
      </c>
      <c r="AK574" s="91">
        <v>14</v>
      </c>
      <c r="AL574" s="100" t="s">
        <v>2222</v>
      </c>
      <c r="AM574" s="91" t="s">
        <v>247</v>
      </c>
      <c r="AN574" s="91" t="b">
        <v>0</v>
      </c>
      <c r="AO574" s="100" t="s">
        <v>2222</v>
      </c>
      <c r="AP574" s="91" t="s">
        <v>178</v>
      </c>
      <c r="AQ574" s="91">
        <v>0</v>
      </c>
      <c r="AR574" s="91">
        <v>0</v>
      </c>
      <c r="AS574" s="91"/>
      <c r="AT574" s="91"/>
      <c r="AU574" s="91"/>
      <c r="AV574" s="91"/>
      <c r="AW574" s="91"/>
      <c r="AX574" s="91"/>
      <c r="AY574" s="91"/>
      <c r="AZ574" s="91"/>
      <c r="BA574" s="123" t="s">
        <v>2044</v>
      </c>
      <c r="BB574" s="123" t="s">
        <v>4397</v>
      </c>
      <c r="BC574" s="123">
        <v>0</v>
      </c>
      <c r="BD574" s="90" t="str">
        <f>REPLACE(INDEX(GroupVertices[Group], MATCH(Edges[[#This Row],[Vertex 1]],GroupVertices[Vertex],0)),1,1,"")</f>
        <v>est</v>
      </c>
      <c r="BE574" s="90" t="e">
        <f>REPLACE(INDEX(GroupVertices[Group], MATCH(Edges[[#This Row],[Vertex 2]],GroupVertices[Vertex],0)),1,1,"")</f>
        <v>#N/A</v>
      </c>
      <c r="BF574">
        <v>2</v>
      </c>
    </row>
    <row r="575" spans="1:58" x14ac:dyDescent="0.25">
      <c r="A575" s="88" t="s">
        <v>2056</v>
      </c>
      <c r="B575" s="88" t="s">
        <v>2081</v>
      </c>
      <c r="C575" s="53" t="s">
        <v>4410</v>
      </c>
      <c r="D575" s="54">
        <v>1.5</v>
      </c>
      <c r="E575" s="61"/>
      <c r="F575" s="55">
        <v>32.5</v>
      </c>
      <c r="G575" s="53"/>
      <c r="H575" s="57"/>
      <c r="I575" s="56"/>
      <c r="J575" s="56"/>
      <c r="K575" s="36" t="s">
        <v>65</v>
      </c>
      <c r="L575" s="79">
        <v>575</v>
      </c>
      <c r="M575" s="79"/>
      <c r="N575" s="59"/>
      <c r="O575" s="91" t="s">
        <v>223</v>
      </c>
      <c r="P575" s="94">
        <v>42808.75439814815</v>
      </c>
      <c r="Q575" s="91" t="s">
        <v>2101</v>
      </c>
      <c r="R575" s="97" t="s">
        <v>2128</v>
      </c>
      <c r="S575" s="91" t="s">
        <v>342</v>
      </c>
      <c r="T575" s="91" t="s">
        <v>2141</v>
      </c>
      <c r="U575" s="91"/>
      <c r="V575" s="97" t="s">
        <v>2159</v>
      </c>
      <c r="W575" s="94">
        <v>42808.75439814815</v>
      </c>
      <c r="X575" s="97" t="s">
        <v>2195</v>
      </c>
      <c r="Y575" s="91"/>
      <c r="Z575" s="91"/>
      <c r="AA575" s="100" t="s">
        <v>2235</v>
      </c>
      <c r="AB575" s="91"/>
      <c r="AC575" s="91" t="b">
        <v>0</v>
      </c>
      <c r="AD575" s="91">
        <v>0</v>
      </c>
      <c r="AE575" s="100" t="s">
        <v>2267</v>
      </c>
      <c r="AF575" s="91" t="b">
        <v>0</v>
      </c>
      <c r="AG575" s="91" t="s">
        <v>246</v>
      </c>
      <c r="AH575" s="91"/>
      <c r="AI575" s="100" t="s">
        <v>243</v>
      </c>
      <c r="AJ575" s="91" t="b">
        <v>0</v>
      </c>
      <c r="AK575" s="91">
        <v>0</v>
      </c>
      <c r="AL575" s="100" t="s">
        <v>243</v>
      </c>
      <c r="AM575" s="91" t="s">
        <v>989</v>
      </c>
      <c r="AN575" s="91" t="b">
        <v>1</v>
      </c>
      <c r="AO575" s="100" t="s">
        <v>2235</v>
      </c>
      <c r="AP575" s="91" t="s">
        <v>178</v>
      </c>
      <c r="AQ575" s="91">
        <v>0</v>
      </c>
      <c r="AR575" s="91">
        <v>0</v>
      </c>
      <c r="AS575" s="91"/>
      <c r="AT575" s="91"/>
      <c r="AU575" s="91"/>
      <c r="AV575" s="91"/>
      <c r="AW575" s="91"/>
      <c r="AX575" s="91"/>
      <c r="AY575" s="91"/>
      <c r="AZ575" s="91"/>
      <c r="BA575" s="123" t="s">
        <v>2044</v>
      </c>
      <c r="BB575" s="123" t="s">
        <v>4397</v>
      </c>
      <c r="BC575" s="123">
        <v>0</v>
      </c>
      <c r="BD575" s="90" t="str">
        <f>REPLACE(INDEX(GroupVertices[Group], MATCH(Edges[[#This Row],[Vertex 1]],GroupVertices[Vertex],0)),1,1,"")</f>
        <v>est</v>
      </c>
      <c r="BE575" s="90" t="str">
        <f>REPLACE(INDEX(GroupVertices[Group], MATCH(Edges[[#This Row],[Vertex 2]],GroupVertices[Vertex],0)),1,1,"")</f>
        <v>est</v>
      </c>
      <c r="BF575">
        <v>4</v>
      </c>
    </row>
    <row r="576" spans="1:58" x14ac:dyDescent="0.25">
      <c r="A576" s="88" t="s">
        <v>2056</v>
      </c>
      <c r="B576" s="88" t="s">
        <v>2081</v>
      </c>
      <c r="C576" s="53" t="s">
        <v>4410</v>
      </c>
      <c r="D576" s="54">
        <v>1.5</v>
      </c>
      <c r="E576" s="61"/>
      <c r="F576" s="55">
        <v>32.5</v>
      </c>
      <c r="G576" s="53"/>
      <c r="H576" s="57"/>
      <c r="I576" s="56"/>
      <c r="J576" s="56"/>
      <c r="K576" s="36" t="s">
        <v>65</v>
      </c>
      <c r="L576" s="79">
        <v>576</v>
      </c>
      <c r="M576" s="79"/>
      <c r="N576" s="59"/>
      <c r="O576" s="91" t="s">
        <v>223</v>
      </c>
      <c r="P576" s="94">
        <v>42808.76458333333</v>
      </c>
      <c r="Q576" s="91" t="s">
        <v>2102</v>
      </c>
      <c r="R576" s="97" t="s">
        <v>2129</v>
      </c>
      <c r="S576" s="91" t="s">
        <v>342</v>
      </c>
      <c r="T576" s="91" t="s">
        <v>2141</v>
      </c>
      <c r="U576" s="91"/>
      <c r="V576" s="97" t="s">
        <v>2159</v>
      </c>
      <c r="W576" s="94">
        <v>42808.76458333333</v>
      </c>
      <c r="X576" s="97" t="s">
        <v>2196</v>
      </c>
      <c r="Y576" s="91"/>
      <c r="Z576" s="91"/>
      <c r="AA576" s="100" t="s">
        <v>2236</v>
      </c>
      <c r="AB576" s="91"/>
      <c r="AC576" s="91" t="b">
        <v>0</v>
      </c>
      <c r="AD576" s="91">
        <v>0</v>
      </c>
      <c r="AE576" s="100" t="s">
        <v>2267</v>
      </c>
      <c r="AF576" s="91" t="b">
        <v>0</v>
      </c>
      <c r="AG576" s="91" t="s">
        <v>246</v>
      </c>
      <c r="AH576" s="91"/>
      <c r="AI576" s="100" t="s">
        <v>243</v>
      </c>
      <c r="AJ576" s="91" t="b">
        <v>0</v>
      </c>
      <c r="AK576" s="91">
        <v>0</v>
      </c>
      <c r="AL576" s="100" t="s">
        <v>243</v>
      </c>
      <c r="AM576" s="91" t="s">
        <v>989</v>
      </c>
      <c r="AN576" s="91" t="b">
        <v>1</v>
      </c>
      <c r="AO576" s="100" t="s">
        <v>2236</v>
      </c>
      <c r="AP576" s="91" t="s">
        <v>178</v>
      </c>
      <c r="AQ576" s="91">
        <v>0</v>
      </c>
      <c r="AR576" s="91">
        <v>0</v>
      </c>
      <c r="AS576" s="91"/>
      <c r="AT576" s="91"/>
      <c r="AU576" s="91"/>
      <c r="AV576" s="91"/>
      <c r="AW576" s="91"/>
      <c r="AX576" s="91"/>
      <c r="AY576" s="91"/>
      <c r="AZ576" s="91"/>
      <c r="BA576" s="123" t="s">
        <v>2044</v>
      </c>
      <c r="BB576" s="123" t="s">
        <v>4397</v>
      </c>
      <c r="BC576" s="123">
        <v>0</v>
      </c>
      <c r="BD576" s="90" t="str">
        <f>REPLACE(INDEX(GroupVertices[Group], MATCH(Edges[[#This Row],[Vertex 1]],GroupVertices[Vertex],0)),1,1,"")</f>
        <v>est</v>
      </c>
      <c r="BE576" s="90" t="str">
        <f>REPLACE(INDEX(GroupVertices[Group], MATCH(Edges[[#This Row],[Vertex 2]],GroupVertices[Vertex],0)),1,1,"")</f>
        <v>est</v>
      </c>
      <c r="BF576">
        <v>4</v>
      </c>
    </row>
    <row r="577" spans="1:58" x14ac:dyDescent="0.25">
      <c r="A577" s="88" t="s">
        <v>2056</v>
      </c>
      <c r="B577" s="88" t="s">
        <v>2082</v>
      </c>
      <c r="C577" s="53" t="s">
        <v>4410</v>
      </c>
      <c r="D577" s="54">
        <v>1.5</v>
      </c>
      <c r="E577" s="61"/>
      <c r="F577" s="55">
        <v>32.5</v>
      </c>
      <c r="G577" s="53"/>
      <c r="H577" s="57"/>
      <c r="I577" s="56"/>
      <c r="J577" s="56"/>
      <c r="K577" s="36" t="s">
        <v>65</v>
      </c>
      <c r="L577" s="79">
        <v>577</v>
      </c>
      <c r="M577" s="79"/>
      <c r="N577" s="59"/>
      <c r="O577" s="91" t="s">
        <v>223</v>
      </c>
      <c r="P577" s="94">
        <v>42808.75439814815</v>
      </c>
      <c r="Q577" s="91" t="s">
        <v>2101</v>
      </c>
      <c r="R577" s="97" t="s">
        <v>2128</v>
      </c>
      <c r="S577" s="91" t="s">
        <v>342</v>
      </c>
      <c r="T577" s="91" t="s">
        <v>2141</v>
      </c>
      <c r="U577" s="91"/>
      <c r="V577" s="97" t="s">
        <v>2159</v>
      </c>
      <c r="W577" s="94">
        <v>42808.75439814815</v>
      </c>
      <c r="X577" s="97" t="s">
        <v>2195</v>
      </c>
      <c r="Y577" s="91"/>
      <c r="Z577" s="91"/>
      <c r="AA577" s="100" t="s">
        <v>2235</v>
      </c>
      <c r="AB577" s="91"/>
      <c r="AC577" s="91" t="b">
        <v>0</v>
      </c>
      <c r="AD577" s="91">
        <v>0</v>
      </c>
      <c r="AE577" s="100" t="s">
        <v>2267</v>
      </c>
      <c r="AF577" s="91" t="b">
        <v>0</v>
      </c>
      <c r="AG577" s="91" t="s">
        <v>246</v>
      </c>
      <c r="AH577" s="91"/>
      <c r="AI577" s="100" t="s">
        <v>243</v>
      </c>
      <c r="AJ577" s="91" t="b">
        <v>0</v>
      </c>
      <c r="AK577" s="91">
        <v>0</v>
      </c>
      <c r="AL577" s="100" t="s">
        <v>243</v>
      </c>
      <c r="AM577" s="91" t="s">
        <v>989</v>
      </c>
      <c r="AN577" s="91" t="b">
        <v>1</v>
      </c>
      <c r="AO577" s="100" t="s">
        <v>2235</v>
      </c>
      <c r="AP577" s="91" t="s">
        <v>178</v>
      </c>
      <c r="AQ577" s="91">
        <v>0</v>
      </c>
      <c r="AR577" s="91">
        <v>0</v>
      </c>
      <c r="AS577" s="91"/>
      <c r="AT577" s="91"/>
      <c r="AU577" s="91"/>
      <c r="AV577" s="91"/>
      <c r="AW577" s="91"/>
      <c r="AX577" s="91"/>
      <c r="AY577" s="91"/>
      <c r="AZ577" s="91"/>
      <c r="BA577" s="123" t="s">
        <v>2044</v>
      </c>
      <c r="BB577" s="123" t="s">
        <v>4397</v>
      </c>
      <c r="BC577" s="123">
        <v>0</v>
      </c>
      <c r="BD577" s="90" t="str">
        <f>REPLACE(INDEX(GroupVertices[Group], MATCH(Edges[[#This Row],[Vertex 1]],GroupVertices[Vertex],0)),1,1,"")</f>
        <v>est</v>
      </c>
      <c r="BE577" s="90" t="str">
        <f>REPLACE(INDEX(GroupVertices[Group], MATCH(Edges[[#This Row],[Vertex 2]],GroupVertices[Vertex],0)),1,1,"")</f>
        <v>est</v>
      </c>
      <c r="BF577">
        <v>4</v>
      </c>
    </row>
    <row r="578" spans="1:58" x14ac:dyDescent="0.25">
      <c r="A578" s="88" t="s">
        <v>2056</v>
      </c>
      <c r="B578" s="88" t="s">
        <v>2082</v>
      </c>
      <c r="C578" s="53" t="s">
        <v>4410</v>
      </c>
      <c r="D578" s="54">
        <v>1.5</v>
      </c>
      <c r="E578" s="61"/>
      <c r="F578" s="55">
        <v>32.5</v>
      </c>
      <c r="G578" s="53"/>
      <c r="H578" s="57"/>
      <c r="I578" s="56"/>
      <c r="J578" s="56"/>
      <c r="K578" s="36" t="s">
        <v>65</v>
      </c>
      <c r="L578" s="79">
        <v>578</v>
      </c>
      <c r="M578" s="79"/>
      <c r="N578" s="59"/>
      <c r="O578" s="91" t="s">
        <v>223</v>
      </c>
      <c r="P578" s="94">
        <v>42808.76458333333</v>
      </c>
      <c r="Q578" s="91" t="s">
        <v>2102</v>
      </c>
      <c r="R578" s="97" t="s">
        <v>2129</v>
      </c>
      <c r="S578" s="91" t="s">
        <v>342</v>
      </c>
      <c r="T578" s="91" t="s">
        <v>2141</v>
      </c>
      <c r="U578" s="91"/>
      <c r="V578" s="97" t="s">
        <v>2159</v>
      </c>
      <c r="W578" s="94">
        <v>42808.76458333333</v>
      </c>
      <c r="X578" s="97" t="s">
        <v>2196</v>
      </c>
      <c r="Y578" s="91"/>
      <c r="Z578" s="91"/>
      <c r="AA578" s="100" t="s">
        <v>2236</v>
      </c>
      <c r="AB578" s="91"/>
      <c r="AC578" s="91" t="b">
        <v>0</v>
      </c>
      <c r="AD578" s="91">
        <v>0</v>
      </c>
      <c r="AE578" s="100" t="s">
        <v>2267</v>
      </c>
      <c r="AF578" s="91" t="b">
        <v>0</v>
      </c>
      <c r="AG578" s="91" t="s">
        <v>246</v>
      </c>
      <c r="AH578" s="91"/>
      <c r="AI578" s="100" t="s">
        <v>243</v>
      </c>
      <c r="AJ578" s="91" t="b">
        <v>0</v>
      </c>
      <c r="AK578" s="91">
        <v>0</v>
      </c>
      <c r="AL578" s="100" t="s">
        <v>243</v>
      </c>
      <c r="AM578" s="91" t="s">
        <v>989</v>
      </c>
      <c r="AN578" s="91" t="b">
        <v>1</v>
      </c>
      <c r="AO578" s="100" t="s">
        <v>2236</v>
      </c>
      <c r="AP578" s="91" t="s">
        <v>178</v>
      </c>
      <c r="AQ578" s="91">
        <v>0</v>
      </c>
      <c r="AR578" s="91">
        <v>0</v>
      </c>
      <c r="AS578" s="91"/>
      <c r="AT578" s="91"/>
      <c r="AU578" s="91"/>
      <c r="AV578" s="91"/>
      <c r="AW578" s="91"/>
      <c r="AX578" s="91"/>
      <c r="AY578" s="91"/>
      <c r="AZ578" s="91"/>
      <c r="BA578" s="123" t="s">
        <v>2044</v>
      </c>
      <c r="BB578" s="123" t="s">
        <v>4397</v>
      </c>
      <c r="BC578" s="123">
        <v>0</v>
      </c>
      <c r="BD578" s="90" t="str">
        <f>REPLACE(INDEX(GroupVertices[Group], MATCH(Edges[[#This Row],[Vertex 1]],GroupVertices[Vertex],0)),1,1,"")</f>
        <v>est</v>
      </c>
      <c r="BE578" s="90" t="str">
        <f>REPLACE(INDEX(GroupVertices[Group], MATCH(Edges[[#This Row],[Vertex 2]],GroupVertices[Vertex],0)),1,1,"")</f>
        <v>est</v>
      </c>
      <c r="BF578">
        <v>4</v>
      </c>
    </row>
    <row r="579" spans="1:58" x14ac:dyDescent="0.25">
      <c r="A579" s="88" t="s">
        <v>2056</v>
      </c>
      <c r="B579" s="88" t="s">
        <v>2083</v>
      </c>
      <c r="C579" s="53" t="s">
        <v>4410</v>
      </c>
      <c r="D579" s="54">
        <v>1.5</v>
      </c>
      <c r="E579" s="61"/>
      <c r="F579" s="55">
        <v>32.5</v>
      </c>
      <c r="G579" s="53"/>
      <c r="H579" s="57"/>
      <c r="I579" s="56"/>
      <c r="J579" s="56"/>
      <c r="K579" s="36" t="s">
        <v>65</v>
      </c>
      <c r="L579" s="79">
        <v>579</v>
      </c>
      <c r="M579" s="79"/>
      <c r="N579" s="59"/>
      <c r="O579" s="91" t="s">
        <v>223</v>
      </c>
      <c r="P579" s="94">
        <v>42808.75439814815</v>
      </c>
      <c r="Q579" s="91" t="s">
        <v>2101</v>
      </c>
      <c r="R579" s="97" t="s">
        <v>2128</v>
      </c>
      <c r="S579" s="91" t="s">
        <v>342</v>
      </c>
      <c r="T579" s="91" t="s">
        <v>2141</v>
      </c>
      <c r="U579" s="91"/>
      <c r="V579" s="97" t="s">
        <v>2159</v>
      </c>
      <c r="W579" s="94">
        <v>42808.75439814815</v>
      </c>
      <c r="X579" s="97" t="s">
        <v>2195</v>
      </c>
      <c r="Y579" s="91"/>
      <c r="Z579" s="91"/>
      <c r="AA579" s="100" t="s">
        <v>2235</v>
      </c>
      <c r="AB579" s="91"/>
      <c r="AC579" s="91" t="b">
        <v>0</v>
      </c>
      <c r="AD579" s="91">
        <v>0</v>
      </c>
      <c r="AE579" s="100" t="s">
        <v>2267</v>
      </c>
      <c r="AF579" s="91" t="b">
        <v>0</v>
      </c>
      <c r="AG579" s="91" t="s">
        <v>246</v>
      </c>
      <c r="AH579" s="91"/>
      <c r="AI579" s="100" t="s">
        <v>243</v>
      </c>
      <c r="AJ579" s="91" t="b">
        <v>0</v>
      </c>
      <c r="AK579" s="91">
        <v>0</v>
      </c>
      <c r="AL579" s="100" t="s">
        <v>243</v>
      </c>
      <c r="AM579" s="91" t="s">
        <v>989</v>
      </c>
      <c r="AN579" s="91" t="b">
        <v>1</v>
      </c>
      <c r="AO579" s="100" t="s">
        <v>2235</v>
      </c>
      <c r="AP579" s="91" t="s">
        <v>178</v>
      </c>
      <c r="AQ579" s="91">
        <v>0</v>
      </c>
      <c r="AR579" s="91">
        <v>0</v>
      </c>
      <c r="AS579" s="91"/>
      <c r="AT579" s="91"/>
      <c r="AU579" s="91"/>
      <c r="AV579" s="91"/>
      <c r="AW579" s="91"/>
      <c r="AX579" s="91"/>
      <c r="AY579" s="91"/>
      <c r="AZ579" s="91"/>
      <c r="BA579" s="123" t="s">
        <v>2044</v>
      </c>
      <c r="BB579" s="123" t="s">
        <v>4397</v>
      </c>
      <c r="BC579" s="123">
        <v>0</v>
      </c>
      <c r="BD579" s="90" t="str">
        <f>REPLACE(INDEX(GroupVertices[Group], MATCH(Edges[[#This Row],[Vertex 1]],GroupVertices[Vertex],0)),1,1,"")</f>
        <v>est</v>
      </c>
      <c r="BE579" s="90" t="e">
        <f>REPLACE(INDEX(GroupVertices[Group], MATCH(Edges[[#This Row],[Vertex 2]],GroupVertices[Vertex],0)),1,1,"")</f>
        <v>#N/A</v>
      </c>
      <c r="BF579">
        <v>4</v>
      </c>
    </row>
    <row r="580" spans="1:58" x14ac:dyDescent="0.25">
      <c r="A580" s="88" t="s">
        <v>2056</v>
      </c>
      <c r="B580" s="88" t="s">
        <v>2083</v>
      </c>
      <c r="C580" s="53" t="s">
        <v>4410</v>
      </c>
      <c r="D580" s="54">
        <v>1.5</v>
      </c>
      <c r="E580" s="61"/>
      <c r="F580" s="55">
        <v>32.5</v>
      </c>
      <c r="G580" s="53"/>
      <c r="H580" s="57"/>
      <c r="I580" s="56"/>
      <c r="J580" s="56"/>
      <c r="K580" s="36" t="s">
        <v>65</v>
      </c>
      <c r="L580" s="79">
        <v>580</v>
      </c>
      <c r="M580" s="79"/>
      <c r="N580" s="59"/>
      <c r="O580" s="91" t="s">
        <v>223</v>
      </c>
      <c r="P580" s="94">
        <v>42808.76458333333</v>
      </c>
      <c r="Q580" s="91" t="s">
        <v>2102</v>
      </c>
      <c r="R580" s="97" t="s">
        <v>2129</v>
      </c>
      <c r="S580" s="91" t="s">
        <v>342</v>
      </c>
      <c r="T580" s="91" t="s">
        <v>2141</v>
      </c>
      <c r="U580" s="91"/>
      <c r="V580" s="97" t="s">
        <v>2159</v>
      </c>
      <c r="W580" s="94">
        <v>42808.76458333333</v>
      </c>
      <c r="X580" s="97" t="s">
        <v>2196</v>
      </c>
      <c r="Y580" s="91"/>
      <c r="Z580" s="91"/>
      <c r="AA580" s="100" t="s">
        <v>2236</v>
      </c>
      <c r="AB580" s="91"/>
      <c r="AC580" s="91" t="b">
        <v>0</v>
      </c>
      <c r="AD580" s="91">
        <v>0</v>
      </c>
      <c r="AE580" s="100" t="s">
        <v>2267</v>
      </c>
      <c r="AF580" s="91" t="b">
        <v>0</v>
      </c>
      <c r="AG580" s="91" t="s">
        <v>246</v>
      </c>
      <c r="AH580" s="91"/>
      <c r="AI580" s="100" t="s">
        <v>243</v>
      </c>
      <c r="AJ580" s="91" t="b">
        <v>0</v>
      </c>
      <c r="AK580" s="91">
        <v>0</v>
      </c>
      <c r="AL580" s="100" t="s">
        <v>243</v>
      </c>
      <c r="AM580" s="91" t="s">
        <v>989</v>
      </c>
      <c r="AN580" s="91" t="b">
        <v>1</v>
      </c>
      <c r="AO580" s="100" t="s">
        <v>2236</v>
      </c>
      <c r="AP580" s="91" t="s">
        <v>178</v>
      </c>
      <c r="AQ580" s="91">
        <v>0</v>
      </c>
      <c r="AR580" s="91">
        <v>0</v>
      </c>
      <c r="AS580" s="91"/>
      <c r="AT580" s="91"/>
      <c r="AU580" s="91"/>
      <c r="AV580" s="91"/>
      <c r="AW580" s="91"/>
      <c r="AX580" s="91"/>
      <c r="AY580" s="91"/>
      <c r="AZ580" s="91"/>
      <c r="BA580" s="123" t="s">
        <v>2044</v>
      </c>
      <c r="BB580" s="123" t="s">
        <v>4397</v>
      </c>
      <c r="BC580" s="123">
        <v>0</v>
      </c>
      <c r="BD580" s="90" t="str">
        <f>REPLACE(INDEX(GroupVertices[Group], MATCH(Edges[[#This Row],[Vertex 1]],GroupVertices[Vertex],0)),1,1,"")</f>
        <v>est</v>
      </c>
      <c r="BE580" s="90" t="e">
        <f>REPLACE(INDEX(GroupVertices[Group], MATCH(Edges[[#This Row],[Vertex 2]],GroupVertices[Vertex],0)),1,1,"")</f>
        <v>#N/A</v>
      </c>
      <c r="BF580">
        <v>4</v>
      </c>
    </row>
    <row r="581" spans="1:58" x14ac:dyDescent="0.25">
      <c r="A581" s="88" t="s">
        <v>2056</v>
      </c>
      <c r="B581" s="88" t="s">
        <v>2084</v>
      </c>
      <c r="C581" s="53" t="s">
        <v>4410</v>
      </c>
      <c r="D581" s="54">
        <v>1.5</v>
      </c>
      <c r="E581" s="61"/>
      <c r="F581" s="55">
        <v>32.5</v>
      </c>
      <c r="G581" s="53"/>
      <c r="H581" s="57"/>
      <c r="I581" s="56"/>
      <c r="J581" s="56"/>
      <c r="K581" s="36" t="s">
        <v>65</v>
      </c>
      <c r="L581" s="79">
        <v>581</v>
      </c>
      <c r="M581" s="79"/>
      <c r="N581" s="59"/>
      <c r="O581" s="91" t="s">
        <v>223</v>
      </c>
      <c r="P581" s="94">
        <v>42808.75439814815</v>
      </c>
      <c r="Q581" s="91" t="s">
        <v>2101</v>
      </c>
      <c r="R581" s="97" t="s">
        <v>2128</v>
      </c>
      <c r="S581" s="91" t="s">
        <v>342</v>
      </c>
      <c r="T581" s="91" t="s">
        <v>2141</v>
      </c>
      <c r="U581" s="91"/>
      <c r="V581" s="97" t="s">
        <v>2159</v>
      </c>
      <c r="W581" s="94">
        <v>42808.75439814815</v>
      </c>
      <c r="X581" s="97" t="s">
        <v>2195</v>
      </c>
      <c r="Y581" s="91"/>
      <c r="Z581" s="91"/>
      <c r="AA581" s="100" t="s">
        <v>2235</v>
      </c>
      <c r="AB581" s="91"/>
      <c r="AC581" s="91" t="b">
        <v>0</v>
      </c>
      <c r="AD581" s="91">
        <v>0</v>
      </c>
      <c r="AE581" s="100" t="s">
        <v>2267</v>
      </c>
      <c r="AF581" s="91" t="b">
        <v>0</v>
      </c>
      <c r="AG581" s="91" t="s">
        <v>246</v>
      </c>
      <c r="AH581" s="91"/>
      <c r="AI581" s="100" t="s">
        <v>243</v>
      </c>
      <c r="AJ581" s="91" t="b">
        <v>0</v>
      </c>
      <c r="AK581" s="91">
        <v>0</v>
      </c>
      <c r="AL581" s="100" t="s">
        <v>243</v>
      </c>
      <c r="AM581" s="91" t="s">
        <v>989</v>
      </c>
      <c r="AN581" s="91" t="b">
        <v>1</v>
      </c>
      <c r="AO581" s="100" t="s">
        <v>2235</v>
      </c>
      <c r="AP581" s="91" t="s">
        <v>178</v>
      </c>
      <c r="AQ581" s="91">
        <v>0</v>
      </c>
      <c r="AR581" s="91">
        <v>0</v>
      </c>
      <c r="AS581" s="91"/>
      <c r="AT581" s="91"/>
      <c r="AU581" s="91"/>
      <c r="AV581" s="91"/>
      <c r="AW581" s="91"/>
      <c r="AX581" s="91"/>
      <c r="AY581" s="91"/>
      <c r="AZ581" s="91"/>
      <c r="BA581" s="123" t="s">
        <v>2044</v>
      </c>
      <c r="BB581" s="123" t="s">
        <v>4397</v>
      </c>
      <c r="BC581" s="123">
        <v>0</v>
      </c>
      <c r="BD581" s="90" t="str">
        <f>REPLACE(INDEX(GroupVertices[Group], MATCH(Edges[[#This Row],[Vertex 1]],GroupVertices[Vertex],0)),1,1,"")</f>
        <v>est</v>
      </c>
      <c r="BE581" s="90" t="str">
        <f>REPLACE(INDEX(GroupVertices[Group], MATCH(Edges[[#This Row],[Vertex 2]],GroupVertices[Vertex],0)),1,1,"")</f>
        <v>est</v>
      </c>
      <c r="BF581">
        <v>4</v>
      </c>
    </row>
    <row r="582" spans="1:58" x14ac:dyDescent="0.25">
      <c r="A582" s="88" t="s">
        <v>2056</v>
      </c>
      <c r="B582" s="88" t="s">
        <v>2084</v>
      </c>
      <c r="C582" s="53" t="s">
        <v>4410</v>
      </c>
      <c r="D582" s="54">
        <v>1.5</v>
      </c>
      <c r="E582" s="61"/>
      <c r="F582" s="55">
        <v>32.5</v>
      </c>
      <c r="G582" s="53"/>
      <c r="H582" s="57"/>
      <c r="I582" s="56"/>
      <c r="J582" s="56"/>
      <c r="K582" s="36" t="s">
        <v>65</v>
      </c>
      <c r="L582" s="79">
        <v>582</v>
      </c>
      <c r="M582" s="79"/>
      <c r="N582" s="59"/>
      <c r="O582" s="91" t="s">
        <v>223</v>
      </c>
      <c r="P582" s="94">
        <v>42808.76458333333</v>
      </c>
      <c r="Q582" s="91" t="s">
        <v>2102</v>
      </c>
      <c r="R582" s="97" t="s">
        <v>2129</v>
      </c>
      <c r="S582" s="91" t="s">
        <v>342</v>
      </c>
      <c r="T582" s="91" t="s">
        <v>2141</v>
      </c>
      <c r="U582" s="91"/>
      <c r="V582" s="97" t="s">
        <v>2159</v>
      </c>
      <c r="W582" s="94">
        <v>42808.76458333333</v>
      </c>
      <c r="X582" s="97" t="s">
        <v>2196</v>
      </c>
      <c r="Y582" s="91"/>
      <c r="Z582" s="91"/>
      <c r="AA582" s="100" t="s">
        <v>2236</v>
      </c>
      <c r="AB582" s="91"/>
      <c r="AC582" s="91" t="b">
        <v>0</v>
      </c>
      <c r="AD582" s="91">
        <v>0</v>
      </c>
      <c r="AE582" s="100" t="s">
        <v>2267</v>
      </c>
      <c r="AF582" s="91" t="b">
        <v>0</v>
      </c>
      <c r="AG582" s="91" t="s">
        <v>246</v>
      </c>
      <c r="AH582" s="91"/>
      <c r="AI582" s="100" t="s">
        <v>243</v>
      </c>
      <c r="AJ582" s="91" t="b">
        <v>0</v>
      </c>
      <c r="AK582" s="91">
        <v>0</v>
      </c>
      <c r="AL582" s="100" t="s">
        <v>243</v>
      </c>
      <c r="AM582" s="91" t="s">
        <v>989</v>
      </c>
      <c r="AN582" s="91" t="b">
        <v>1</v>
      </c>
      <c r="AO582" s="100" t="s">
        <v>2236</v>
      </c>
      <c r="AP582" s="91" t="s">
        <v>178</v>
      </c>
      <c r="AQ582" s="91">
        <v>0</v>
      </c>
      <c r="AR582" s="91">
        <v>0</v>
      </c>
      <c r="AS582" s="91"/>
      <c r="AT582" s="91"/>
      <c r="AU582" s="91"/>
      <c r="AV582" s="91"/>
      <c r="AW582" s="91"/>
      <c r="AX582" s="91"/>
      <c r="AY582" s="91"/>
      <c r="AZ582" s="91"/>
      <c r="BA582" s="123" t="s">
        <v>2044</v>
      </c>
      <c r="BB582" s="123" t="s">
        <v>4397</v>
      </c>
      <c r="BC582" s="123">
        <v>0</v>
      </c>
      <c r="BD582" s="90" t="str">
        <f>REPLACE(INDEX(GroupVertices[Group], MATCH(Edges[[#This Row],[Vertex 1]],GroupVertices[Vertex],0)),1,1,"")</f>
        <v>est</v>
      </c>
      <c r="BE582" s="90" t="str">
        <f>REPLACE(INDEX(GroupVertices[Group], MATCH(Edges[[#This Row],[Vertex 2]],GroupVertices[Vertex],0)),1,1,"")</f>
        <v>est</v>
      </c>
      <c r="BF582">
        <v>4</v>
      </c>
    </row>
    <row r="583" spans="1:58" x14ac:dyDescent="0.25">
      <c r="A583" s="88" t="s">
        <v>2056</v>
      </c>
      <c r="B583" s="88" t="s">
        <v>2085</v>
      </c>
      <c r="C583" s="53" t="s">
        <v>4410</v>
      </c>
      <c r="D583" s="54">
        <v>1.5</v>
      </c>
      <c r="E583" s="61"/>
      <c r="F583" s="55">
        <v>32.5</v>
      </c>
      <c r="G583" s="53"/>
      <c r="H583" s="57"/>
      <c r="I583" s="56"/>
      <c r="J583" s="56"/>
      <c r="K583" s="36" t="s">
        <v>65</v>
      </c>
      <c r="L583" s="79">
        <v>583</v>
      </c>
      <c r="M583" s="79"/>
      <c r="N583" s="59"/>
      <c r="O583" s="91" t="s">
        <v>223</v>
      </c>
      <c r="P583" s="94">
        <v>42808.75439814815</v>
      </c>
      <c r="Q583" s="91" t="s">
        <v>2101</v>
      </c>
      <c r="R583" s="97" t="s">
        <v>2128</v>
      </c>
      <c r="S583" s="91" t="s">
        <v>342</v>
      </c>
      <c r="T583" s="91" t="s">
        <v>2141</v>
      </c>
      <c r="U583" s="91"/>
      <c r="V583" s="97" t="s">
        <v>2159</v>
      </c>
      <c r="W583" s="94">
        <v>42808.75439814815</v>
      </c>
      <c r="X583" s="97" t="s">
        <v>2195</v>
      </c>
      <c r="Y583" s="91"/>
      <c r="Z583" s="91"/>
      <c r="AA583" s="100" t="s">
        <v>2235</v>
      </c>
      <c r="AB583" s="91"/>
      <c r="AC583" s="91" t="b">
        <v>0</v>
      </c>
      <c r="AD583" s="91">
        <v>0</v>
      </c>
      <c r="AE583" s="100" t="s">
        <v>2267</v>
      </c>
      <c r="AF583" s="91" t="b">
        <v>0</v>
      </c>
      <c r="AG583" s="91" t="s">
        <v>246</v>
      </c>
      <c r="AH583" s="91"/>
      <c r="AI583" s="100" t="s">
        <v>243</v>
      </c>
      <c r="AJ583" s="91" t="b">
        <v>0</v>
      </c>
      <c r="AK583" s="91">
        <v>0</v>
      </c>
      <c r="AL583" s="100" t="s">
        <v>243</v>
      </c>
      <c r="AM583" s="91" t="s">
        <v>989</v>
      </c>
      <c r="AN583" s="91" t="b">
        <v>1</v>
      </c>
      <c r="AO583" s="100" t="s">
        <v>2235</v>
      </c>
      <c r="AP583" s="91" t="s">
        <v>178</v>
      </c>
      <c r="AQ583" s="91">
        <v>0</v>
      </c>
      <c r="AR583" s="91">
        <v>0</v>
      </c>
      <c r="AS583" s="91"/>
      <c r="AT583" s="91"/>
      <c r="AU583" s="91"/>
      <c r="AV583" s="91"/>
      <c r="AW583" s="91"/>
      <c r="AX583" s="91"/>
      <c r="AY583" s="91"/>
      <c r="AZ583" s="91"/>
      <c r="BA583" s="123" t="s">
        <v>2044</v>
      </c>
      <c r="BB583" s="123" t="s">
        <v>4397</v>
      </c>
      <c r="BC583" s="123">
        <v>0</v>
      </c>
      <c r="BD583" s="90" t="str">
        <f>REPLACE(INDEX(GroupVertices[Group], MATCH(Edges[[#This Row],[Vertex 1]],GroupVertices[Vertex],0)),1,1,"")</f>
        <v>est</v>
      </c>
      <c r="BE583" s="90" t="str">
        <f>REPLACE(INDEX(GroupVertices[Group], MATCH(Edges[[#This Row],[Vertex 2]],GroupVertices[Vertex],0)),1,1,"")</f>
        <v>est</v>
      </c>
      <c r="BF583">
        <v>4</v>
      </c>
    </row>
    <row r="584" spans="1:58" x14ac:dyDescent="0.25">
      <c r="A584" s="88" t="s">
        <v>2056</v>
      </c>
      <c r="B584" s="88" t="s">
        <v>2085</v>
      </c>
      <c r="C584" s="53" t="s">
        <v>4410</v>
      </c>
      <c r="D584" s="54">
        <v>1.5</v>
      </c>
      <c r="E584" s="61"/>
      <c r="F584" s="55">
        <v>32.5</v>
      </c>
      <c r="G584" s="53"/>
      <c r="H584" s="57"/>
      <c r="I584" s="56"/>
      <c r="J584" s="56"/>
      <c r="K584" s="36" t="s">
        <v>65</v>
      </c>
      <c r="L584" s="79">
        <v>584</v>
      </c>
      <c r="M584" s="79"/>
      <c r="N584" s="59"/>
      <c r="O584" s="91" t="s">
        <v>223</v>
      </c>
      <c r="P584" s="94">
        <v>42808.76458333333</v>
      </c>
      <c r="Q584" s="91" t="s">
        <v>2102</v>
      </c>
      <c r="R584" s="97" t="s">
        <v>2129</v>
      </c>
      <c r="S584" s="91" t="s">
        <v>342</v>
      </c>
      <c r="T584" s="91" t="s">
        <v>2141</v>
      </c>
      <c r="U584" s="91"/>
      <c r="V584" s="97" t="s">
        <v>2159</v>
      </c>
      <c r="W584" s="94">
        <v>42808.76458333333</v>
      </c>
      <c r="X584" s="97" t="s">
        <v>2196</v>
      </c>
      <c r="Y584" s="91"/>
      <c r="Z584" s="91"/>
      <c r="AA584" s="100" t="s">
        <v>2236</v>
      </c>
      <c r="AB584" s="91"/>
      <c r="AC584" s="91" t="b">
        <v>0</v>
      </c>
      <c r="AD584" s="91">
        <v>0</v>
      </c>
      <c r="AE584" s="100" t="s">
        <v>2267</v>
      </c>
      <c r="AF584" s="91" t="b">
        <v>0</v>
      </c>
      <c r="AG584" s="91" t="s">
        <v>246</v>
      </c>
      <c r="AH584" s="91"/>
      <c r="AI584" s="100" t="s">
        <v>243</v>
      </c>
      <c r="AJ584" s="91" t="b">
        <v>0</v>
      </c>
      <c r="AK584" s="91">
        <v>0</v>
      </c>
      <c r="AL584" s="100" t="s">
        <v>243</v>
      </c>
      <c r="AM584" s="91" t="s">
        <v>989</v>
      </c>
      <c r="AN584" s="91" t="b">
        <v>1</v>
      </c>
      <c r="AO584" s="100" t="s">
        <v>2236</v>
      </c>
      <c r="AP584" s="91" t="s">
        <v>178</v>
      </c>
      <c r="AQ584" s="91">
        <v>0</v>
      </c>
      <c r="AR584" s="91">
        <v>0</v>
      </c>
      <c r="AS584" s="91"/>
      <c r="AT584" s="91"/>
      <c r="AU584" s="91"/>
      <c r="AV584" s="91"/>
      <c r="AW584" s="91"/>
      <c r="AX584" s="91"/>
      <c r="AY584" s="91"/>
      <c r="AZ584" s="91"/>
      <c r="BA584" s="123" t="s">
        <v>2044</v>
      </c>
      <c r="BB584" s="123" t="s">
        <v>4397</v>
      </c>
      <c r="BC584" s="123">
        <v>0</v>
      </c>
      <c r="BD584" s="90" t="str">
        <f>REPLACE(INDEX(GroupVertices[Group], MATCH(Edges[[#This Row],[Vertex 1]],GroupVertices[Vertex],0)),1,1,"")</f>
        <v>est</v>
      </c>
      <c r="BE584" s="90" t="str">
        <f>REPLACE(INDEX(GroupVertices[Group], MATCH(Edges[[#This Row],[Vertex 2]],GroupVertices[Vertex],0)),1,1,"")</f>
        <v>est</v>
      </c>
      <c r="BF584">
        <v>4</v>
      </c>
    </row>
    <row r="585" spans="1:58" x14ac:dyDescent="0.25">
      <c r="A585" s="88" t="s">
        <v>2056</v>
      </c>
      <c r="B585" s="88" t="s">
        <v>2086</v>
      </c>
      <c r="C585" s="53" t="s">
        <v>4410</v>
      </c>
      <c r="D585" s="54">
        <v>1.5</v>
      </c>
      <c r="E585" s="61"/>
      <c r="F585" s="55">
        <v>32.5</v>
      </c>
      <c r="G585" s="53"/>
      <c r="H585" s="57"/>
      <c r="I585" s="56"/>
      <c r="J585" s="56"/>
      <c r="K585" s="36" t="s">
        <v>65</v>
      </c>
      <c r="L585" s="79">
        <v>585</v>
      </c>
      <c r="M585" s="79"/>
      <c r="N585" s="59"/>
      <c r="O585" s="91" t="s">
        <v>222</v>
      </c>
      <c r="P585" s="94">
        <v>42808.75439814815</v>
      </c>
      <c r="Q585" s="91" t="s">
        <v>2101</v>
      </c>
      <c r="R585" s="97" t="s">
        <v>2128</v>
      </c>
      <c r="S585" s="91" t="s">
        <v>342</v>
      </c>
      <c r="T585" s="91" t="s">
        <v>2141</v>
      </c>
      <c r="U585" s="91"/>
      <c r="V585" s="97" t="s">
        <v>2159</v>
      </c>
      <c r="W585" s="94">
        <v>42808.75439814815</v>
      </c>
      <c r="X585" s="97" t="s">
        <v>2195</v>
      </c>
      <c r="Y585" s="91"/>
      <c r="Z585" s="91"/>
      <c r="AA585" s="100" t="s">
        <v>2235</v>
      </c>
      <c r="AB585" s="91"/>
      <c r="AC585" s="91" t="b">
        <v>0</v>
      </c>
      <c r="AD585" s="91">
        <v>0</v>
      </c>
      <c r="AE585" s="100" t="s">
        <v>2267</v>
      </c>
      <c r="AF585" s="91" t="b">
        <v>0</v>
      </c>
      <c r="AG585" s="91" t="s">
        <v>246</v>
      </c>
      <c r="AH585" s="91"/>
      <c r="AI585" s="100" t="s">
        <v>243</v>
      </c>
      <c r="AJ585" s="91" t="b">
        <v>0</v>
      </c>
      <c r="AK585" s="91">
        <v>0</v>
      </c>
      <c r="AL585" s="100" t="s">
        <v>243</v>
      </c>
      <c r="AM585" s="91" t="s">
        <v>989</v>
      </c>
      <c r="AN585" s="91" t="b">
        <v>1</v>
      </c>
      <c r="AO585" s="100" t="s">
        <v>2235</v>
      </c>
      <c r="AP585" s="91" t="s">
        <v>178</v>
      </c>
      <c r="AQ585" s="91">
        <v>0</v>
      </c>
      <c r="AR585" s="91">
        <v>0</v>
      </c>
      <c r="AS585" s="91"/>
      <c r="AT585" s="91"/>
      <c r="AU585" s="91"/>
      <c r="AV585" s="91"/>
      <c r="AW585" s="91"/>
      <c r="AX585" s="91"/>
      <c r="AY585" s="91"/>
      <c r="AZ585" s="91"/>
      <c r="BA585" s="123" t="s">
        <v>2044</v>
      </c>
      <c r="BB585" s="123" t="s">
        <v>4397</v>
      </c>
      <c r="BC585" s="123">
        <v>0</v>
      </c>
      <c r="BD585" s="90" t="str">
        <f>REPLACE(INDEX(GroupVertices[Group], MATCH(Edges[[#This Row],[Vertex 1]],GroupVertices[Vertex],0)),1,1,"")</f>
        <v>est</v>
      </c>
      <c r="BE585" s="90" t="e">
        <f>REPLACE(INDEX(GroupVertices[Group], MATCH(Edges[[#This Row],[Vertex 2]],GroupVertices[Vertex],0)),1,1,"")</f>
        <v>#N/A</v>
      </c>
      <c r="BF585">
        <v>4</v>
      </c>
    </row>
    <row r="586" spans="1:58" x14ac:dyDescent="0.25">
      <c r="A586" s="88" t="s">
        <v>2056</v>
      </c>
      <c r="B586" s="88" t="s">
        <v>2086</v>
      </c>
      <c r="C586" s="53" t="s">
        <v>4410</v>
      </c>
      <c r="D586" s="81">
        <v>1.5</v>
      </c>
      <c r="E586" s="82"/>
      <c r="F586" s="83">
        <v>32.5</v>
      </c>
      <c r="G586" s="80"/>
      <c r="H586" s="84"/>
      <c r="I586" s="85"/>
      <c r="J586" s="85"/>
      <c r="K586" s="36" t="s">
        <v>65</v>
      </c>
      <c r="L586" s="86">
        <v>586</v>
      </c>
      <c r="M586" s="86"/>
      <c r="N586" s="59"/>
      <c r="O586" s="91" t="s">
        <v>222</v>
      </c>
      <c r="P586" s="94">
        <v>42808.76458333333</v>
      </c>
      <c r="Q586" s="91" t="s">
        <v>2102</v>
      </c>
      <c r="R586" s="97" t="s">
        <v>2129</v>
      </c>
      <c r="S586" s="91" t="s">
        <v>342</v>
      </c>
      <c r="T586" s="91" t="s">
        <v>2141</v>
      </c>
      <c r="U586" s="91"/>
      <c r="V586" s="97" t="s">
        <v>2159</v>
      </c>
      <c r="W586" s="94">
        <v>42808.76458333333</v>
      </c>
      <c r="X586" s="97" t="s">
        <v>2196</v>
      </c>
      <c r="Y586" s="91"/>
      <c r="Z586" s="91"/>
      <c r="AA586" s="100" t="s">
        <v>2236</v>
      </c>
      <c r="AB586" s="91"/>
      <c r="AC586" s="91" t="b">
        <v>0</v>
      </c>
      <c r="AD586" s="91">
        <v>0</v>
      </c>
      <c r="AE586" s="100" t="s">
        <v>2267</v>
      </c>
      <c r="AF586" s="91" t="b">
        <v>0</v>
      </c>
      <c r="AG586" s="91" t="s">
        <v>246</v>
      </c>
      <c r="AH586" s="91"/>
      <c r="AI586" s="100" t="s">
        <v>243</v>
      </c>
      <c r="AJ586" s="91" t="b">
        <v>0</v>
      </c>
      <c r="AK586" s="91">
        <v>0</v>
      </c>
      <c r="AL586" s="100" t="s">
        <v>243</v>
      </c>
      <c r="AM586" s="91" t="s">
        <v>989</v>
      </c>
      <c r="AN586" s="91" t="b">
        <v>1</v>
      </c>
      <c r="AO586" s="100" t="s">
        <v>2236</v>
      </c>
      <c r="AP586" s="91" t="s">
        <v>178</v>
      </c>
      <c r="AQ586" s="91">
        <v>0</v>
      </c>
      <c r="AR586" s="91">
        <v>0</v>
      </c>
      <c r="AS586" s="91"/>
      <c r="AT586" s="91"/>
      <c r="AU586" s="91"/>
      <c r="AV586" s="91"/>
      <c r="AW586" s="91"/>
      <c r="AX586" s="91"/>
      <c r="AY586" s="91"/>
      <c r="AZ586" s="91"/>
      <c r="BA586" s="123" t="s">
        <v>2044</v>
      </c>
      <c r="BB586" s="123" t="s">
        <v>4397</v>
      </c>
      <c r="BC586" s="123">
        <v>0</v>
      </c>
      <c r="BD586" s="90" t="str">
        <f>REPLACE(INDEX(GroupVertices[Group], MATCH(Edges[[#This Row],[Vertex 1]],GroupVertices[Vertex],0)),1,1,"")</f>
        <v>est</v>
      </c>
      <c r="BE586" s="90" t="e">
        <f>REPLACE(INDEX(GroupVertices[Group], MATCH(Edges[[#This Row],[Vertex 2]],GroupVertices[Vertex],0)),1,1,"")</f>
        <v>#N/A</v>
      </c>
      <c r="BF586">
        <v>4</v>
      </c>
    </row>
    <row r="587" spans="1:58" x14ac:dyDescent="0.25">
      <c r="A587" s="88" t="s">
        <v>2056</v>
      </c>
      <c r="B587" s="88" t="s">
        <v>218</v>
      </c>
      <c r="C587" s="53" t="s">
        <v>4410</v>
      </c>
      <c r="D587" s="54">
        <v>1.5</v>
      </c>
      <c r="E587" s="61"/>
      <c r="F587" s="55">
        <v>32.5</v>
      </c>
      <c r="G587" s="53"/>
      <c r="H587" s="57"/>
      <c r="I587" s="56"/>
      <c r="J587" s="56"/>
      <c r="K587" s="36" t="s">
        <v>65</v>
      </c>
      <c r="L587" s="79">
        <v>587</v>
      </c>
      <c r="M587" s="79"/>
      <c r="N587" s="59"/>
      <c r="O587" s="91" t="s">
        <v>223</v>
      </c>
      <c r="P587" s="94">
        <v>42808.75439814815</v>
      </c>
      <c r="Q587" s="91" t="s">
        <v>2101</v>
      </c>
      <c r="R587" s="97" t="s">
        <v>2128</v>
      </c>
      <c r="S587" s="91" t="s">
        <v>342</v>
      </c>
      <c r="T587" s="91" t="s">
        <v>2141</v>
      </c>
      <c r="U587" s="91"/>
      <c r="V587" s="97" t="s">
        <v>2159</v>
      </c>
      <c r="W587" s="94">
        <v>42808.75439814815</v>
      </c>
      <c r="X587" s="97" t="s">
        <v>2195</v>
      </c>
      <c r="Y587" s="91"/>
      <c r="Z587" s="91"/>
      <c r="AA587" s="100" t="s">
        <v>2235</v>
      </c>
      <c r="AB587" s="91"/>
      <c r="AC587" s="91" t="b">
        <v>0</v>
      </c>
      <c r="AD587" s="91">
        <v>0</v>
      </c>
      <c r="AE587" s="100" t="s">
        <v>2267</v>
      </c>
      <c r="AF587" s="91" t="b">
        <v>0</v>
      </c>
      <c r="AG587" s="91" t="s">
        <v>246</v>
      </c>
      <c r="AH587" s="91"/>
      <c r="AI587" s="100" t="s">
        <v>243</v>
      </c>
      <c r="AJ587" s="91" t="b">
        <v>0</v>
      </c>
      <c r="AK587" s="91">
        <v>0</v>
      </c>
      <c r="AL587" s="100" t="s">
        <v>243</v>
      </c>
      <c r="AM587" s="91" t="s">
        <v>989</v>
      </c>
      <c r="AN587" s="91" t="b">
        <v>1</v>
      </c>
      <c r="AO587" s="100" t="s">
        <v>2235</v>
      </c>
      <c r="AP587" s="91" t="s">
        <v>178</v>
      </c>
      <c r="AQ587" s="91">
        <v>0</v>
      </c>
      <c r="AR587" s="91">
        <v>0</v>
      </c>
      <c r="AS587" s="91"/>
      <c r="AT587" s="91"/>
      <c r="AU587" s="91"/>
      <c r="AV587" s="91"/>
      <c r="AW587" s="91"/>
      <c r="AX587" s="91"/>
      <c r="AY587" s="91"/>
      <c r="AZ587" s="91"/>
      <c r="BA587" s="123" t="s">
        <v>2044</v>
      </c>
      <c r="BB587" s="123" t="s">
        <v>4397</v>
      </c>
      <c r="BC587" s="123">
        <v>0</v>
      </c>
      <c r="BD587" s="90" t="str">
        <f>REPLACE(INDEX(GroupVertices[Group], MATCH(Edges[[#This Row],[Vertex 1]],GroupVertices[Vertex],0)),1,1,"")</f>
        <v>est</v>
      </c>
      <c r="BE587" s="90" t="e">
        <f>REPLACE(INDEX(GroupVertices[Group], MATCH(Edges[[#This Row],[Vertex 2]],GroupVertices[Vertex],0)),1,1,"")</f>
        <v>#N/A</v>
      </c>
      <c r="BF587">
        <v>4</v>
      </c>
    </row>
    <row r="588" spans="1:58" x14ac:dyDescent="0.25">
      <c r="A588" s="88" t="s">
        <v>2056</v>
      </c>
      <c r="B588" s="88" t="s">
        <v>218</v>
      </c>
      <c r="C588" s="53" t="s">
        <v>4410</v>
      </c>
      <c r="D588" s="54">
        <v>1.5</v>
      </c>
      <c r="E588" s="61"/>
      <c r="F588" s="55">
        <v>32.5</v>
      </c>
      <c r="G588" s="53"/>
      <c r="H588" s="57"/>
      <c r="I588" s="56"/>
      <c r="J588" s="56"/>
      <c r="K588" s="36" t="s">
        <v>65</v>
      </c>
      <c r="L588" s="79">
        <v>588</v>
      </c>
      <c r="M588" s="79"/>
      <c r="N588" s="59"/>
      <c r="O588" s="91" t="s">
        <v>223</v>
      </c>
      <c r="P588" s="94">
        <v>42808.76458333333</v>
      </c>
      <c r="Q588" s="91" t="s">
        <v>2102</v>
      </c>
      <c r="R588" s="97" t="s">
        <v>2129</v>
      </c>
      <c r="S588" s="91" t="s">
        <v>342</v>
      </c>
      <c r="T588" s="91" t="s">
        <v>2141</v>
      </c>
      <c r="U588" s="91"/>
      <c r="V588" s="97" t="s">
        <v>2159</v>
      </c>
      <c r="W588" s="94">
        <v>42808.76458333333</v>
      </c>
      <c r="X588" s="97" t="s">
        <v>2196</v>
      </c>
      <c r="Y588" s="91"/>
      <c r="Z588" s="91"/>
      <c r="AA588" s="100" t="s">
        <v>2236</v>
      </c>
      <c r="AB588" s="91"/>
      <c r="AC588" s="91" t="b">
        <v>0</v>
      </c>
      <c r="AD588" s="91">
        <v>0</v>
      </c>
      <c r="AE588" s="100" t="s">
        <v>2267</v>
      </c>
      <c r="AF588" s="91" t="b">
        <v>0</v>
      </c>
      <c r="AG588" s="91" t="s">
        <v>246</v>
      </c>
      <c r="AH588" s="91"/>
      <c r="AI588" s="100" t="s">
        <v>243</v>
      </c>
      <c r="AJ588" s="91" t="b">
        <v>0</v>
      </c>
      <c r="AK588" s="91">
        <v>0</v>
      </c>
      <c r="AL588" s="100" t="s">
        <v>243</v>
      </c>
      <c r="AM588" s="91" t="s">
        <v>989</v>
      </c>
      <c r="AN588" s="91" t="b">
        <v>1</v>
      </c>
      <c r="AO588" s="100" t="s">
        <v>2236</v>
      </c>
      <c r="AP588" s="91" t="s">
        <v>178</v>
      </c>
      <c r="AQ588" s="91">
        <v>0</v>
      </c>
      <c r="AR588" s="91">
        <v>0</v>
      </c>
      <c r="AS588" s="91"/>
      <c r="AT588" s="91"/>
      <c r="AU588" s="91"/>
      <c r="AV588" s="91"/>
      <c r="AW588" s="91"/>
      <c r="AX588" s="91"/>
      <c r="AY588" s="91"/>
      <c r="AZ588" s="91"/>
      <c r="BA588" s="123" t="s">
        <v>2044</v>
      </c>
      <c r="BB588" s="123" t="s">
        <v>4397</v>
      </c>
      <c r="BC588" s="123">
        <v>0</v>
      </c>
      <c r="BD588" s="90" t="str">
        <f>REPLACE(INDEX(GroupVertices[Group], MATCH(Edges[[#This Row],[Vertex 1]],GroupVertices[Vertex],0)),1,1,"")</f>
        <v>est</v>
      </c>
      <c r="BE588" s="90" t="e">
        <f>REPLACE(INDEX(GroupVertices[Group], MATCH(Edges[[#This Row],[Vertex 2]],GroupVertices[Vertex],0)),1,1,"")</f>
        <v>#N/A</v>
      </c>
      <c r="BF588">
        <v>4</v>
      </c>
    </row>
    <row r="589" spans="1:58" x14ac:dyDescent="0.25">
      <c r="A589" s="88" t="s">
        <v>2606</v>
      </c>
      <c r="B589" s="88" t="s">
        <v>218</v>
      </c>
      <c r="C589" s="53" t="s">
        <v>4410</v>
      </c>
      <c r="D589" s="81">
        <v>1</v>
      </c>
      <c r="E589" s="82"/>
      <c r="F589" s="83">
        <v>10</v>
      </c>
      <c r="G589" s="80"/>
      <c r="H589" s="84"/>
      <c r="I589" s="85"/>
      <c r="J589" s="85"/>
      <c r="K589" s="36" t="s">
        <v>65</v>
      </c>
      <c r="L589" s="86">
        <v>589</v>
      </c>
      <c r="M589" s="86"/>
      <c r="N589" s="59"/>
      <c r="O589" s="91" t="s">
        <v>223</v>
      </c>
      <c r="P589" s="94">
        <v>42813.742847222224</v>
      </c>
      <c r="Q589" s="91" t="s">
        <v>2626</v>
      </c>
      <c r="R589" s="91"/>
      <c r="S589" s="91"/>
      <c r="T589" s="91" t="s">
        <v>2634</v>
      </c>
      <c r="U589" s="91"/>
      <c r="V589" s="97" t="s">
        <v>2650</v>
      </c>
      <c r="W589" s="94">
        <v>42813.742847222224</v>
      </c>
      <c r="X589" s="97" t="s">
        <v>2669</v>
      </c>
      <c r="Y589" s="91"/>
      <c r="Z589" s="91"/>
      <c r="AA589" s="100" t="s">
        <v>2692</v>
      </c>
      <c r="AB589" s="91"/>
      <c r="AC589" s="91" t="b">
        <v>0</v>
      </c>
      <c r="AD589" s="91">
        <v>0</v>
      </c>
      <c r="AE589" s="100" t="s">
        <v>243</v>
      </c>
      <c r="AF589" s="91" t="b">
        <v>0</v>
      </c>
      <c r="AG589" s="91" t="s">
        <v>246</v>
      </c>
      <c r="AH589" s="91"/>
      <c r="AI589" s="100" t="s">
        <v>243</v>
      </c>
      <c r="AJ589" s="91" t="b">
        <v>0</v>
      </c>
      <c r="AK589" s="91">
        <v>2</v>
      </c>
      <c r="AL589" s="100" t="s">
        <v>2698</v>
      </c>
      <c r="AM589" s="91" t="s">
        <v>2710</v>
      </c>
      <c r="AN589" s="91" t="b">
        <v>0</v>
      </c>
      <c r="AO589" s="100" t="s">
        <v>2698</v>
      </c>
      <c r="AP589" s="91" t="s">
        <v>178</v>
      </c>
      <c r="AQ589" s="91">
        <v>0</v>
      </c>
      <c r="AR589" s="91">
        <v>0</v>
      </c>
      <c r="AS589" s="91"/>
      <c r="AT589" s="91"/>
      <c r="AU589" s="91"/>
      <c r="AV589" s="91"/>
      <c r="AW589" s="91"/>
      <c r="AX589" s="91"/>
      <c r="AY589" s="91"/>
      <c r="AZ589" s="91"/>
      <c r="BA589" s="123" t="s">
        <v>2044</v>
      </c>
      <c r="BB589" s="123" t="s">
        <v>4397</v>
      </c>
      <c r="BC589" s="123">
        <v>0</v>
      </c>
      <c r="BD589" s="90" t="str">
        <f>REPLACE(INDEX(GroupVertices[Group], MATCH(Edges[[#This Row],[Vertex 1]],GroupVertices[Vertex],0)),1,1,"")</f>
        <v>est</v>
      </c>
      <c r="BE589" s="90" t="e">
        <f>REPLACE(INDEX(GroupVertices[Group], MATCH(Edges[[#This Row],[Vertex 2]],GroupVertices[Vertex],0)),1,1,"")</f>
        <v>#N/A</v>
      </c>
      <c r="BF589">
        <v>1</v>
      </c>
    </row>
    <row r="590" spans="1:58" x14ac:dyDescent="0.25">
      <c r="A590" s="88" t="s">
        <v>2606</v>
      </c>
      <c r="B590" s="88" t="s">
        <v>2609</v>
      </c>
      <c r="C590" s="53" t="s">
        <v>4410</v>
      </c>
      <c r="D590" s="54">
        <v>1</v>
      </c>
      <c r="E590" s="61"/>
      <c r="F590" s="55">
        <v>10</v>
      </c>
      <c r="G590" s="53"/>
      <c r="H590" s="57"/>
      <c r="I590" s="56"/>
      <c r="J590" s="56"/>
      <c r="K590" s="36" t="s">
        <v>65</v>
      </c>
      <c r="L590" s="79">
        <v>590</v>
      </c>
      <c r="M590" s="79"/>
      <c r="N590" s="59"/>
      <c r="O590" s="91" t="s">
        <v>223</v>
      </c>
      <c r="P590" s="94">
        <v>42813.742847222224</v>
      </c>
      <c r="Q590" s="91" t="s">
        <v>2626</v>
      </c>
      <c r="R590" s="91"/>
      <c r="S590" s="91"/>
      <c r="T590" s="91" t="s">
        <v>2634</v>
      </c>
      <c r="U590" s="91"/>
      <c r="V590" s="97" t="s">
        <v>2650</v>
      </c>
      <c r="W590" s="94">
        <v>42813.742847222224</v>
      </c>
      <c r="X590" s="97" t="s">
        <v>2669</v>
      </c>
      <c r="Y590" s="91"/>
      <c r="Z590" s="91"/>
      <c r="AA590" s="100" t="s">
        <v>2692</v>
      </c>
      <c r="AB590" s="91"/>
      <c r="AC590" s="91" t="b">
        <v>0</v>
      </c>
      <c r="AD590" s="91">
        <v>0</v>
      </c>
      <c r="AE590" s="100" t="s">
        <v>243</v>
      </c>
      <c r="AF590" s="91" t="b">
        <v>0</v>
      </c>
      <c r="AG590" s="91" t="s">
        <v>246</v>
      </c>
      <c r="AH590" s="91"/>
      <c r="AI590" s="100" t="s">
        <v>243</v>
      </c>
      <c r="AJ590" s="91" t="b">
        <v>0</v>
      </c>
      <c r="AK590" s="91">
        <v>2</v>
      </c>
      <c r="AL590" s="100" t="s">
        <v>2698</v>
      </c>
      <c r="AM590" s="91" t="s">
        <v>2710</v>
      </c>
      <c r="AN590" s="91" t="b">
        <v>0</v>
      </c>
      <c r="AO590" s="100" t="s">
        <v>2698</v>
      </c>
      <c r="AP590" s="91" t="s">
        <v>178</v>
      </c>
      <c r="AQ590" s="91">
        <v>0</v>
      </c>
      <c r="AR590" s="91">
        <v>0</v>
      </c>
      <c r="AS590" s="91"/>
      <c r="AT590" s="91"/>
      <c r="AU590" s="91"/>
      <c r="AV590" s="91"/>
      <c r="AW590" s="91"/>
      <c r="AX590" s="91"/>
      <c r="AY590" s="91"/>
      <c r="AZ590" s="91"/>
      <c r="BA590" s="123" t="s">
        <v>2044</v>
      </c>
      <c r="BB590" s="123" t="s">
        <v>4397</v>
      </c>
      <c r="BC590" s="123">
        <v>0</v>
      </c>
      <c r="BD590" s="90" t="str">
        <f>REPLACE(INDEX(GroupVertices[Group], MATCH(Edges[[#This Row],[Vertex 1]],GroupVertices[Vertex],0)),1,1,"")</f>
        <v>est</v>
      </c>
      <c r="BE590" s="90" t="str">
        <f>REPLACE(INDEX(GroupVertices[Group], MATCH(Edges[[#This Row],[Vertex 2]],GroupVertices[Vertex],0)),1,1,"")</f>
        <v>est</v>
      </c>
      <c r="BF590">
        <v>1</v>
      </c>
    </row>
    <row r="591" spans="1:58" x14ac:dyDescent="0.25">
      <c r="A591" s="88" t="s">
        <v>218</v>
      </c>
      <c r="B591" s="88" t="s">
        <v>2521</v>
      </c>
      <c r="C591" s="53" t="s">
        <v>4410</v>
      </c>
      <c r="D591" s="81">
        <v>1.3333333333333333</v>
      </c>
      <c r="E591" s="82"/>
      <c r="F591" s="83">
        <v>25</v>
      </c>
      <c r="G591" s="80"/>
      <c r="H591" s="84"/>
      <c r="I591" s="85"/>
      <c r="J591" s="85"/>
      <c r="K591" s="36" t="s">
        <v>65</v>
      </c>
      <c r="L591" s="86">
        <v>591</v>
      </c>
      <c r="M591" s="86"/>
      <c r="N591" s="59"/>
      <c r="O591" s="91" t="s">
        <v>223</v>
      </c>
      <c r="P591" s="94">
        <v>42808.531192129631</v>
      </c>
      <c r="Q591" s="91" t="s">
        <v>2524</v>
      </c>
      <c r="R591" s="91"/>
      <c r="S591" s="91"/>
      <c r="T591" s="91" t="s">
        <v>2528</v>
      </c>
      <c r="U591" s="97" t="s">
        <v>2530</v>
      </c>
      <c r="V591" s="97" t="s">
        <v>2530</v>
      </c>
      <c r="W591" s="94">
        <v>42808.531192129631</v>
      </c>
      <c r="X591" s="97" t="s">
        <v>2535</v>
      </c>
      <c r="Y591" s="91"/>
      <c r="Z591" s="91"/>
      <c r="AA591" s="100" t="s">
        <v>2540</v>
      </c>
      <c r="AB591" s="91"/>
      <c r="AC591" s="91" t="b">
        <v>0</v>
      </c>
      <c r="AD591" s="91">
        <v>1210</v>
      </c>
      <c r="AE591" s="100" t="s">
        <v>243</v>
      </c>
      <c r="AF591" s="91" t="b">
        <v>0</v>
      </c>
      <c r="AG591" s="91" t="s">
        <v>246</v>
      </c>
      <c r="AH591" s="91"/>
      <c r="AI591" s="100" t="s">
        <v>243</v>
      </c>
      <c r="AJ591" s="91" t="b">
        <v>0</v>
      </c>
      <c r="AK591" s="91">
        <v>472</v>
      </c>
      <c r="AL591" s="100" t="s">
        <v>243</v>
      </c>
      <c r="AM591" s="91" t="s">
        <v>989</v>
      </c>
      <c r="AN591" s="91" t="b">
        <v>0</v>
      </c>
      <c r="AO591" s="100" t="s">
        <v>2540</v>
      </c>
      <c r="AP591" s="91" t="s">
        <v>454</v>
      </c>
      <c r="AQ591" s="91">
        <v>0</v>
      </c>
      <c r="AR591" s="91">
        <v>0</v>
      </c>
      <c r="AS591" s="91"/>
      <c r="AT591" s="91"/>
      <c r="AU591" s="91"/>
      <c r="AV591" s="91"/>
      <c r="AW591" s="91"/>
      <c r="AX591" s="91"/>
      <c r="AY591" s="91"/>
      <c r="AZ591" s="91"/>
      <c r="BA591" s="123" t="s">
        <v>2044</v>
      </c>
      <c r="BB591" s="123" t="s">
        <v>4397</v>
      </c>
      <c r="BC591" s="123">
        <v>0</v>
      </c>
      <c r="BD591" s="90" t="e">
        <f>REPLACE(INDEX(GroupVertices[Group], MATCH(Edges[[#This Row],[Vertex 1]],GroupVertices[Vertex],0)),1,1,"")</f>
        <v>#N/A</v>
      </c>
      <c r="BE591" s="90" t="str">
        <f>REPLACE(INDEX(GroupVertices[Group], MATCH(Edges[[#This Row],[Vertex 2]],GroupVertices[Vertex],0)),1,1,"")</f>
        <v>est</v>
      </c>
      <c r="BF591">
        <v>3</v>
      </c>
    </row>
    <row r="592" spans="1:58" x14ac:dyDescent="0.25">
      <c r="A592" s="88" t="s">
        <v>2607</v>
      </c>
      <c r="B592" s="88" t="s">
        <v>2521</v>
      </c>
      <c r="C592" s="53" t="s">
        <v>4410</v>
      </c>
      <c r="D592" s="81">
        <v>1</v>
      </c>
      <c r="E592" s="82"/>
      <c r="F592" s="83">
        <v>10</v>
      </c>
      <c r="G592" s="80"/>
      <c r="H592" s="84"/>
      <c r="I592" s="85"/>
      <c r="J592" s="85"/>
      <c r="K592" s="36" t="s">
        <v>65</v>
      </c>
      <c r="L592" s="86">
        <v>592</v>
      </c>
      <c r="M592" s="86"/>
      <c r="N592" s="59"/>
      <c r="O592" s="91" t="s">
        <v>223</v>
      </c>
      <c r="P592" s="94">
        <v>42813.961550925924</v>
      </c>
      <c r="Q592" s="91" t="s">
        <v>2526</v>
      </c>
      <c r="R592" s="91"/>
      <c r="S592" s="91"/>
      <c r="T592" s="91" t="s">
        <v>2528</v>
      </c>
      <c r="U592" s="97" t="s">
        <v>2530</v>
      </c>
      <c r="V592" s="97" t="s">
        <v>2530</v>
      </c>
      <c r="W592" s="94">
        <v>42813.961550925924</v>
      </c>
      <c r="X592" s="97" t="s">
        <v>2670</v>
      </c>
      <c r="Y592" s="91"/>
      <c r="Z592" s="91"/>
      <c r="AA592" s="100" t="s">
        <v>2693</v>
      </c>
      <c r="AB592" s="91"/>
      <c r="AC592" s="91" t="b">
        <v>0</v>
      </c>
      <c r="AD592" s="91">
        <v>0</v>
      </c>
      <c r="AE592" s="100" t="s">
        <v>243</v>
      </c>
      <c r="AF592" s="91" t="b">
        <v>0</v>
      </c>
      <c r="AG592" s="91" t="s">
        <v>246</v>
      </c>
      <c r="AH592" s="91"/>
      <c r="AI592" s="100" t="s">
        <v>243</v>
      </c>
      <c r="AJ592" s="91" t="b">
        <v>0</v>
      </c>
      <c r="AK592" s="91">
        <v>472</v>
      </c>
      <c r="AL592" s="100" t="s">
        <v>2540</v>
      </c>
      <c r="AM592" s="91" t="s">
        <v>453</v>
      </c>
      <c r="AN592" s="91" t="b">
        <v>0</v>
      </c>
      <c r="AO592" s="100" t="s">
        <v>2540</v>
      </c>
      <c r="AP592" s="91" t="s">
        <v>178</v>
      </c>
      <c r="AQ592" s="91">
        <v>0</v>
      </c>
      <c r="AR592" s="91">
        <v>0</v>
      </c>
      <c r="AS592" s="91"/>
      <c r="AT592" s="91"/>
      <c r="AU592" s="91"/>
      <c r="AV592" s="91"/>
      <c r="AW592" s="91"/>
      <c r="AX592" s="91"/>
      <c r="AY592" s="91"/>
      <c r="AZ592" s="91"/>
      <c r="BA592" s="123" t="s">
        <v>2044</v>
      </c>
      <c r="BB592" s="123" t="s">
        <v>4397</v>
      </c>
      <c r="BC592" s="123">
        <v>0</v>
      </c>
      <c r="BD592" s="90" t="str">
        <f>REPLACE(INDEX(GroupVertices[Group], MATCH(Edges[[#This Row],[Vertex 1]],GroupVertices[Vertex],0)),1,1,"")</f>
        <v>est</v>
      </c>
      <c r="BE592" s="90" t="str">
        <f>REPLACE(INDEX(GroupVertices[Group], MATCH(Edges[[#This Row],[Vertex 2]],GroupVertices[Vertex],0)),1,1,"")</f>
        <v>est</v>
      </c>
      <c r="BF592">
        <v>1</v>
      </c>
    </row>
    <row r="593" spans="1:58" x14ac:dyDescent="0.25">
      <c r="A593" s="88" t="s">
        <v>2607</v>
      </c>
      <c r="B593" s="88" t="s">
        <v>218</v>
      </c>
      <c r="C593" s="53" t="s">
        <v>4410</v>
      </c>
      <c r="D593" s="54">
        <v>1</v>
      </c>
      <c r="E593" s="61"/>
      <c r="F593" s="55">
        <v>10</v>
      </c>
      <c r="G593" s="53"/>
      <c r="H593" s="57"/>
      <c r="I593" s="56"/>
      <c r="J593" s="56"/>
      <c r="K593" s="36" t="s">
        <v>65</v>
      </c>
      <c r="L593" s="79">
        <v>593</v>
      </c>
      <c r="M593" s="79"/>
      <c r="N593" s="59"/>
      <c r="O593" s="91" t="s">
        <v>223</v>
      </c>
      <c r="P593" s="94">
        <v>42813.961550925924</v>
      </c>
      <c r="Q593" s="91" t="s">
        <v>2526</v>
      </c>
      <c r="R593" s="91"/>
      <c r="S593" s="91"/>
      <c r="T593" s="91" t="s">
        <v>2528</v>
      </c>
      <c r="U593" s="97" t="s">
        <v>2530</v>
      </c>
      <c r="V593" s="97" t="s">
        <v>2530</v>
      </c>
      <c r="W593" s="94">
        <v>42813.961550925924</v>
      </c>
      <c r="X593" s="97" t="s">
        <v>2670</v>
      </c>
      <c r="Y593" s="91"/>
      <c r="Z593" s="91"/>
      <c r="AA593" s="100" t="s">
        <v>2693</v>
      </c>
      <c r="AB593" s="91"/>
      <c r="AC593" s="91" t="b">
        <v>0</v>
      </c>
      <c r="AD593" s="91">
        <v>0</v>
      </c>
      <c r="AE593" s="100" t="s">
        <v>243</v>
      </c>
      <c r="AF593" s="91" t="b">
        <v>0</v>
      </c>
      <c r="AG593" s="91" t="s">
        <v>246</v>
      </c>
      <c r="AH593" s="91"/>
      <c r="AI593" s="100" t="s">
        <v>243</v>
      </c>
      <c r="AJ593" s="91" t="b">
        <v>0</v>
      </c>
      <c r="AK593" s="91">
        <v>472</v>
      </c>
      <c r="AL593" s="100" t="s">
        <v>2540</v>
      </c>
      <c r="AM593" s="91" t="s">
        <v>453</v>
      </c>
      <c r="AN593" s="91" t="b">
        <v>0</v>
      </c>
      <c r="AO593" s="100" t="s">
        <v>2540</v>
      </c>
      <c r="AP593" s="91" t="s">
        <v>178</v>
      </c>
      <c r="AQ593" s="91">
        <v>0</v>
      </c>
      <c r="AR593" s="91">
        <v>0</v>
      </c>
      <c r="AS593" s="91"/>
      <c r="AT593" s="91"/>
      <c r="AU593" s="91"/>
      <c r="AV593" s="91"/>
      <c r="AW593" s="91"/>
      <c r="AX593" s="91"/>
      <c r="AY593" s="91"/>
      <c r="AZ593" s="91"/>
      <c r="BA593" s="123" t="s">
        <v>2044</v>
      </c>
      <c r="BB593" s="123" t="s">
        <v>4397</v>
      </c>
      <c r="BC593" s="123">
        <v>0</v>
      </c>
      <c r="BD593" s="90" t="str">
        <f>REPLACE(INDEX(GroupVertices[Group], MATCH(Edges[[#This Row],[Vertex 1]],GroupVertices[Vertex],0)),1,1,"")</f>
        <v>est</v>
      </c>
      <c r="BE593" s="90" t="e">
        <f>REPLACE(INDEX(GroupVertices[Group], MATCH(Edges[[#This Row],[Vertex 2]],GroupVertices[Vertex],0)),1,1,"")</f>
        <v>#N/A</v>
      </c>
      <c r="BF593">
        <v>1</v>
      </c>
    </row>
    <row r="594" spans="1:58" x14ac:dyDescent="0.25">
      <c r="A594" s="88" t="s">
        <v>2608</v>
      </c>
      <c r="B594" s="88" t="s">
        <v>218</v>
      </c>
      <c r="C594" s="53" t="s">
        <v>4410</v>
      </c>
      <c r="D594" s="54">
        <v>1</v>
      </c>
      <c r="E594" s="61"/>
      <c r="F594" s="55">
        <v>10</v>
      </c>
      <c r="G594" s="53"/>
      <c r="H594" s="57"/>
      <c r="I594" s="56"/>
      <c r="J594" s="56"/>
      <c r="K594" s="36" t="s">
        <v>65</v>
      </c>
      <c r="L594" s="79">
        <v>594</v>
      </c>
      <c r="M594" s="79"/>
      <c r="N594" s="59"/>
      <c r="O594" s="91" t="s">
        <v>223</v>
      </c>
      <c r="P594" s="94">
        <v>42814.066076388888</v>
      </c>
      <c r="Q594" s="91" t="s">
        <v>2627</v>
      </c>
      <c r="R594" s="91"/>
      <c r="S594" s="91"/>
      <c r="T594" s="91"/>
      <c r="U594" s="91"/>
      <c r="V594" s="97" t="s">
        <v>2651</v>
      </c>
      <c r="W594" s="94">
        <v>42814.066076388888</v>
      </c>
      <c r="X594" s="97" t="s">
        <v>2671</v>
      </c>
      <c r="Y594" s="91"/>
      <c r="Z594" s="91"/>
      <c r="AA594" s="100" t="s">
        <v>2694</v>
      </c>
      <c r="AB594" s="100" t="s">
        <v>2695</v>
      </c>
      <c r="AC594" s="91" t="b">
        <v>0</v>
      </c>
      <c r="AD594" s="91">
        <v>0</v>
      </c>
      <c r="AE594" s="100" t="s">
        <v>2708</v>
      </c>
      <c r="AF594" s="91" t="b">
        <v>0</v>
      </c>
      <c r="AG594" s="91" t="s">
        <v>246</v>
      </c>
      <c r="AH594" s="91"/>
      <c r="AI594" s="100" t="s">
        <v>243</v>
      </c>
      <c r="AJ594" s="91" t="b">
        <v>0</v>
      </c>
      <c r="AK594" s="91">
        <v>0</v>
      </c>
      <c r="AL594" s="100" t="s">
        <v>243</v>
      </c>
      <c r="AM594" s="91" t="s">
        <v>247</v>
      </c>
      <c r="AN594" s="91" t="b">
        <v>0</v>
      </c>
      <c r="AO594" s="100" t="s">
        <v>2695</v>
      </c>
      <c r="AP594" s="91" t="s">
        <v>178</v>
      </c>
      <c r="AQ594" s="91">
        <v>0</v>
      </c>
      <c r="AR594" s="91">
        <v>0</v>
      </c>
      <c r="AS594" s="91"/>
      <c r="AT594" s="91"/>
      <c r="AU594" s="91"/>
      <c r="AV594" s="91"/>
      <c r="AW594" s="91"/>
      <c r="AX594" s="91"/>
      <c r="AY594" s="91"/>
      <c r="AZ594" s="91"/>
      <c r="BA594" s="123" t="s">
        <v>2044</v>
      </c>
      <c r="BB594" s="123" t="s">
        <v>4397</v>
      </c>
      <c r="BC594" s="123">
        <v>0</v>
      </c>
      <c r="BD594" s="90" t="str">
        <f>REPLACE(INDEX(GroupVertices[Group], MATCH(Edges[[#This Row],[Vertex 1]],GroupVertices[Vertex],0)),1,1,"")</f>
        <v>est</v>
      </c>
      <c r="BE594" s="90" t="e">
        <f>REPLACE(INDEX(GroupVertices[Group], MATCH(Edges[[#This Row],[Vertex 2]],GroupVertices[Vertex],0)),1,1,"")</f>
        <v>#N/A</v>
      </c>
      <c r="BF594">
        <v>1</v>
      </c>
    </row>
    <row r="595" spans="1:58" x14ac:dyDescent="0.25">
      <c r="A595" s="88" t="s">
        <v>2608</v>
      </c>
      <c r="B595" s="88" t="s">
        <v>2609</v>
      </c>
      <c r="C595" s="53" t="s">
        <v>4410</v>
      </c>
      <c r="D595" s="54">
        <v>1.1666666666666667</v>
      </c>
      <c r="E595" s="61"/>
      <c r="F595" s="55">
        <v>17.5</v>
      </c>
      <c r="G595" s="53"/>
      <c r="H595" s="57"/>
      <c r="I595" s="56"/>
      <c r="J595" s="56"/>
      <c r="K595" s="36" t="s">
        <v>66</v>
      </c>
      <c r="L595" s="79">
        <v>595</v>
      </c>
      <c r="M595" s="79"/>
      <c r="N595" s="59"/>
      <c r="O595" s="91" t="s">
        <v>222</v>
      </c>
      <c r="P595" s="94">
        <v>42814.066076388888</v>
      </c>
      <c r="Q595" s="91" t="s">
        <v>2627</v>
      </c>
      <c r="R595" s="91"/>
      <c r="S595" s="91"/>
      <c r="T595" s="91"/>
      <c r="U595" s="91"/>
      <c r="V595" s="97" t="s">
        <v>2651</v>
      </c>
      <c r="W595" s="94">
        <v>42814.066076388888</v>
      </c>
      <c r="X595" s="97" t="s">
        <v>2671</v>
      </c>
      <c r="Y595" s="91"/>
      <c r="Z595" s="91"/>
      <c r="AA595" s="100" t="s">
        <v>2694</v>
      </c>
      <c r="AB595" s="100" t="s">
        <v>2695</v>
      </c>
      <c r="AC595" s="91" t="b">
        <v>0</v>
      </c>
      <c r="AD595" s="91">
        <v>0</v>
      </c>
      <c r="AE595" s="100" t="s">
        <v>2708</v>
      </c>
      <c r="AF595" s="91" t="b">
        <v>0</v>
      </c>
      <c r="AG595" s="91" t="s">
        <v>246</v>
      </c>
      <c r="AH595" s="91"/>
      <c r="AI595" s="100" t="s">
        <v>243</v>
      </c>
      <c r="AJ595" s="91" t="b">
        <v>0</v>
      </c>
      <c r="AK595" s="91">
        <v>0</v>
      </c>
      <c r="AL595" s="100" t="s">
        <v>243</v>
      </c>
      <c r="AM595" s="91" t="s">
        <v>247</v>
      </c>
      <c r="AN595" s="91" t="b">
        <v>0</v>
      </c>
      <c r="AO595" s="100" t="s">
        <v>2695</v>
      </c>
      <c r="AP595" s="91" t="s">
        <v>178</v>
      </c>
      <c r="AQ595" s="91">
        <v>0</v>
      </c>
      <c r="AR595" s="91">
        <v>0</v>
      </c>
      <c r="AS595" s="91"/>
      <c r="AT595" s="91"/>
      <c r="AU595" s="91"/>
      <c r="AV595" s="91"/>
      <c r="AW595" s="91"/>
      <c r="AX595" s="91"/>
      <c r="AY595" s="91"/>
      <c r="AZ595" s="91"/>
      <c r="BA595" s="123" t="s">
        <v>2044</v>
      </c>
      <c r="BB595" s="123" t="s">
        <v>4397</v>
      </c>
      <c r="BC595" s="123">
        <v>0</v>
      </c>
      <c r="BD595" s="90" t="str">
        <f>REPLACE(INDEX(GroupVertices[Group], MATCH(Edges[[#This Row],[Vertex 1]],GroupVertices[Vertex],0)),1,1,"")</f>
        <v>est</v>
      </c>
      <c r="BE595" s="90" t="str">
        <f>REPLACE(INDEX(GroupVertices[Group], MATCH(Edges[[#This Row],[Vertex 2]],GroupVertices[Vertex],0)),1,1,"")</f>
        <v>est</v>
      </c>
      <c r="BF595">
        <v>2</v>
      </c>
    </row>
    <row r="596" spans="1:58" x14ac:dyDescent="0.25">
      <c r="A596" s="88" t="s">
        <v>2609</v>
      </c>
      <c r="B596" s="88" t="s">
        <v>2608</v>
      </c>
      <c r="C596" s="53" t="s">
        <v>4410</v>
      </c>
      <c r="D596" s="54">
        <v>1.1666666666666667</v>
      </c>
      <c r="E596" s="61"/>
      <c r="F596" s="55">
        <v>17.5</v>
      </c>
      <c r="G596" s="53"/>
      <c r="H596" s="57"/>
      <c r="I596" s="56"/>
      <c r="J596" s="56"/>
      <c r="K596" s="36" t="s">
        <v>66</v>
      </c>
      <c r="L596" s="79">
        <v>596</v>
      </c>
      <c r="M596" s="79"/>
      <c r="N596" s="59"/>
      <c r="O596" s="91" t="s">
        <v>222</v>
      </c>
      <c r="P596" s="94">
        <v>42813.783668981479</v>
      </c>
      <c r="Q596" s="91" t="s">
        <v>2628</v>
      </c>
      <c r="R596" s="91"/>
      <c r="S596" s="91"/>
      <c r="T596" s="91" t="s">
        <v>2635</v>
      </c>
      <c r="U596" s="91"/>
      <c r="V596" s="97" t="s">
        <v>2652</v>
      </c>
      <c r="W596" s="94">
        <v>42813.783668981479</v>
      </c>
      <c r="X596" s="97" t="s">
        <v>2672</v>
      </c>
      <c r="Y596" s="91"/>
      <c r="Z596" s="91"/>
      <c r="AA596" s="100" t="s">
        <v>2695</v>
      </c>
      <c r="AB596" s="100" t="s">
        <v>2704</v>
      </c>
      <c r="AC596" s="91" t="b">
        <v>0</v>
      </c>
      <c r="AD596" s="91">
        <v>0</v>
      </c>
      <c r="AE596" s="100" t="s">
        <v>2709</v>
      </c>
      <c r="AF596" s="91" t="b">
        <v>0</v>
      </c>
      <c r="AG596" s="91" t="s">
        <v>246</v>
      </c>
      <c r="AH596" s="91"/>
      <c r="AI596" s="100" t="s">
        <v>243</v>
      </c>
      <c r="AJ596" s="91" t="b">
        <v>0</v>
      </c>
      <c r="AK596" s="91">
        <v>0</v>
      </c>
      <c r="AL596" s="100" t="s">
        <v>243</v>
      </c>
      <c r="AM596" s="91" t="s">
        <v>247</v>
      </c>
      <c r="AN596" s="91" t="b">
        <v>0</v>
      </c>
      <c r="AO596" s="100" t="s">
        <v>2704</v>
      </c>
      <c r="AP596" s="91" t="s">
        <v>178</v>
      </c>
      <c r="AQ596" s="91">
        <v>0</v>
      </c>
      <c r="AR596" s="91">
        <v>0</v>
      </c>
      <c r="AS596" s="91"/>
      <c r="AT596" s="91"/>
      <c r="AU596" s="91"/>
      <c r="AV596" s="91"/>
      <c r="AW596" s="91"/>
      <c r="AX596" s="91"/>
      <c r="AY596" s="91"/>
      <c r="AZ596" s="91"/>
      <c r="BA596" s="123" t="s">
        <v>2044</v>
      </c>
      <c r="BB596" s="123" t="s">
        <v>4397</v>
      </c>
      <c r="BC596" s="123">
        <v>0</v>
      </c>
      <c r="BD596" s="90" t="str">
        <f>REPLACE(INDEX(GroupVertices[Group], MATCH(Edges[[#This Row],[Vertex 1]],GroupVertices[Vertex],0)),1,1,"")</f>
        <v>est</v>
      </c>
      <c r="BE596" s="90" t="str">
        <f>REPLACE(INDEX(GroupVertices[Group], MATCH(Edges[[#This Row],[Vertex 2]],GroupVertices[Vertex],0)),1,1,"")</f>
        <v>est</v>
      </c>
      <c r="BF596">
        <v>2</v>
      </c>
    </row>
    <row r="597" spans="1:58" x14ac:dyDescent="0.25">
      <c r="A597" s="88" t="s">
        <v>2610</v>
      </c>
      <c r="B597" s="88" t="s">
        <v>218</v>
      </c>
      <c r="C597" s="53" t="s">
        <v>4410</v>
      </c>
      <c r="D597" s="54">
        <v>1.1666666666666667</v>
      </c>
      <c r="E597" s="61"/>
      <c r="F597" s="55">
        <v>17.5</v>
      </c>
      <c r="G597" s="53"/>
      <c r="H597" s="57"/>
      <c r="I597" s="56"/>
      <c r="J597" s="56"/>
      <c r="K597" s="36" t="s">
        <v>65</v>
      </c>
      <c r="L597" s="79">
        <v>597</v>
      </c>
      <c r="M597" s="79"/>
      <c r="N597" s="59"/>
      <c r="O597" s="91" t="s">
        <v>223</v>
      </c>
      <c r="P597" s="94">
        <v>42813.743078703701</v>
      </c>
      <c r="Q597" s="91" t="s">
        <v>2626</v>
      </c>
      <c r="R597" s="91"/>
      <c r="S597" s="91"/>
      <c r="T597" s="91" t="s">
        <v>2634</v>
      </c>
      <c r="U597" s="91"/>
      <c r="V597" s="97" t="s">
        <v>2653</v>
      </c>
      <c r="W597" s="94">
        <v>42813.743078703701</v>
      </c>
      <c r="X597" s="97" t="s">
        <v>2673</v>
      </c>
      <c r="Y597" s="91"/>
      <c r="Z597" s="91"/>
      <c r="AA597" s="100" t="s">
        <v>2696</v>
      </c>
      <c r="AB597" s="91"/>
      <c r="AC597" s="91" t="b">
        <v>0</v>
      </c>
      <c r="AD597" s="91">
        <v>0</v>
      </c>
      <c r="AE597" s="100" t="s">
        <v>243</v>
      </c>
      <c r="AF597" s="91" t="b">
        <v>0</v>
      </c>
      <c r="AG597" s="91" t="s">
        <v>246</v>
      </c>
      <c r="AH597" s="91"/>
      <c r="AI597" s="100" t="s">
        <v>243</v>
      </c>
      <c r="AJ597" s="91" t="b">
        <v>0</v>
      </c>
      <c r="AK597" s="91">
        <v>2</v>
      </c>
      <c r="AL597" s="100" t="s">
        <v>2698</v>
      </c>
      <c r="AM597" s="91" t="s">
        <v>2711</v>
      </c>
      <c r="AN597" s="91" t="b">
        <v>0</v>
      </c>
      <c r="AO597" s="100" t="s">
        <v>2698</v>
      </c>
      <c r="AP597" s="91" t="s">
        <v>178</v>
      </c>
      <c r="AQ597" s="91">
        <v>0</v>
      </c>
      <c r="AR597" s="91">
        <v>0</v>
      </c>
      <c r="AS597" s="91"/>
      <c r="AT597" s="91"/>
      <c r="AU597" s="91"/>
      <c r="AV597" s="91"/>
      <c r="AW597" s="91"/>
      <c r="AX597" s="91"/>
      <c r="AY597" s="91"/>
      <c r="AZ597" s="91"/>
      <c r="BA597" s="123" t="s">
        <v>2044</v>
      </c>
      <c r="BB597" s="123" t="s">
        <v>4397</v>
      </c>
      <c r="BC597" s="123">
        <v>0</v>
      </c>
      <c r="BD597" s="90" t="str">
        <f>REPLACE(INDEX(GroupVertices[Group], MATCH(Edges[[#This Row],[Vertex 1]],GroupVertices[Vertex],0)),1,1,"")</f>
        <v>est</v>
      </c>
      <c r="BE597" s="90" t="e">
        <f>REPLACE(INDEX(GroupVertices[Group], MATCH(Edges[[#This Row],[Vertex 2]],GroupVertices[Vertex],0)),1,1,"")</f>
        <v>#N/A</v>
      </c>
      <c r="BF597">
        <v>2</v>
      </c>
    </row>
    <row r="598" spans="1:58" x14ac:dyDescent="0.25">
      <c r="A598" s="88" t="s">
        <v>2610</v>
      </c>
      <c r="B598" s="88" t="s">
        <v>2609</v>
      </c>
      <c r="C598" s="53" t="s">
        <v>4410</v>
      </c>
      <c r="D598" s="54">
        <v>1.1666666666666667</v>
      </c>
      <c r="E598" s="61"/>
      <c r="F598" s="55">
        <v>17.5</v>
      </c>
      <c r="G598" s="53"/>
      <c r="H598" s="57"/>
      <c r="I598" s="56"/>
      <c r="J598" s="56"/>
      <c r="K598" s="36" t="s">
        <v>65</v>
      </c>
      <c r="L598" s="79">
        <v>598</v>
      </c>
      <c r="M598" s="79"/>
      <c r="N598" s="59"/>
      <c r="O598" s="91" t="s">
        <v>223</v>
      </c>
      <c r="P598" s="94">
        <v>42813.743078703701</v>
      </c>
      <c r="Q598" s="91" t="s">
        <v>2626</v>
      </c>
      <c r="R598" s="91"/>
      <c r="S598" s="91"/>
      <c r="T598" s="91" t="s">
        <v>2634</v>
      </c>
      <c r="U598" s="91"/>
      <c r="V598" s="97" t="s">
        <v>2653</v>
      </c>
      <c r="W598" s="94">
        <v>42813.743078703701</v>
      </c>
      <c r="X598" s="97" t="s">
        <v>2673</v>
      </c>
      <c r="Y598" s="91"/>
      <c r="Z598" s="91"/>
      <c r="AA598" s="100" t="s">
        <v>2696</v>
      </c>
      <c r="AB598" s="91"/>
      <c r="AC598" s="91" t="b">
        <v>0</v>
      </c>
      <c r="AD598" s="91">
        <v>0</v>
      </c>
      <c r="AE598" s="100" t="s">
        <v>243</v>
      </c>
      <c r="AF598" s="91" t="b">
        <v>0</v>
      </c>
      <c r="AG598" s="91" t="s">
        <v>246</v>
      </c>
      <c r="AH598" s="91"/>
      <c r="AI598" s="100" t="s">
        <v>243</v>
      </c>
      <c r="AJ598" s="91" t="b">
        <v>0</v>
      </c>
      <c r="AK598" s="91">
        <v>2</v>
      </c>
      <c r="AL598" s="100" t="s">
        <v>2698</v>
      </c>
      <c r="AM598" s="91" t="s">
        <v>2711</v>
      </c>
      <c r="AN598" s="91" t="b">
        <v>0</v>
      </c>
      <c r="AO598" s="100" t="s">
        <v>2698</v>
      </c>
      <c r="AP598" s="91" t="s">
        <v>178</v>
      </c>
      <c r="AQ598" s="91">
        <v>0</v>
      </c>
      <c r="AR598" s="91">
        <v>0</v>
      </c>
      <c r="AS598" s="91"/>
      <c r="AT598" s="91"/>
      <c r="AU598" s="91"/>
      <c r="AV598" s="91"/>
      <c r="AW598" s="91"/>
      <c r="AX598" s="91"/>
      <c r="AY598" s="91"/>
      <c r="AZ598" s="91"/>
      <c r="BA598" s="123" t="s">
        <v>2044</v>
      </c>
      <c r="BB598" s="123" t="s">
        <v>4397</v>
      </c>
      <c r="BC598" s="123">
        <v>0</v>
      </c>
      <c r="BD598" s="90" t="str">
        <f>REPLACE(INDEX(GroupVertices[Group], MATCH(Edges[[#This Row],[Vertex 1]],GroupVertices[Vertex],0)),1,1,"")</f>
        <v>est</v>
      </c>
      <c r="BE598" s="90" t="str">
        <f>REPLACE(INDEX(GroupVertices[Group], MATCH(Edges[[#This Row],[Vertex 2]],GroupVertices[Vertex],0)),1,1,"")</f>
        <v>est</v>
      </c>
      <c r="BF598">
        <v>2</v>
      </c>
    </row>
    <row r="599" spans="1:58" x14ac:dyDescent="0.25">
      <c r="A599" s="88" t="s">
        <v>2610</v>
      </c>
      <c r="B599" s="88" t="s">
        <v>218</v>
      </c>
      <c r="C599" s="53" t="s">
        <v>4410</v>
      </c>
      <c r="D599" s="54">
        <v>1.1666666666666667</v>
      </c>
      <c r="E599" s="61"/>
      <c r="F599" s="55">
        <v>17.5</v>
      </c>
      <c r="G599" s="53"/>
      <c r="H599" s="57"/>
      <c r="I599" s="56"/>
      <c r="J599" s="56"/>
      <c r="K599" s="36" t="s">
        <v>65</v>
      </c>
      <c r="L599" s="79">
        <v>599</v>
      </c>
      <c r="M599" s="79"/>
      <c r="N599" s="59"/>
      <c r="O599" s="91" t="s">
        <v>223</v>
      </c>
      <c r="P599" s="94">
        <v>42814.114606481482</v>
      </c>
      <c r="Q599" s="91" t="s">
        <v>2629</v>
      </c>
      <c r="R599" s="91"/>
      <c r="S599" s="91"/>
      <c r="T599" s="91" t="s">
        <v>2636</v>
      </c>
      <c r="U599" s="91"/>
      <c r="V599" s="97" t="s">
        <v>2653</v>
      </c>
      <c r="W599" s="94">
        <v>42814.114606481482</v>
      </c>
      <c r="X599" s="97" t="s">
        <v>2674</v>
      </c>
      <c r="Y599" s="91"/>
      <c r="Z599" s="91"/>
      <c r="AA599" s="100" t="s">
        <v>2697</v>
      </c>
      <c r="AB599" s="91"/>
      <c r="AC599" s="91" t="b">
        <v>0</v>
      </c>
      <c r="AD599" s="91">
        <v>0</v>
      </c>
      <c r="AE599" s="100" t="s">
        <v>243</v>
      </c>
      <c r="AF599" s="91" t="b">
        <v>0</v>
      </c>
      <c r="AG599" s="91" t="s">
        <v>246</v>
      </c>
      <c r="AH599" s="91"/>
      <c r="AI599" s="100" t="s">
        <v>243</v>
      </c>
      <c r="AJ599" s="91" t="b">
        <v>0</v>
      </c>
      <c r="AK599" s="91">
        <v>2</v>
      </c>
      <c r="AL599" s="100" t="s">
        <v>2699</v>
      </c>
      <c r="AM599" s="91" t="s">
        <v>2711</v>
      </c>
      <c r="AN599" s="91" t="b">
        <v>0</v>
      </c>
      <c r="AO599" s="100" t="s">
        <v>2699</v>
      </c>
      <c r="AP599" s="91" t="s">
        <v>178</v>
      </c>
      <c r="AQ599" s="91">
        <v>0</v>
      </c>
      <c r="AR599" s="91">
        <v>0</v>
      </c>
      <c r="AS599" s="91"/>
      <c r="AT599" s="91"/>
      <c r="AU599" s="91"/>
      <c r="AV599" s="91"/>
      <c r="AW599" s="91"/>
      <c r="AX599" s="91"/>
      <c r="AY599" s="91"/>
      <c r="AZ599" s="91"/>
      <c r="BA599" s="123" t="s">
        <v>2044</v>
      </c>
      <c r="BB599" s="123" t="s">
        <v>4397</v>
      </c>
      <c r="BC599" s="123">
        <v>0</v>
      </c>
      <c r="BD599" s="90" t="str">
        <f>REPLACE(INDEX(GroupVertices[Group], MATCH(Edges[[#This Row],[Vertex 1]],GroupVertices[Vertex],0)),1,1,"")</f>
        <v>est</v>
      </c>
      <c r="BE599" s="90" t="e">
        <f>REPLACE(INDEX(GroupVertices[Group], MATCH(Edges[[#This Row],[Vertex 2]],GroupVertices[Vertex],0)),1,1,"")</f>
        <v>#N/A</v>
      </c>
      <c r="BF599">
        <v>2</v>
      </c>
    </row>
    <row r="600" spans="1:58" x14ac:dyDescent="0.25">
      <c r="A600" s="88" t="s">
        <v>2610</v>
      </c>
      <c r="B600" s="88" t="s">
        <v>2609</v>
      </c>
      <c r="C600" s="53" t="s">
        <v>4410</v>
      </c>
      <c r="D600" s="54">
        <v>1.1666666666666667</v>
      </c>
      <c r="E600" s="61"/>
      <c r="F600" s="55">
        <v>17.5</v>
      </c>
      <c r="G600" s="53"/>
      <c r="H600" s="57"/>
      <c r="I600" s="56"/>
      <c r="J600" s="56"/>
      <c r="K600" s="36" t="s">
        <v>65</v>
      </c>
      <c r="L600" s="79">
        <v>600</v>
      </c>
      <c r="M600" s="79"/>
      <c r="N600" s="59"/>
      <c r="O600" s="91" t="s">
        <v>223</v>
      </c>
      <c r="P600" s="94">
        <v>42814.114606481482</v>
      </c>
      <c r="Q600" s="91" t="s">
        <v>2629</v>
      </c>
      <c r="R600" s="91"/>
      <c r="S600" s="91"/>
      <c r="T600" s="91" t="s">
        <v>2636</v>
      </c>
      <c r="U600" s="91"/>
      <c r="V600" s="97" t="s">
        <v>2653</v>
      </c>
      <c r="W600" s="94">
        <v>42814.114606481482</v>
      </c>
      <c r="X600" s="97" t="s">
        <v>2674</v>
      </c>
      <c r="Y600" s="91"/>
      <c r="Z600" s="91"/>
      <c r="AA600" s="100" t="s">
        <v>2697</v>
      </c>
      <c r="AB600" s="91"/>
      <c r="AC600" s="91" t="b">
        <v>0</v>
      </c>
      <c r="AD600" s="91">
        <v>0</v>
      </c>
      <c r="AE600" s="100" t="s">
        <v>243</v>
      </c>
      <c r="AF600" s="91" t="b">
        <v>0</v>
      </c>
      <c r="AG600" s="91" t="s">
        <v>246</v>
      </c>
      <c r="AH600" s="91"/>
      <c r="AI600" s="100" t="s">
        <v>243</v>
      </c>
      <c r="AJ600" s="91" t="b">
        <v>0</v>
      </c>
      <c r="AK600" s="91">
        <v>2</v>
      </c>
      <c r="AL600" s="100" t="s">
        <v>2699</v>
      </c>
      <c r="AM600" s="91" t="s">
        <v>2711</v>
      </c>
      <c r="AN600" s="91" t="b">
        <v>0</v>
      </c>
      <c r="AO600" s="100" t="s">
        <v>2699</v>
      </c>
      <c r="AP600" s="91" t="s">
        <v>178</v>
      </c>
      <c r="AQ600" s="91">
        <v>0</v>
      </c>
      <c r="AR600" s="91">
        <v>0</v>
      </c>
      <c r="AS600" s="91"/>
      <c r="AT600" s="91"/>
      <c r="AU600" s="91"/>
      <c r="AV600" s="91"/>
      <c r="AW600" s="91"/>
      <c r="AX600" s="91"/>
      <c r="AY600" s="91"/>
      <c r="AZ600" s="91"/>
      <c r="BA600" s="123" t="s">
        <v>2044</v>
      </c>
      <c r="BB600" s="123" t="s">
        <v>4397</v>
      </c>
      <c r="BC600" s="123">
        <v>0</v>
      </c>
      <c r="BD600" s="90" t="str">
        <f>REPLACE(INDEX(GroupVertices[Group], MATCH(Edges[[#This Row],[Vertex 1]],GroupVertices[Vertex],0)),1,1,"")</f>
        <v>est</v>
      </c>
      <c r="BE600" s="90" t="str">
        <f>REPLACE(INDEX(GroupVertices[Group], MATCH(Edges[[#This Row],[Vertex 2]],GroupVertices[Vertex],0)),1,1,"")</f>
        <v>est</v>
      </c>
      <c r="BF600">
        <v>2</v>
      </c>
    </row>
    <row r="601" spans="1:58" x14ac:dyDescent="0.25">
      <c r="A601" s="88" t="s">
        <v>2609</v>
      </c>
      <c r="B601" s="88" t="s">
        <v>218</v>
      </c>
      <c r="C601" s="53" t="s">
        <v>4410</v>
      </c>
      <c r="D601" s="54">
        <v>1.3333333333333333</v>
      </c>
      <c r="E601" s="61"/>
      <c r="F601" s="55">
        <v>25</v>
      </c>
      <c r="G601" s="53"/>
      <c r="H601" s="57"/>
      <c r="I601" s="56"/>
      <c r="J601" s="56"/>
      <c r="K601" s="36" t="s">
        <v>65</v>
      </c>
      <c r="L601" s="79">
        <v>601</v>
      </c>
      <c r="M601" s="79"/>
      <c r="N601" s="59"/>
      <c r="O601" s="91" t="s">
        <v>223</v>
      </c>
      <c r="P601" s="94">
        <v>42813.740555555552</v>
      </c>
      <c r="Q601" s="91" t="s">
        <v>2630</v>
      </c>
      <c r="R601" s="91"/>
      <c r="S601" s="91"/>
      <c r="T601" s="91" t="s">
        <v>2634</v>
      </c>
      <c r="U601" s="91"/>
      <c r="V601" s="97" t="s">
        <v>2652</v>
      </c>
      <c r="W601" s="94">
        <v>42813.740555555552</v>
      </c>
      <c r="X601" s="97" t="s">
        <v>2675</v>
      </c>
      <c r="Y601" s="91"/>
      <c r="Z601" s="91"/>
      <c r="AA601" s="100" t="s">
        <v>2698</v>
      </c>
      <c r="AB601" s="91"/>
      <c r="AC601" s="91" t="b">
        <v>0</v>
      </c>
      <c r="AD601" s="91">
        <v>1</v>
      </c>
      <c r="AE601" s="100" t="s">
        <v>243</v>
      </c>
      <c r="AF601" s="91" t="b">
        <v>0</v>
      </c>
      <c r="AG601" s="91" t="s">
        <v>246</v>
      </c>
      <c r="AH601" s="91"/>
      <c r="AI601" s="100" t="s">
        <v>243</v>
      </c>
      <c r="AJ601" s="91" t="b">
        <v>0</v>
      </c>
      <c r="AK601" s="91">
        <v>2</v>
      </c>
      <c r="AL601" s="100" t="s">
        <v>243</v>
      </c>
      <c r="AM601" s="91" t="s">
        <v>247</v>
      </c>
      <c r="AN601" s="91" t="b">
        <v>0</v>
      </c>
      <c r="AO601" s="100" t="s">
        <v>2698</v>
      </c>
      <c r="AP601" s="91" t="s">
        <v>178</v>
      </c>
      <c r="AQ601" s="91">
        <v>0</v>
      </c>
      <c r="AR601" s="91">
        <v>0</v>
      </c>
      <c r="AS601" s="91" t="s">
        <v>2714</v>
      </c>
      <c r="AT601" s="91" t="s">
        <v>286</v>
      </c>
      <c r="AU601" s="91" t="s">
        <v>423</v>
      </c>
      <c r="AV601" s="91" t="s">
        <v>2716</v>
      </c>
      <c r="AW601" s="91" t="s">
        <v>2718</v>
      </c>
      <c r="AX601" s="91" t="s">
        <v>2720</v>
      </c>
      <c r="AY601" s="91" t="s">
        <v>427</v>
      </c>
      <c r="AZ601" s="97" t="s">
        <v>2723</v>
      </c>
      <c r="BA601" s="123" t="s">
        <v>2044</v>
      </c>
      <c r="BB601" s="123" t="s">
        <v>4397</v>
      </c>
      <c r="BC601" s="123">
        <v>0</v>
      </c>
      <c r="BD601" s="90" t="str">
        <f>REPLACE(INDEX(GroupVertices[Group], MATCH(Edges[[#This Row],[Vertex 1]],GroupVertices[Vertex],0)),1,1,"")</f>
        <v>est</v>
      </c>
      <c r="BE601" s="90" t="e">
        <f>REPLACE(INDEX(GroupVertices[Group], MATCH(Edges[[#This Row],[Vertex 2]],GroupVertices[Vertex],0)),1,1,"")</f>
        <v>#N/A</v>
      </c>
      <c r="BF601">
        <v>3</v>
      </c>
    </row>
    <row r="602" spans="1:58" x14ac:dyDescent="0.25">
      <c r="A602" s="88" t="s">
        <v>2609</v>
      </c>
      <c r="B602" s="88" t="s">
        <v>218</v>
      </c>
      <c r="C602" s="53" t="s">
        <v>4410</v>
      </c>
      <c r="D602" s="81">
        <v>1.3333333333333333</v>
      </c>
      <c r="E602" s="82"/>
      <c r="F602" s="83">
        <v>25</v>
      </c>
      <c r="G602" s="80"/>
      <c r="H602" s="84"/>
      <c r="I602" s="85"/>
      <c r="J602" s="85"/>
      <c r="K602" s="36" t="s">
        <v>65</v>
      </c>
      <c r="L602" s="86">
        <v>602</v>
      </c>
      <c r="M602" s="86"/>
      <c r="N602" s="59"/>
      <c r="O602" s="91" t="s">
        <v>223</v>
      </c>
      <c r="P602" s="94">
        <v>42813.783668981479</v>
      </c>
      <c r="Q602" s="91" t="s">
        <v>2628</v>
      </c>
      <c r="R602" s="91"/>
      <c r="S602" s="91"/>
      <c r="T602" s="91" t="s">
        <v>2635</v>
      </c>
      <c r="U602" s="91"/>
      <c r="V602" s="97" t="s">
        <v>2652</v>
      </c>
      <c r="W602" s="94">
        <v>42813.783668981479</v>
      </c>
      <c r="X602" s="97" t="s">
        <v>2672</v>
      </c>
      <c r="Y602" s="91"/>
      <c r="Z602" s="91"/>
      <c r="AA602" s="100" t="s">
        <v>2695</v>
      </c>
      <c r="AB602" s="100" t="s">
        <v>2704</v>
      </c>
      <c r="AC602" s="91" t="b">
        <v>0</v>
      </c>
      <c r="AD602" s="91">
        <v>0</v>
      </c>
      <c r="AE602" s="100" t="s">
        <v>2709</v>
      </c>
      <c r="AF602" s="91" t="b">
        <v>0</v>
      </c>
      <c r="AG602" s="91" t="s">
        <v>246</v>
      </c>
      <c r="AH602" s="91"/>
      <c r="AI602" s="100" t="s">
        <v>243</v>
      </c>
      <c r="AJ602" s="91" t="b">
        <v>0</v>
      </c>
      <c r="AK602" s="91">
        <v>0</v>
      </c>
      <c r="AL602" s="100" t="s">
        <v>243</v>
      </c>
      <c r="AM602" s="91" t="s">
        <v>247</v>
      </c>
      <c r="AN602" s="91" t="b">
        <v>0</v>
      </c>
      <c r="AO602" s="100" t="s">
        <v>2704</v>
      </c>
      <c r="AP602" s="91" t="s">
        <v>178</v>
      </c>
      <c r="AQ602" s="91">
        <v>0</v>
      </c>
      <c r="AR602" s="91">
        <v>0</v>
      </c>
      <c r="AS602" s="91"/>
      <c r="AT602" s="91"/>
      <c r="AU602" s="91"/>
      <c r="AV602" s="91"/>
      <c r="AW602" s="91"/>
      <c r="AX602" s="91"/>
      <c r="AY602" s="91"/>
      <c r="AZ602" s="91"/>
      <c r="BA602" s="123" t="s">
        <v>2044</v>
      </c>
      <c r="BB602" s="123" t="s">
        <v>4397</v>
      </c>
      <c r="BC602" s="123">
        <v>0</v>
      </c>
      <c r="BD602" s="90" t="str">
        <f>REPLACE(INDEX(GroupVertices[Group], MATCH(Edges[[#This Row],[Vertex 1]],GroupVertices[Vertex],0)),1,1,"")</f>
        <v>est</v>
      </c>
      <c r="BE602" s="90" t="e">
        <f>REPLACE(INDEX(GroupVertices[Group], MATCH(Edges[[#This Row],[Vertex 2]],GroupVertices[Vertex],0)),1,1,"")</f>
        <v>#N/A</v>
      </c>
      <c r="BF602">
        <v>3</v>
      </c>
    </row>
    <row r="603" spans="1:58" x14ac:dyDescent="0.25">
      <c r="A603" s="88" t="s">
        <v>2609</v>
      </c>
      <c r="B603" s="88" t="s">
        <v>218</v>
      </c>
      <c r="C603" s="53" t="s">
        <v>4410</v>
      </c>
      <c r="D603" s="54">
        <v>1.3333333333333333</v>
      </c>
      <c r="E603" s="61"/>
      <c r="F603" s="55">
        <v>25</v>
      </c>
      <c r="G603" s="53"/>
      <c r="H603" s="57"/>
      <c r="I603" s="56"/>
      <c r="J603" s="56"/>
      <c r="K603" s="36" t="s">
        <v>65</v>
      </c>
      <c r="L603" s="79">
        <v>603</v>
      </c>
      <c r="M603" s="79"/>
      <c r="N603" s="59"/>
      <c r="O603" s="91" t="s">
        <v>223</v>
      </c>
      <c r="P603" s="94">
        <v>42814.114131944443</v>
      </c>
      <c r="Q603" s="91" t="s">
        <v>2631</v>
      </c>
      <c r="R603" s="91"/>
      <c r="S603" s="91"/>
      <c r="T603" s="91" t="s">
        <v>2637</v>
      </c>
      <c r="U603" s="91"/>
      <c r="V603" s="97" t="s">
        <v>2652</v>
      </c>
      <c r="W603" s="94">
        <v>42814.114131944443</v>
      </c>
      <c r="X603" s="97" t="s">
        <v>2676</v>
      </c>
      <c r="Y603" s="91"/>
      <c r="Z603" s="91"/>
      <c r="AA603" s="100" t="s">
        <v>2699</v>
      </c>
      <c r="AB603" s="91"/>
      <c r="AC603" s="91" t="b">
        <v>0</v>
      </c>
      <c r="AD603" s="91">
        <v>0</v>
      </c>
      <c r="AE603" s="100" t="s">
        <v>243</v>
      </c>
      <c r="AF603" s="91" t="b">
        <v>0</v>
      </c>
      <c r="AG603" s="91" t="s">
        <v>246</v>
      </c>
      <c r="AH603" s="91"/>
      <c r="AI603" s="100" t="s">
        <v>243</v>
      </c>
      <c r="AJ603" s="91" t="b">
        <v>0</v>
      </c>
      <c r="AK603" s="91">
        <v>2</v>
      </c>
      <c r="AL603" s="100" t="s">
        <v>243</v>
      </c>
      <c r="AM603" s="91" t="s">
        <v>247</v>
      </c>
      <c r="AN603" s="91" t="b">
        <v>0</v>
      </c>
      <c r="AO603" s="100" t="s">
        <v>2699</v>
      </c>
      <c r="AP603" s="91" t="s">
        <v>178</v>
      </c>
      <c r="AQ603" s="91">
        <v>0</v>
      </c>
      <c r="AR603" s="91">
        <v>0</v>
      </c>
      <c r="AS603" s="91" t="s">
        <v>2714</v>
      </c>
      <c r="AT603" s="91" t="s">
        <v>286</v>
      </c>
      <c r="AU603" s="91" t="s">
        <v>423</v>
      </c>
      <c r="AV603" s="91" t="s">
        <v>2716</v>
      </c>
      <c r="AW603" s="91" t="s">
        <v>2718</v>
      </c>
      <c r="AX603" s="91" t="s">
        <v>2720</v>
      </c>
      <c r="AY603" s="91" t="s">
        <v>427</v>
      </c>
      <c r="AZ603" s="97" t="s">
        <v>2723</v>
      </c>
      <c r="BA603" s="123" t="s">
        <v>2044</v>
      </c>
      <c r="BB603" s="123" t="s">
        <v>4397</v>
      </c>
      <c r="BC603" s="123">
        <v>0</v>
      </c>
      <c r="BD603" s="90" t="str">
        <f>REPLACE(INDEX(GroupVertices[Group], MATCH(Edges[[#This Row],[Vertex 1]],GroupVertices[Vertex],0)),1,1,"")</f>
        <v>est</v>
      </c>
      <c r="BE603" s="90" t="e">
        <f>REPLACE(INDEX(GroupVertices[Group], MATCH(Edges[[#This Row],[Vertex 2]],GroupVertices[Vertex],0)),1,1,"")</f>
        <v>#N/A</v>
      </c>
      <c r="BF603">
        <v>3</v>
      </c>
    </row>
    <row r="604" spans="1:58" x14ac:dyDescent="0.25">
      <c r="A604" s="88" t="s">
        <v>2611</v>
      </c>
      <c r="B604" s="88" t="s">
        <v>218</v>
      </c>
      <c r="C604" s="53" t="s">
        <v>4410</v>
      </c>
      <c r="D604" s="81">
        <v>1</v>
      </c>
      <c r="E604" s="82"/>
      <c r="F604" s="83">
        <v>10</v>
      </c>
      <c r="G604" s="80"/>
      <c r="H604" s="84"/>
      <c r="I604" s="85"/>
      <c r="J604" s="85"/>
      <c r="K604" s="36" t="s">
        <v>65</v>
      </c>
      <c r="L604" s="86">
        <v>604</v>
      </c>
      <c r="M604" s="86"/>
      <c r="N604" s="59"/>
      <c r="O604" s="91" t="s">
        <v>223</v>
      </c>
      <c r="P604" s="94">
        <v>42814.119247685187</v>
      </c>
      <c r="Q604" s="91" t="s">
        <v>2629</v>
      </c>
      <c r="R604" s="91"/>
      <c r="S604" s="91"/>
      <c r="T604" s="91" t="s">
        <v>2636</v>
      </c>
      <c r="U604" s="91"/>
      <c r="V604" s="97" t="s">
        <v>2654</v>
      </c>
      <c r="W604" s="94">
        <v>42814.119247685187</v>
      </c>
      <c r="X604" s="97" t="s">
        <v>2677</v>
      </c>
      <c r="Y604" s="91"/>
      <c r="Z604" s="91"/>
      <c r="AA604" s="100" t="s">
        <v>2700</v>
      </c>
      <c r="AB604" s="91"/>
      <c r="AC604" s="91" t="b">
        <v>0</v>
      </c>
      <c r="AD604" s="91">
        <v>0</v>
      </c>
      <c r="AE604" s="100" t="s">
        <v>243</v>
      </c>
      <c r="AF604" s="91" t="b">
        <v>0</v>
      </c>
      <c r="AG604" s="91" t="s">
        <v>246</v>
      </c>
      <c r="AH604" s="91"/>
      <c r="AI604" s="100" t="s">
        <v>243</v>
      </c>
      <c r="AJ604" s="91" t="b">
        <v>0</v>
      </c>
      <c r="AK604" s="91">
        <v>2</v>
      </c>
      <c r="AL604" s="100" t="s">
        <v>2699</v>
      </c>
      <c r="AM604" s="91" t="s">
        <v>2712</v>
      </c>
      <c r="AN604" s="91" t="b">
        <v>0</v>
      </c>
      <c r="AO604" s="100" t="s">
        <v>2699</v>
      </c>
      <c r="AP604" s="91" t="s">
        <v>178</v>
      </c>
      <c r="AQ604" s="91">
        <v>0</v>
      </c>
      <c r="AR604" s="91">
        <v>0</v>
      </c>
      <c r="AS604" s="91"/>
      <c r="AT604" s="91"/>
      <c r="AU604" s="91"/>
      <c r="AV604" s="91"/>
      <c r="AW604" s="91"/>
      <c r="AX604" s="91"/>
      <c r="AY604" s="91"/>
      <c r="AZ604" s="91"/>
      <c r="BA604" s="123" t="s">
        <v>2044</v>
      </c>
      <c r="BB604" s="123" t="s">
        <v>4397</v>
      </c>
      <c r="BC604" s="123">
        <v>0</v>
      </c>
      <c r="BD604" s="90" t="str">
        <f>REPLACE(INDEX(GroupVertices[Group], MATCH(Edges[[#This Row],[Vertex 1]],GroupVertices[Vertex],0)),1,1,"")</f>
        <v>est</v>
      </c>
      <c r="BE604" s="90" t="e">
        <f>REPLACE(INDEX(GroupVertices[Group], MATCH(Edges[[#This Row],[Vertex 2]],GroupVertices[Vertex],0)),1,1,"")</f>
        <v>#N/A</v>
      </c>
      <c r="BF604">
        <v>1</v>
      </c>
    </row>
    <row r="605" spans="1:58" x14ac:dyDescent="0.25">
      <c r="A605" s="89" t="s">
        <v>2611</v>
      </c>
      <c r="B605" s="89" t="s">
        <v>2609</v>
      </c>
      <c r="C605" s="53" t="s">
        <v>4410</v>
      </c>
      <c r="D605" s="150">
        <v>1</v>
      </c>
      <c r="E605" s="151"/>
      <c r="F605" s="152">
        <v>10</v>
      </c>
      <c r="G605" s="149"/>
      <c r="H605" s="153"/>
      <c r="I605" s="154"/>
      <c r="J605" s="154"/>
      <c r="K605" s="36" t="s">
        <v>65</v>
      </c>
      <c r="L605" s="155">
        <v>605</v>
      </c>
      <c r="M605" s="155"/>
      <c r="N605" s="87"/>
      <c r="O605" s="92" t="s">
        <v>223</v>
      </c>
      <c r="P605" s="95">
        <v>42814.119247685187</v>
      </c>
      <c r="Q605" s="92" t="s">
        <v>2629</v>
      </c>
      <c r="R605" s="92"/>
      <c r="S605" s="92"/>
      <c r="T605" s="92" t="s">
        <v>2636</v>
      </c>
      <c r="U605" s="92"/>
      <c r="V605" s="98" t="s">
        <v>2654</v>
      </c>
      <c r="W605" s="95">
        <v>42814.119247685187</v>
      </c>
      <c r="X605" s="98" t="s">
        <v>2677</v>
      </c>
      <c r="Y605" s="92"/>
      <c r="Z605" s="92"/>
      <c r="AA605" s="101" t="s">
        <v>2700</v>
      </c>
      <c r="AB605" s="92"/>
      <c r="AC605" s="92" t="b">
        <v>0</v>
      </c>
      <c r="AD605" s="92">
        <v>0</v>
      </c>
      <c r="AE605" s="101" t="s">
        <v>243</v>
      </c>
      <c r="AF605" s="92" t="b">
        <v>0</v>
      </c>
      <c r="AG605" s="92" t="s">
        <v>246</v>
      </c>
      <c r="AH605" s="92"/>
      <c r="AI605" s="101" t="s">
        <v>243</v>
      </c>
      <c r="AJ605" s="92" t="b">
        <v>0</v>
      </c>
      <c r="AK605" s="92">
        <v>2</v>
      </c>
      <c r="AL605" s="101" t="s">
        <v>2699</v>
      </c>
      <c r="AM605" s="92" t="s">
        <v>2712</v>
      </c>
      <c r="AN605" s="92" t="b">
        <v>0</v>
      </c>
      <c r="AO605" s="101" t="s">
        <v>2699</v>
      </c>
      <c r="AP605" s="92" t="s">
        <v>178</v>
      </c>
      <c r="AQ605" s="92">
        <v>0</v>
      </c>
      <c r="AR605" s="92">
        <v>0</v>
      </c>
      <c r="AS605" s="92"/>
      <c r="AT605" s="92"/>
      <c r="AU605" s="92"/>
      <c r="AV605" s="92"/>
      <c r="AW605" s="92"/>
      <c r="AX605" s="92"/>
      <c r="AY605" s="92"/>
      <c r="AZ605" s="92"/>
      <c r="BA605" s="123" t="s">
        <v>2044</v>
      </c>
      <c r="BB605" s="123" t="s">
        <v>4397</v>
      </c>
      <c r="BC605" s="123">
        <v>0</v>
      </c>
      <c r="BD605" s="90" t="str">
        <f>REPLACE(INDEX(GroupVertices[Group], MATCH(Edges[[#This Row],[Vertex 1]],GroupVertices[Vertex],0)),1,1,"")</f>
        <v>est</v>
      </c>
      <c r="BE605" s="90" t="str">
        <f>REPLACE(INDEX(GroupVertices[Group], MATCH(Edges[[#This Row],[Vertex 2]],GroupVertices[Vertex],0)),1,1,"")</f>
        <v>est</v>
      </c>
      <c r="BF605">
        <v>1</v>
      </c>
    </row>
    <row r="606" spans="1:58" x14ac:dyDescent="0.25">
      <c r="A606" s="89" t="s">
        <v>2927</v>
      </c>
      <c r="B606" s="89" t="s">
        <v>218</v>
      </c>
      <c r="C606" s="53" t="s">
        <v>4410</v>
      </c>
      <c r="D606" s="150">
        <v>1.5</v>
      </c>
      <c r="E606" s="151"/>
      <c r="F606" s="152">
        <v>32.5</v>
      </c>
      <c r="G606" s="149"/>
      <c r="H606" s="153"/>
      <c r="I606" s="154"/>
      <c r="J606" s="154"/>
      <c r="K606" s="36" t="s">
        <v>65</v>
      </c>
      <c r="L606" s="155">
        <v>606</v>
      </c>
      <c r="M606" s="155"/>
      <c r="N606" s="87"/>
      <c r="O606" s="92" t="s">
        <v>222</v>
      </c>
      <c r="P606" s="95">
        <v>42807.771701388891</v>
      </c>
      <c r="Q606" s="92" t="s">
        <v>2928</v>
      </c>
      <c r="R606" s="92"/>
      <c r="S606" s="92"/>
      <c r="T606" s="92"/>
      <c r="U606" s="92"/>
      <c r="V606" s="98" t="s">
        <v>2929</v>
      </c>
      <c r="W606" s="95">
        <v>42807.771701388891</v>
      </c>
      <c r="X606" s="98" t="s">
        <v>2930</v>
      </c>
      <c r="Y606" s="92"/>
      <c r="Z606" s="92"/>
      <c r="AA606" s="101" t="s">
        <v>2931</v>
      </c>
      <c r="AB606" s="92"/>
      <c r="AC606" s="92" t="b">
        <v>0</v>
      </c>
      <c r="AD606" s="92">
        <v>0</v>
      </c>
      <c r="AE606" s="101" t="s">
        <v>242</v>
      </c>
      <c r="AF606" s="92" t="b">
        <v>0</v>
      </c>
      <c r="AG606" s="92" t="s">
        <v>246</v>
      </c>
      <c r="AH606" s="92"/>
      <c r="AI606" s="101" t="s">
        <v>243</v>
      </c>
      <c r="AJ606" s="92" t="b">
        <v>0</v>
      </c>
      <c r="AK606" s="92">
        <v>0</v>
      </c>
      <c r="AL606" s="101" t="s">
        <v>243</v>
      </c>
      <c r="AM606" s="92" t="s">
        <v>552</v>
      </c>
      <c r="AN606" s="92" t="b">
        <v>0</v>
      </c>
      <c r="AO606" s="101" t="s">
        <v>2931</v>
      </c>
      <c r="AP606" s="92" t="s">
        <v>178</v>
      </c>
      <c r="AQ606" s="92">
        <v>0</v>
      </c>
      <c r="AR606" s="92">
        <v>0</v>
      </c>
      <c r="AS606" s="92"/>
      <c r="AT606" s="92"/>
      <c r="AU606" s="92"/>
      <c r="AV606" s="92"/>
      <c r="AW606" s="92"/>
      <c r="AX606" s="92"/>
      <c r="AY606" s="92"/>
      <c r="AZ606" s="92"/>
      <c r="BA606" s="124" t="s">
        <v>2937</v>
      </c>
      <c r="BB606" s="123" t="s">
        <v>4397</v>
      </c>
      <c r="BC606" s="123">
        <v>0</v>
      </c>
      <c r="BD606" s="90" t="str">
        <f>REPLACE(INDEX(GroupVertices[Group], MATCH(Edges[[#This Row],[Vertex 1]],GroupVertices[Vertex],0)),1,1,"")</f>
        <v>ast</v>
      </c>
      <c r="BE606" s="90" t="e">
        <f>REPLACE(INDEX(GroupVertices[Group], MATCH(Edges[[#This Row],[Vertex 2]],GroupVertices[Vertex],0)),1,1,"")</f>
        <v>#N/A</v>
      </c>
      <c r="BF606">
        <v>4</v>
      </c>
    </row>
    <row r="607" spans="1:58" x14ac:dyDescent="0.25">
      <c r="A607" s="88" t="s">
        <v>2927</v>
      </c>
      <c r="B607" s="88" t="s">
        <v>218</v>
      </c>
      <c r="C607" s="53" t="s">
        <v>4410</v>
      </c>
      <c r="D607" s="54">
        <v>1.5</v>
      </c>
      <c r="E607" s="61"/>
      <c r="F607" s="55">
        <v>32.5</v>
      </c>
      <c r="G607" s="53"/>
      <c r="H607" s="57"/>
      <c r="I607" s="56"/>
      <c r="J607" s="56"/>
      <c r="K607" s="36" t="s">
        <v>65</v>
      </c>
      <c r="L607" s="79">
        <v>607</v>
      </c>
      <c r="M607" s="79"/>
      <c r="N607" s="59"/>
      <c r="O607" s="91" t="s">
        <v>222</v>
      </c>
      <c r="P607" s="94">
        <v>42807.771701388891</v>
      </c>
      <c r="Q607" s="91" t="s">
        <v>2928</v>
      </c>
      <c r="R607" s="91"/>
      <c r="S607" s="91"/>
      <c r="T607" s="91"/>
      <c r="U607" s="91"/>
      <c r="V607" s="97" t="s">
        <v>2929</v>
      </c>
      <c r="W607" s="94">
        <v>42807.771701388891</v>
      </c>
      <c r="X607" s="97" t="s">
        <v>2930</v>
      </c>
      <c r="Y607" s="91"/>
      <c r="Z607" s="91"/>
      <c r="AA607" s="100" t="s">
        <v>2931</v>
      </c>
      <c r="AB607" s="91"/>
      <c r="AC607" s="91" t="b">
        <v>0</v>
      </c>
      <c r="AD607" s="91">
        <v>0</v>
      </c>
      <c r="AE607" s="100" t="s">
        <v>242</v>
      </c>
      <c r="AF607" s="91" t="b">
        <v>0</v>
      </c>
      <c r="AG607" s="91" t="s">
        <v>246</v>
      </c>
      <c r="AH607" s="91"/>
      <c r="AI607" s="100" t="s">
        <v>243</v>
      </c>
      <c r="AJ607" s="91" t="b">
        <v>0</v>
      </c>
      <c r="AK607" s="91">
        <v>0</v>
      </c>
      <c r="AL607" s="100" t="s">
        <v>243</v>
      </c>
      <c r="AM607" s="91" t="s">
        <v>552</v>
      </c>
      <c r="AN607" s="91" t="b">
        <v>0</v>
      </c>
      <c r="AO607" s="100" t="s">
        <v>2931</v>
      </c>
      <c r="AP607" s="91" t="s">
        <v>178</v>
      </c>
      <c r="AQ607" s="91">
        <v>0</v>
      </c>
      <c r="AR607" s="91">
        <v>0</v>
      </c>
      <c r="AS607" s="91"/>
      <c r="AT607" s="91"/>
      <c r="AU607" s="91"/>
      <c r="AV607" s="91"/>
      <c r="AW607" s="91"/>
      <c r="AX607" s="91"/>
      <c r="AY607" s="91"/>
      <c r="AZ607" s="91"/>
      <c r="BA607" s="124" t="s">
        <v>2937</v>
      </c>
      <c r="BB607" s="123" t="s">
        <v>4397</v>
      </c>
      <c r="BC607" s="123">
        <v>0</v>
      </c>
      <c r="BD607" s="90" t="str">
        <f>REPLACE(INDEX(GroupVertices[Group], MATCH(Edges[[#This Row],[Vertex 1]],GroupVertices[Vertex],0)),1,1,"")</f>
        <v>ast</v>
      </c>
      <c r="BE607" s="90" t="e">
        <f>REPLACE(INDEX(GroupVertices[Group], MATCH(Edges[[#This Row],[Vertex 2]],GroupVertices[Vertex],0)),1,1,"")</f>
        <v>#N/A</v>
      </c>
      <c r="BF607">
        <v>4</v>
      </c>
    </row>
    <row r="608" spans="1:58" x14ac:dyDescent="0.25">
      <c r="A608" s="88" t="s">
        <v>2927</v>
      </c>
      <c r="B608" s="88" t="s">
        <v>218</v>
      </c>
      <c r="C608" s="53" t="s">
        <v>4410</v>
      </c>
      <c r="D608" s="54">
        <v>1.5</v>
      </c>
      <c r="E608" s="61"/>
      <c r="F608" s="55">
        <v>32.5</v>
      </c>
      <c r="G608" s="53"/>
      <c r="H608" s="57"/>
      <c r="I608" s="56"/>
      <c r="J608" s="56"/>
      <c r="K608" s="36" t="s">
        <v>65</v>
      </c>
      <c r="L608" s="79">
        <v>608</v>
      </c>
      <c r="M608" s="79"/>
      <c r="N608" s="59"/>
      <c r="O608" s="91" t="s">
        <v>222</v>
      </c>
      <c r="P608" s="94">
        <v>42807.774097222224</v>
      </c>
      <c r="Q608" s="91" t="s">
        <v>2946</v>
      </c>
      <c r="R608" s="91"/>
      <c r="S608" s="91"/>
      <c r="T608" s="91"/>
      <c r="U608" s="91"/>
      <c r="V608" s="97" t="s">
        <v>2929</v>
      </c>
      <c r="W608" s="94">
        <v>42807.774097222224</v>
      </c>
      <c r="X608" s="97" t="s">
        <v>2965</v>
      </c>
      <c r="Y608" s="91"/>
      <c r="Z608" s="91"/>
      <c r="AA608" s="100" t="s">
        <v>2975</v>
      </c>
      <c r="AB608" s="91"/>
      <c r="AC608" s="91" t="b">
        <v>0</v>
      </c>
      <c r="AD608" s="91">
        <v>0</v>
      </c>
      <c r="AE608" s="100" t="s">
        <v>242</v>
      </c>
      <c r="AF608" s="91" t="b">
        <v>0</v>
      </c>
      <c r="AG608" s="91" t="s">
        <v>246</v>
      </c>
      <c r="AH608" s="91"/>
      <c r="AI608" s="100" t="s">
        <v>243</v>
      </c>
      <c r="AJ608" s="91" t="b">
        <v>0</v>
      </c>
      <c r="AK608" s="91">
        <v>0</v>
      </c>
      <c r="AL608" s="100" t="s">
        <v>243</v>
      </c>
      <c r="AM608" s="91" t="s">
        <v>552</v>
      </c>
      <c r="AN608" s="91" t="b">
        <v>0</v>
      </c>
      <c r="AO608" s="100" t="s">
        <v>2975</v>
      </c>
      <c r="AP608" s="91" t="s">
        <v>178</v>
      </c>
      <c r="AQ608" s="91">
        <v>0</v>
      </c>
      <c r="AR608" s="91">
        <v>0</v>
      </c>
      <c r="AS608" s="91"/>
      <c r="AT608" s="91"/>
      <c r="AU608" s="91"/>
      <c r="AV608" s="91"/>
      <c r="AW608" s="91"/>
      <c r="AX608" s="91"/>
      <c r="AY608" s="91"/>
      <c r="AZ608" s="91"/>
      <c r="BA608" s="124" t="s">
        <v>2937</v>
      </c>
      <c r="BB608" s="123" t="s">
        <v>4397</v>
      </c>
      <c r="BC608" s="123">
        <v>0</v>
      </c>
      <c r="BD608" s="90" t="str">
        <f>REPLACE(INDEX(GroupVertices[Group], MATCH(Edges[[#This Row],[Vertex 1]],GroupVertices[Vertex],0)),1,1,"")</f>
        <v>ast</v>
      </c>
      <c r="BE608" s="90" t="e">
        <f>REPLACE(INDEX(GroupVertices[Group], MATCH(Edges[[#This Row],[Vertex 2]],GroupVertices[Vertex],0)),1,1,"")</f>
        <v>#N/A</v>
      </c>
      <c r="BF608">
        <v>4</v>
      </c>
    </row>
    <row r="609" spans="1:58" x14ac:dyDescent="0.25">
      <c r="A609" s="88" t="s">
        <v>2927</v>
      </c>
      <c r="B609" s="88" t="s">
        <v>218</v>
      </c>
      <c r="C609" s="53" t="s">
        <v>4410</v>
      </c>
      <c r="D609" s="54">
        <v>1.5</v>
      </c>
      <c r="E609" s="61"/>
      <c r="F609" s="55">
        <v>32.5</v>
      </c>
      <c r="G609" s="53"/>
      <c r="H609" s="57"/>
      <c r="I609" s="56"/>
      <c r="J609" s="56"/>
      <c r="K609" s="36" t="s">
        <v>65</v>
      </c>
      <c r="L609" s="79">
        <v>609</v>
      </c>
      <c r="M609" s="79"/>
      <c r="N609" s="59"/>
      <c r="O609" s="91" t="s">
        <v>222</v>
      </c>
      <c r="P609" s="94">
        <v>42807.775023148148</v>
      </c>
      <c r="Q609" s="91" t="s">
        <v>2947</v>
      </c>
      <c r="R609" s="91"/>
      <c r="S609" s="91"/>
      <c r="T609" s="91"/>
      <c r="U609" s="91"/>
      <c r="V609" s="97" t="s">
        <v>2929</v>
      </c>
      <c r="W609" s="94">
        <v>42807.775023148148</v>
      </c>
      <c r="X609" s="97" t="s">
        <v>2966</v>
      </c>
      <c r="Y609" s="91"/>
      <c r="Z609" s="91"/>
      <c r="AA609" s="100" t="s">
        <v>2976</v>
      </c>
      <c r="AB609" s="91"/>
      <c r="AC609" s="91" t="b">
        <v>0</v>
      </c>
      <c r="AD609" s="91">
        <v>0</v>
      </c>
      <c r="AE609" s="100" t="s">
        <v>242</v>
      </c>
      <c r="AF609" s="91" t="b">
        <v>0</v>
      </c>
      <c r="AG609" s="91" t="s">
        <v>246</v>
      </c>
      <c r="AH609" s="91"/>
      <c r="AI609" s="100" t="s">
        <v>243</v>
      </c>
      <c r="AJ609" s="91" t="b">
        <v>0</v>
      </c>
      <c r="AK609" s="91">
        <v>0</v>
      </c>
      <c r="AL609" s="100" t="s">
        <v>243</v>
      </c>
      <c r="AM609" s="91" t="s">
        <v>552</v>
      </c>
      <c r="AN609" s="91" t="b">
        <v>0</v>
      </c>
      <c r="AO609" s="100" t="s">
        <v>2976</v>
      </c>
      <c r="AP609" s="91" t="s">
        <v>178</v>
      </c>
      <c r="AQ609" s="91">
        <v>0</v>
      </c>
      <c r="AR609" s="91">
        <v>0</v>
      </c>
      <c r="AS609" s="91"/>
      <c r="AT609" s="91"/>
      <c r="AU609" s="91"/>
      <c r="AV609" s="91"/>
      <c r="AW609" s="91"/>
      <c r="AX609" s="91"/>
      <c r="AY609" s="91"/>
      <c r="AZ609" s="91"/>
      <c r="BA609" s="124" t="s">
        <v>2937</v>
      </c>
      <c r="BB609" s="123" t="s">
        <v>4397</v>
      </c>
      <c r="BC609" s="123">
        <v>0</v>
      </c>
      <c r="BD609" s="90" t="str">
        <f>REPLACE(INDEX(GroupVertices[Group], MATCH(Edges[[#This Row],[Vertex 1]],GroupVertices[Vertex],0)),1,1,"")</f>
        <v>ast</v>
      </c>
      <c r="BE609" s="90" t="e">
        <f>REPLACE(INDEX(GroupVertices[Group], MATCH(Edges[[#This Row],[Vertex 2]],GroupVertices[Vertex],0)),1,1,"")</f>
        <v>#N/A</v>
      </c>
      <c r="BF609">
        <v>4</v>
      </c>
    </row>
    <row r="610" spans="1:58" x14ac:dyDescent="0.25">
      <c r="A610" s="88" t="s">
        <v>2939</v>
      </c>
      <c r="B610" s="88" t="s">
        <v>218</v>
      </c>
      <c r="C610" s="53" t="s">
        <v>4410</v>
      </c>
      <c r="D610" s="54">
        <v>1</v>
      </c>
      <c r="E610" s="61"/>
      <c r="F610" s="55">
        <v>10</v>
      </c>
      <c r="G610" s="53"/>
      <c r="H610" s="57"/>
      <c r="I610" s="56"/>
      <c r="J610" s="56"/>
      <c r="K610" s="36" t="s">
        <v>65</v>
      </c>
      <c r="L610" s="79">
        <v>610</v>
      </c>
      <c r="M610" s="79"/>
      <c r="N610" s="59"/>
      <c r="O610" s="91" t="s">
        <v>222</v>
      </c>
      <c r="P610" s="94">
        <v>42808.650949074072</v>
      </c>
      <c r="Q610" s="91" t="s">
        <v>2949</v>
      </c>
      <c r="R610" s="91"/>
      <c r="S610" s="91"/>
      <c r="T610" s="91"/>
      <c r="U610" s="91"/>
      <c r="V610" s="97" t="s">
        <v>2959</v>
      </c>
      <c r="W610" s="94">
        <v>42808.650949074072</v>
      </c>
      <c r="X610" s="97" t="s">
        <v>2968</v>
      </c>
      <c r="Y610" s="91"/>
      <c r="Z610" s="91"/>
      <c r="AA610" s="100" t="s">
        <v>2978</v>
      </c>
      <c r="AB610" s="91"/>
      <c r="AC610" s="91" t="b">
        <v>0</v>
      </c>
      <c r="AD610" s="91">
        <v>0</v>
      </c>
      <c r="AE610" s="100" t="s">
        <v>242</v>
      </c>
      <c r="AF610" s="91" t="b">
        <v>0</v>
      </c>
      <c r="AG610" s="91" t="s">
        <v>246</v>
      </c>
      <c r="AH610" s="91"/>
      <c r="AI610" s="100" t="s">
        <v>243</v>
      </c>
      <c r="AJ610" s="91" t="b">
        <v>0</v>
      </c>
      <c r="AK610" s="91">
        <v>0</v>
      </c>
      <c r="AL610" s="100" t="s">
        <v>243</v>
      </c>
      <c r="AM610" s="91" t="s">
        <v>989</v>
      </c>
      <c r="AN610" s="91" t="b">
        <v>0</v>
      </c>
      <c r="AO610" s="100" t="s">
        <v>2978</v>
      </c>
      <c r="AP610" s="91" t="s">
        <v>178</v>
      </c>
      <c r="AQ610" s="91">
        <v>0</v>
      </c>
      <c r="AR610" s="91">
        <v>0</v>
      </c>
      <c r="AS610" s="91"/>
      <c r="AT610" s="91"/>
      <c r="AU610" s="91"/>
      <c r="AV610" s="91"/>
      <c r="AW610" s="91"/>
      <c r="AX610" s="91"/>
      <c r="AY610" s="91"/>
      <c r="AZ610" s="91"/>
      <c r="BA610" s="124" t="s">
        <v>2937</v>
      </c>
      <c r="BB610" s="123" t="s">
        <v>4397</v>
      </c>
      <c r="BC610" s="123">
        <v>0</v>
      </c>
      <c r="BD610" s="90" t="str">
        <f>REPLACE(INDEX(GroupVertices[Group], MATCH(Edges[[#This Row],[Vertex 1]],GroupVertices[Vertex],0)),1,1,"")</f>
        <v>ast</v>
      </c>
      <c r="BE610" s="90" t="e">
        <f>REPLACE(INDEX(GroupVertices[Group], MATCH(Edges[[#This Row],[Vertex 2]],GroupVertices[Vertex],0)),1,1,"")</f>
        <v>#N/A</v>
      </c>
      <c r="BF610">
        <v>1</v>
      </c>
    </row>
    <row r="611" spans="1:58" x14ac:dyDescent="0.25">
      <c r="A611" s="88" t="s">
        <v>2942</v>
      </c>
      <c r="B611" s="88" t="s">
        <v>221</v>
      </c>
      <c r="C611" s="53" t="s">
        <v>4410</v>
      </c>
      <c r="D611" s="54">
        <v>1</v>
      </c>
      <c r="E611" s="61"/>
      <c r="F611" s="55">
        <v>10</v>
      </c>
      <c r="G611" s="53"/>
      <c r="H611" s="57"/>
      <c r="I611" s="56"/>
      <c r="J611" s="56"/>
      <c r="K611" s="36" t="s">
        <v>65</v>
      </c>
      <c r="L611" s="79">
        <v>611</v>
      </c>
      <c r="M611" s="79"/>
      <c r="N611" s="59"/>
      <c r="O611" s="91" t="s">
        <v>223</v>
      </c>
      <c r="P611" s="94">
        <v>42811.33384259259</v>
      </c>
      <c r="Q611" s="91" t="s">
        <v>2952</v>
      </c>
      <c r="R611" s="91"/>
      <c r="S611" s="91"/>
      <c r="T611" s="91"/>
      <c r="U611" s="91"/>
      <c r="V611" s="97" t="s">
        <v>2961</v>
      </c>
      <c r="W611" s="94">
        <v>42811.33384259259</v>
      </c>
      <c r="X611" s="97" t="s">
        <v>2971</v>
      </c>
      <c r="Y611" s="91"/>
      <c r="Z611" s="91"/>
      <c r="AA611" s="100" t="s">
        <v>2981</v>
      </c>
      <c r="AB611" s="91"/>
      <c r="AC611" s="91" t="b">
        <v>0</v>
      </c>
      <c r="AD611" s="91">
        <v>0</v>
      </c>
      <c r="AE611" s="100" t="s">
        <v>242</v>
      </c>
      <c r="AF611" s="91" t="b">
        <v>0</v>
      </c>
      <c r="AG611" s="91" t="s">
        <v>246</v>
      </c>
      <c r="AH611" s="91"/>
      <c r="AI611" s="100" t="s">
        <v>243</v>
      </c>
      <c r="AJ611" s="91" t="b">
        <v>0</v>
      </c>
      <c r="AK611" s="91">
        <v>0</v>
      </c>
      <c r="AL611" s="100" t="s">
        <v>243</v>
      </c>
      <c r="AM611" s="91" t="s">
        <v>989</v>
      </c>
      <c r="AN611" s="91" t="b">
        <v>0</v>
      </c>
      <c r="AO611" s="100" t="s">
        <v>2981</v>
      </c>
      <c r="AP611" s="91" t="s">
        <v>178</v>
      </c>
      <c r="AQ611" s="91">
        <v>0</v>
      </c>
      <c r="AR611" s="91">
        <v>0</v>
      </c>
      <c r="AS611" s="91"/>
      <c r="AT611" s="91"/>
      <c r="AU611" s="91"/>
      <c r="AV611" s="91"/>
      <c r="AW611" s="91"/>
      <c r="AX611" s="91"/>
      <c r="AY611" s="91"/>
      <c r="AZ611" s="91"/>
      <c r="BA611" s="124" t="s">
        <v>2937</v>
      </c>
      <c r="BB611" s="123" t="s">
        <v>4397</v>
      </c>
      <c r="BC611" s="123">
        <v>0</v>
      </c>
      <c r="BD611" s="90" t="str">
        <f>REPLACE(INDEX(GroupVertices[Group], MATCH(Edges[[#This Row],[Vertex 1]],GroupVertices[Vertex],0)),1,1,"")</f>
        <v>ast</v>
      </c>
      <c r="BE611" s="90" t="e">
        <f>REPLACE(INDEX(GroupVertices[Group], MATCH(Edges[[#This Row],[Vertex 2]],GroupVertices[Vertex],0)),1,1,"")</f>
        <v>#N/A</v>
      </c>
      <c r="BF611">
        <v>1</v>
      </c>
    </row>
    <row r="612" spans="1:58" x14ac:dyDescent="0.25">
      <c r="A612" s="88" t="s">
        <v>2942</v>
      </c>
      <c r="B612" s="88" t="s">
        <v>218</v>
      </c>
      <c r="C612" s="53" t="s">
        <v>4410</v>
      </c>
      <c r="D612" s="54">
        <v>1</v>
      </c>
      <c r="E612" s="61"/>
      <c r="F612" s="55">
        <v>10</v>
      </c>
      <c r="G612" s="53"/>
      <c r="H612" s="57"/>
      <c r="I612" s="56"/>
      <c r="J612" s="56"/>
      <c r="K612" s="36" t="s">
        <v>65</v>
      </c>
      <c r="L612" s="79">
        <v>612</v>
      </c>
      <c r="M612" s="79"/>
      <c r="N612" s="59"/>
      <c r="O612" s="91" t="s">
        <v>222</v>
      </c>
      <c r="P612" s="94">
        <v>42811.33384259259</v>
      </c>
      <c r="Q612" s="91" t="s">
        <v>2952</v>
      </c>
      <c r="R612" s="91"/>
      <c r="S612" s="91"/>
      <c r="T612" s="91"/>
      <c r="U612" s="91"/>
      <c r="V612" s="97" t="s">
        <v>2961</v>
      </c>
      <c r="W612" s="94">
        <v>42811.33384259259</v>
      </c>
      <c r="X612" s="97" t="s">
        <v>2971</v>
      </c>
      <c r="Y612" s="91"/>
      <c r="Z612" s="91"/>
      <c r="AA612" s="100" t="s">
        <v>2981</v>
      </c>
      <c r="AB612" s="91"/>
      <c r="AC612" s="91" t="b">
        <v>0</v>
      </c>
      <c r="AD612" s="91">
        <v>0</v>
      </c>
      <c r="AE612" s="100" t="s">
        <v>242</v>
      </c>
      <c r="AF612" s="91" t="b">
        <v>0</v>
      </c>
      <c r="AG612" s="91" t="s">
        <v>246</v>
      </c>
      <c r="AH612" s="91"/>
      <c r="AI612" s="100" t="s">
        <v>243</v>
      </c>
      <c r="AJ612" s="91" t="b">
        <v>0</v>
      </c>
      <c r="AK612" s="91">
        <v>0</v>
      </c>
      <c r="AL612" s="100" t="s">
        <v>243</v>
      </c>
      <c r="AM612" s="91" t="s">
        <v>989</v>
      </c>
      <c r="AN612" s="91" t="b">
        <v>0</v>
      </c>
      <c r="AO612" s="100" t="s">
        <v>2981</v>
      </c>
      <c r="AP612" s="91" t="s">
        <v>178</v>
      </c>
      <c r="AQ612" s="91">
        <v>0</v>
      </c>
      <c r="AR612" s="91">
        <v>0</v>
      </c>
      <c r="AS612" s="91"/>
      <c r="AT612" s="91"/>
      <c r="AU612" s="91"/>
      <c r="AV612" s="91"/>
      <c r="AW612" s="91"/>
      <c r="AX612" s="91"/>
      <c r="AY612" s="91"/>
      <c r="AZ612" s="91"/>
      <c r="BA612" s="124" t="s">
        <v>2937</v>
      </c>
      <c r="BB612" s="123" t="s">
        <v>4397</v>
      </c>
      <c r="BC612" s="123">
        <v>0</v>
      </c>
      <c r="BD612" s="90" t="str">
        <f>REPLACE(INDEX(GroupVertices[Group], MATCH(Edges[[#This Row],[Vertex 1]],GroupVertices[Vertex],0)),1,1,"")</f>
        <v>ast</v>
      </c>
      <c r="BE612" s="90" t="e">
        <f>REPLACE(INDEX(GroupVertices[Group], MATCH(Edges[[#This Row],[Vertex 2]],GroupVertices[Vertex],0)),1,1,"")</f>
        <v>#N/A</v>
      </c>
      <c r="BF612">
        <v>1</v>
      </c>
    </row>
    <row r="613" spans="1:58" x14ac:dyDescent="0.25">
      <c r="A613" s="88" t="s">
        <v>3047</v>
      </c>
      <c r="B613" s="88" t="s">
        <v>218</v>
      </c>
      <c r="C613" s="53" t="s">
        <v>4410</v>
      </c>
      <c r="D613" s="54">
        <v>1</v>
      </c>
      <c r="E613" s="61"/>
      <c r="F613" s="55">
        <v>10</v>
      </c>
      <c r="G613" s="53"/>
      <c r="H613" s="57"/>
      <c r="I613" s="56"/>
      <c r="J613" s="56"/>
      <c r="K613" s="36" t="s">
        <v>65</v>
      </c>
      <c r="L613" s="79">
        <v>613</v>
      </c>
      <c r="M613" s="79"/>
      <c r="N613" s="59"/>
      <c r="O613" s="91" t="s">
        <v>222</v>
      </c>
      <c r="P613" s="94">
        <v>42809.482199074075</v>
      </c>
      <c r="Q613" s="91" t="s">
        <v>3051</v>
      </c>
      <c r="R613" s="91"/>
      <c r="S613" s="91"/>
      <c r="T613" s="91"/>
      <c r="U613" s="91"/>
      <c r="V613" s="97" t="s">
        <v>1584</v>
      </c>
      <c r="W613" s="94">
        <v>42809.482199074075</v>
      </c>
      <c r="X613" s="97" t="s">
        <v>3056</v>
      </c>
      <c r="Y613" s="91"/>
      <c r="Z613" s="91"/>
      <c r="AA613" s="100" t="s">
        <v>3059</v>
      </c>
      <c r="AB613" s="91"/>
      <c r="AC613" s="91" t="b">
        <v>0</v>
      </c>
      <c r="AD613" s="91">
        <v>0</v>
      </c>
      <c r="AE613" s="100" t="s">
        <v>242</v>
      </c>
      <c r="AF613" s="91" t="b">
        <v>0</v>
      </c>
      <c r="AG613" s="91" t="s">
        <v>246</v>
      </c>
      <c r="AH613" s="91"/>
      <c r="AI613" s="100" t="s">
        <v>243</v>
      </c>
      <c r="AJ613" s="91" t="b">
        <v>0</v>
      </c>
      <c r="AK613" s="91">
        <v>0</v>
      </c>
      <c r="AL613" s="100" t="s">
        <v>243</v>
      </c>
      <c r="AM613" s="91" t="s">
        <v>989</v>
      </c>
      <c r="AN613" s="91" t="b">
        <v>0</v>
      </c>
      <c r="AO613" s="100" t="s">
        <v>3059</v>
      </c>
      <c r="AP613" s="91" t="s">
        <v>178</v>
      </c>
      <c r="AQ613" s="91">
        <v>0</v>
      </c>
      <c r="AR613" s="91">
        <v>0</v>
      </c>
      <c r="AS613" s="91"/>
      <c r="AT613" s="91"/>
      <c r="AU613" s="91"/>
      <c r="AV613" s="91"/>
      <c r="AW613" s="91"/>
      <c r="AX613" s="91"/>
      <c r="AY613" s="91"/>
      <c r="AZ613" s="91"/>
      <c r="BA613" s="123" t="s">
        <v>3087</v>
      </c>
      <c r="BB613" s="123" t="s">
        <v>4397</v>
      </c>
      <c r="BC613" s="123">
        <v>0</v>
      </c>
      <c r="BD613" s="90" t="str">
        <f>REPLACE(INDEX(GroupVertices[Group], MATCH(Edges[[#This Row],[Vertex 1]],GroupVertices[Vertex],0)),1,1,"")</f>
        <v>orth</v>
      </c>
      <c r="BE613" s="90" t="e">
        <f>REPLACE(INDEX(GroupVertices[Group], MATCH(Edges[[#This Row],[Vertex 2]],GroupVertices[Vertex],0)),1,1,"")</f>
        <v>#N/A</v>
      </c>
      <c r="BF613">
        <v>1</v>
      </c>
    </row>
    <row r="614" spans="1:58" x14ac:dyDescent="0.25">
      <c r="A614" s="88" t="s">
        <v>3088</v>
      </c>
      <c r="B614" s="88" t="s">
        <v>3091</v>
      </c>
      <c r="C614" s="53" t="s">
        <v>4410</v>
      </c>
      <c r="D614" s="54">
        <v>1.1666666666666667</v>
      </c>
      <c r="E614" s="61"/>
      <c r="F614" s="55">
        <v>17.5</v>
      </c>
      <c r="G614" s="53"/>
      <c r="H614" s="57"/>
      <c r="I614" s="56"/>
      <c r="J614" s="56"/>
      <c r="K614" s="36" t="s">
        <v>65</v>
      </c>
      <c r="L614" s="79">
        <v>614</v>
      </c>
      <c r="M614" s="79"/>
      <c r="N614" s="59"/>
      <c r="O614" s="91" t="s">
        <v>223</v>
      </c>
      <c r="P614" s="94">
        <v>42809.417175925926</v>
      </c>
      <c r="Q614" s="91" t="s">
        <v>3095</v>
      </c>
      <c r="R614" s="97" t="s">
        <v>3099</v>
      </c>
      <c r="S614" s="91" t="s">
        <v>3103</v>
      </c>
      <c r="T614" s="91" t="s">
        <v>2528</v>
      </c>
      <c r="U614" s="91"/>
      <c r="V614" s="97" t="s">
        <v>3105</v>
      </c>
      <c r="W614" s="94">
        <v>42809.417175925926</v>
      </c>
      <c r="X614" s="97" t="s">
        <v>3108</v>
      </c>
      <c r="Y614" s="91"/>
      <c r="Z614" s="91"/>
      <c r="AA614" s="100" t="s">
        <v>3112</v>
      </c>
      <c r="AB614" s="91"/>
      <c r="AC614" s="91" t="b">
        <v>0</v>
      </c>
      <c r="AD614" s="91">
        <v>4</v>
      </c>
      <c r="AE614" s="100" t="s">
        <v>243</v>
      </c>
      <c r="AF614" s="91" t="b">
        <v>0</v>
      </c>
      <c r="AG614" s="91" t="s">
        <v>246</v>
      </c>
      <c r="AH614" s="91"/>
      <c r="AI614" s="100" t="s">
        <v>243</v>
      </c>
      <c r="AJ614" s="91" t="b">
        <v>0</v>
      </c>
      <c r="AK614" s="91">
        <v>1</v>
      </c>
      <c r="AL614" s="100" t="s">
        <v>243</v>
      </c>
      <c r="AM614" s="91" t="s">
        <v>989</v>
      </c>
      <c r="AN614" s="91" t="b">
        <v>0</v>
      </c>
      <c r="AO614" s="100" t="s">
        <v>3112</v>
      </c>
      <c r="AP614" s="91" t="s">
        <v>178</v>
      </c>
      <c r="AQ614" s="91">
        <v>0</v>
      </c>
      <c r="AR614" s="91">
        <v>0</v>
      </c>
      <c r="AS614" s="91"/>
      <c r="AT614" s="91"/>
      <c r="AU614" s="91"/>
      <c r="AV614" s="91"/>
      <c r="AW614" s="91"/>
      <c r="AX614" s="91"/>
      <c r="AY614" s="91"/>
      <c r="AZ614" s="91"/>
      <c r="BA614" s="123" t="s">
        <v>3087</v>
      </c>
      <c r="BB614" s="123" t="s">
        <v>4397</v>
      </c>
      <c r="BC614" s="123">
        <v>0</v>
      </c>
      <c r="BD614" s="90" t="str">
        <f>REPLACE(INDEX(GroupVertices[Group], MATCH(Edges[[#This Row],[Vertex 1]],GroupVertices[Vertex],0)),1,1,"")</f>
        <v>orth</v>
      </c>
      <c r="BE614" s="90" t="str">
        <f>REPLACE(INDEX(GroupVertices[Group], MATCH(Edges[[#This Row],[Vertex 2]],GroupVertices[Vertex],0)),1,1,"")</f>
        <v>orth</v>
      </c>
      <c r="BF614">
        <v>2</v>
      </c>
    </row>
    <row r="615" spans="1:58" x14ac:dyDescent="0.25">
      <c r="A615" s="88" t="s">
        <v>3088</v>
      </c>
      <c r="B615" s="88" t="s">
        <v>3092</v>
      </c>
      <c r="C615" s="53" t="s">
        <v>4410</v>
      </c>
      <c r="D615" s="54">
        <v>1.1666666666666667</v>
      </c>
      <c r="E615" s="61"/>
      <c r="F615" s="55">
        <v>17.5</v>
      </c>
      <c r="G615" s="53"/>
      <c r="H615" s="57"/>
      <c r="I615" s="56"/>
      <c r="J615" s="56"/>
      <c r="K615" s="36" t="s">
        <v>65</v>
      </c>
      <c r="L615" s="79">
        <v>615</v>
      </c>
      <c r="M615" s="79"/>
      <c r="N615" s="59"/>
      <c r="O615" s="91" t="s">
        <v>223</v>
      </c>
      <c r="P615" s="94">
        <v>42809.417175925926</v>
      </c>
      <c r="Q615" s="91" t="s">
        <v>3095</v>
      </c>
      <c r="R615" s="97" t="s">
        <v>3099</v>
      </c>
      <c r="S615" s="91" t="s">
        <v>3103</v>
      </c>
      <c r="T615" s="91" t="s">
        <v>2528</v>
      </c>
      <c r="U615" s="91"/>
      <c r="V615" s="97" t="s">
        <v>3105</v>
      </c>
      <c r="W615" s="94">
        <v>42809.417175925926</v>
      </c>
      <c r="X615" s="97" t="s">
        <v>3108</v>
      </c>
      <c r="Y615" s="91"/>
      <c r="Z615" s="91"/>
      <c r="AA615" s="100" t="s">
        <v>3112</v>
      </c>
      <c r="AB615" s="91"/>
      <c r="AC615" s="91" t="b">
        <v>0</v>
      </c>
      <c r="AD615" s="91">
        <v>4</v>
      </c>
      <c r="AE615" s="100" t="s">
        <v>243</v>
      </c>
      <c r="AF615" s="91" t="b">
        <v>0</v>
      </c>
      <c r="AG615" s="91" t="s">
        <v>246</v>
      </c>
      <c r="AH615" s="91"/>
      <c r="AI615" s="100" t="s">
        <v>243</v>
      </c>
      <c r="AJ615" s="91" t="b">
        <v>0</v>
      </c>
      <c r="AK615" s="91">
        <v>1</v>
      </c>
      <c r="AL615" s="100" t="s">
        <v>243</v>
      </c>
      <c r="AM615" s="91" t="s">
        <v>989</v>
      </c>
      <c r="AN615" s="91" t="b">
        <v>0</v>
      </c>
      <c r="AO615" s="100" t="s">
        <v>3112</v>
      </c>
      <c r="AP615" s="91" t="s">
        <v>178</v>
      </c>
      <c r="AQ615" s="91">
        <v>0</v>
      </c>
      <c r="AR615" s="91">
        <v>0</v>
      </c>
      <c r="AS615" s="91"/>
      <c r="AT615" s="91"/>
      <c r="AU615" s="91"/>
      <c r="AV615" s="91"/>
      <c r="AW615" s="91"/>
      <c r="AX615" s="91"/>
      <c r="AY615" s="91"/>
      <c r="AZ615" s="91"/>
      <c r="BA615" s="123" t="s">
        <v>3087</v>
      </c>
      <c r="BB615" s="123" t="s">
        <v>4397</v>
      </c>
      <c r="BC615" s="123">
        <v>0</v>
      </c>
      <c r="BD615" s="90" t="str">
        <f>REPLACE(INDEX(GroupVertices[Group], MATCH(Edges[[#This Row],[Vertex 1]],GroupVertices[Vertex],0)),1,1,"")</f>
        <v>orth</v>
      </c>
      <c r="BE615" s="90" t="str">
        <f>REPLACE(INDEX(GroupVertices[Group], MATCH(Edges[[#This Row],[Vertex 2]],GroupVertices[Vertex],0)),1,1,"")</f>
        <v>orth</v>
      </c>
      <c r="BF615">
        <v>2</v>
      </c>
    </row>
    <row r="616" spans="1:58" x14ac:dyDescent="0.25">
      <c r="A616" s="88" t="s">
        <v>3088</v>
      </c>
      <c r="B616" s="88" t="s">
        <v>218</v>
      </c>
      <c r="C616" s="53" t="s">
        <v>4410</v>
      </c>
      <c r="D616" s="54">
        <v>1.1666666666666667</v>
      </c>
      <c r="E616" s="61"/>
      <c r="F616" s="55">
        <v>17.5</v>
      </c>
      <c r="G616" s="53"/>
      <c r="H616" s="57"/>
      <c r="I616" s="56"/>
      <c r="J616" s="56"/>
      <c r="K616" s="36" t="s">
        <v>65</v>
      </c>
      <c r="L616" s="79">
        <v>616</v>
      </c>
      <c r="M616" s="79"/>
      <c r="N616" s="59"/>
      <c r="O616" s="91" t="s">
        <v>223</v>
      </c>
      <c r="P616" s="94">
        <v>42809.417175925926</v>
      </c>
      <c r="Q616" s="91" t="s">
        <v>3095</v>
      </c>
      <c r="R616" s="97" t="s">
        <v>3099</v>
      </c>
      <c r="S616" s="91" t="s">
        <v>3103</v>
      </c>
      <c r="T616" s="91" t="s">
        <v>2528</v>
      </c>
      <c r="U616" s="91"/>
      <c r="V616" s="97" t="s">
        <v>3105</v>
      </c>
      <c r="W616" s="94">
        <v>42809.417175925926</v>
      </c>
      <c r="X616" s="97" t="s">
        <v>3108</v>
      </c>
      <c r="Y616" s="91"/>
      <c r="Z616" s="91"/>
      <c r="AA616" s="100" t="s">
        <v>3112</v>
      </c>
      <c r="AB616" s="91"/>
      <c r="AC616" s="91" t="b">
        <v>0</v>
      </c>
      <c r="AD616" s="91">
        <v>4</v>
      </c>
      <c r="AE616" s="100" t="s">
        <v>243</v>
      </c>
      <c r="AF616" s="91" t="b">
        <v>0</v>
      </c>
      <c r="AG616" s="91" t="s">
        <v>246</v>
      </c>
      <c r="AH616" s="91"/>
      <c r="AI616" s="100" t="s">
        <v>243</v>
      </c>
      <c r="AJ616" s="91" t="b">
        <v>0</v>
      </c>
      <c r="AK616" s="91">
        <v>1</v>
      </c>
      <c r="AL616" s="100" t="s">
        <v>243</v>
      </c>
      <c r="AM616" s="91" t="s">
        <v>989</v>
      </c>
      <c r="AN616" s="91" t="b">
        <v>0</v>
      </c>
      <c r="AO616" s="100" t="s">
        <v>3112</v>
      </c>
      <c r="AP616" s="91" t="s">
        <v>178</v>
      </c>
      <c r="AQ616" s="91">
        <v>0</v>
      </c>
      <c r="AR616" s="91">
        <v>0</v>
      </c>
      <c r="AS616" s="91"/>
      <c r="AT616" s="91"/>
      <c r="AU616" s="91"/>
      <c r="AV616" s="91"/>
      <c r="AW616" s="91"/>
      <c r="AX616" s="91"/>
      <c r="AY616" s="91"/>
      <c r="AZ616" s="91"/>
      <c r="BA616" s="123" t="s">
        <v>3087</v>
      </c>
      <c r="BB616" s="123" t="s">
        <v>4397</v>
      </c>
      <c r="BC616" s="123">
        <v>0</v>
      </c>
      <c r="BD616" s="90" t="str">
        <f>REPLACE(INDEX(GroupVertices[Group], MATCH(Edges[[#This Row],[Vertex 1]],GroupVertices[Vertex],0)),1,1,"")</f>
        <v>orth</v>
      </c>
      <c r="BE616" s="90" t="e">
        <f>REPLACE(INDEX(GroupVertices[Group], MATCH(Edges[[#This Row],[Vertex 2]],GroupVertices[Vertex],0)),1,1,"")</f>
        <v>#N/A</v>
      </c>
      <c r="BF616">
        <v>2</v>
      </c>
    </row>
    <row r="617" spans="1:58" x14ac:dyDescent="0.25">
      <c r="A617" s="88" t="s">
        <v>3088</v>
      </c>
      <c r="B617" s="88" t="s">
        <v>3093</v>
      </c>
      <c r="C617" s="53" t="s">
        <v>4410</v>
      </c>
      <c r="D617" s="81">
        <v>1.1666666666666667</v>
      </c>
      <c r="E617" s="82"/>
      <c r="F617" s="83">
        <v>17.5</v>
      </c>
      <c r="G617" s="80"/>
      <c r="H617" s="84"/>
      <c r="I617" s="85"/>
      <c r="J617" s="85"/>
      <c r="K617" s="36" t="s">
        <v>65</v>
      </c>
      <c r="L617" s="86">
        <v>617</v>
      </c>
      <c r="M617" s="86"/>
      <c r="N617" s="59"/>
      <c r="O617" s="91" t="s">
        <v>223</v>
      </c>
      <c r="P617" s="94">
        <v>42809.417175925926</v>
      </c>
      <c r="Q617" s="91" t="s">
        <v>3095</v>
      </c>
      <c r="R617" s="97" t="s">
        <v>3099</v>
      </c>
      <c r="S617" s="91" t="s">
        <v>3103</v>
      </c>
      <c r="T617" s="91" t="s">
        <v>2528</v>
      </c>
      <c r="U617" s="91"/>
      <c r="V617" s="97" t="s">
        <v>3105</v>
      </c>
      <c r="W617" s="94">
        <v>42809.417175925926</v>
      </c>
      <c r="X617" s="97" t="s">
        <v>3108</v>
      </c>
      <c r="Y617" s="91"/>
      <c r="Z617" s="91"/>
      <c r="AA617" s="100" t="s">
        <v>3112</v>
      </c>
      <c r="AB617" s="91"/>
      <c r="AC617" s="91" t="b">
        <v>0</v>
      </c>
      <c r="AD617" s="91">
        <v>4</v>
      </c>
      <c r="AE617" s="100" t="s">
        <v>243</v>
      </c>
      <c r="AF617" s="91" t="b">
        <v>0</v>
      </c>
      <c r="AG617" s="91" t="s">
        <v>246</v>
      </c>
      <c r="AH617" s="91"/>
      <c r="AI617" s="100" t="s">
        <v>243</v>
      </c>
      <c r="AJ617" s="91" t="b">
        <v>0</v>
      </c>
      <c r="AK617" s="91">
        <v>1</v>
      </c>
      <c r="AL617" s="100" t="s">
        <v>243</v>
      </c>
      <c r="AM617" s="91" t="s">
        <v>989</v>
      </c>
      <c r="AN617" s="91" t="b">
        <v>0</v>
      </c>
      <c r="AO617" s="100" t="s">
        <v>3112</v>
      </c>
      <c r="AP617" s="91" t="s">
        <v>178</v>
      </c>
      <c r="AQ617" s="91">
        <v>0</v>
      </c>
      <c r="AR617" s="91">
        <v>0</v>
      </c>
      <c r="AS617" s="91"/>
      <c r="AT617" s="91"/>
      <c r="AU617" s="91"/>
      <c r="AV617" s="91"/>
      <c r="AW617" s="91"/>
      <c r="AX617" s="91"/>
      <c r="AY617" s="91"/>
      <c r="AZ617" s="91"/>
      <c r="BA617" s="123" t="s">
        <v>3087</v>
      </c>
      <c r="BB617" s="123" t="s">
        <v>4397</v>
      </c>
      <c r="BC617" s="123">
        <v>0</v>
      </c>
      <c r="BD617" s="90" t="str">
        <f>REPLACE(INDEX(GroupVertices[Group], MATCH(Edges[[#This Row],[Vertex 1]],GroupVertices[Vertex],0)),1,1,"")</f>
        <v>orth</v>
      </c>
      <c r="BE617" s="90" t="e">
        <f>REPLACE(INDEX(GroupVertices[Group], MATCH(Edges[[#This Row],[Vertex 2]],GroupVertices[Vertex],0)),1,1,"")</f>
        <v>#N/A</v>
      </c>
      <c r="BF617">
        <v>2</v>
      </c>
    </row>
    <row r="618" spans="1:58" x14ac:dyDescent="0.25">
      <c r="A618" s="88" t="s">
        <v>3089</v>
      </c>
      <c r="B618" s="88" t="s">
        <v>3093</v>
      </c>
      <c r="C618" s="53" t="s">
        <v>4410</v>
      </c>
      <c r="D618" s="54">
        <v>1.1666666666666667</v>
      </c>
      <c r="E618" s="61"/>
      <c r="F618" s="55">
        <v>17.5</v>
      </c>
      <c r="G618" s="53"/>
      <c r="H618" s="57"/>
      <c r="I618" s="56"/>
      <c r="J618" s="56"/>
      <c r="K618" s="36" t="s">
        <v>65</v>
      </c>
      <c r="L618" s="79">
        <v>618</v>
      </c>
      <c r="M618" s="79"/>
      <c r="N618" s="59"/>
      <c r="O618" s="91" t="s">
        <v>223</v>
      </c>
      <c r="P618" s="94">
        <v>42810.301851851851</v>
      </c>
      <c r="Q618" s="91" t="s">
        <v>3096</v>
      </c>
      <c r="R618" s="97" t="s">
        <v>3100</v>
      </c>
      <c r="S618" s="91" t="s">
        <v>342</v>
      </c>
      <c r="T618" s="91" t="s">
        <v>3104</v>
      </c>
      <c r="U618" s="91"/>
      <c r="V618" s="97" t="s">
        <v>3106</v>
      </c>
      <c r="W618" s="94">
        <v>42810.301851851851</v>
      </c>
      <c r="X618" s="97" t="s">
        <v>3109</v>
      </c>
      <c r="Y618" s="91"/>
      <c r="Z618" s="91"/>
      <c r="AA618" s="100" t="s">
        <v>3113</v>
      </c>
      <c r="AB618" s="91"/>
      <c r="AC618" s="91" t="b">
        <v>0</v>
      </c>
      <c r="AD618" s="91">
        <v>0</v>
      </c>
      <c r="AE618" s="100" t="s">
        <v>242</v>
      </c>
      <c r="AF618" s="91" t="b">
        <v>1</v>
      </c>
      <c r="AG618" s="91" t="s">
        <v>246</v>
      </c>
      <c r="AH618" s="91"/>
      <c r="AI618" s="100" t="s">
        <v>3117</v>
      </c>
      <c r="AJ618" s="91" t="b">
        <v>0</v>
      </c>
      <c r="AK618" s="91">
        <v>0</v>
      </c>
      <c r="AL618" s="100" t="s">
        <v>243</v>
      </c>
      <c r="AM618" s="91" t="s">
        <v>989</v>
      </c>
      <c r="AN618" s="91" t="b">
        <v>1</v>
      </c>
      <c r="AO618" s="100" t="s">
        <v>3113</v>
      </c>
      <c r="AP618" s="91" t="s">
        <v>178</v>
      </c>
      <c r="AQ618" s="91">
        <v>0</v>
      </c>
      <c r="AR618" s="91">
        <v>0</v>
      </c>
      <c r="AS618" s="91"/>
      <c r="AT618" s="91"/>
      <c r="AU618" s="91"/>
      <c r="AV618" s="91"/>
      <c r="AW618" s="91"/>
      <c r="AX618" s="91"/>
      <c r="AY618" s="91"/>
      <c r="AZ618" s="91"/>
      <c r="BA618" s="123" t="s">
        <v>3087</v>
      </c>
      <c r="BB618" s="123" t="s">
        <v>4397</v>
      </c>
      <c r="BC618" s="123">
        <v>0</v>
      </c>
      <c r="BD618" s="90" t="str">
        <f>REPLACE(INDEX(GroupVertices[Group], MATCH(Edges[[#This Row],[Vertex 1]],GroupVertices[Vertex],0)),1,1,"")</f>
        <v>orth</v>
      </c>
      <c r="BE618" s="90" t="e">
        <f>REPLACE(INDEX(GroupVertices[Group], MATCH(Edges[[#This Row],[Vertex 2]],GroupVertices[Vertex],0)),1,1,"")</f>
        <v>#N/A</v>
      </c>
      <c r="BF618">
        <v>2</v>
      </c>
    </row>
    <row r="619" spans="1:58" x14ac:dyDescent="0.25">
      <c r="A619" s="88" t="s">
        <v>3089</v>
      </c>
      <c r="B619" s="88" t="s">
        <v>218</v>
      </c>
      <c r="C619" s="53" t="s">
        <v>4410</v>
      </c>
      <c r="D619" s="54">
        <v>1.1666666666666667</v>
      </c>
      <c r="E619" s="61"/>
      <c r="F619" s="55">
        <v>17.5</v>
      </c>
      <c r="G619" s="53"/>
      <c r="H619" s="57"/>
      <c r="I619" s="56"/>
      <c r="J619" s="56"/>
      <c r="K619" s="36" t="s">
        <v>65</v>
      </c>
      <c r="L619" s="79">
        <v>619</v>
      </c>
      <c r="M619" s="79"/>
      <c r="N619" s="59"/>
      <c r="O619" s="91" t="s">
        <v>222</v>
      </c>
      <c r="P619" s="94">
        <v>42810.301851851851</v>
      </c>
      <c r="Q619" s="91" t="s">
        <v>3096</v>
      </c>
      <c r="R619" s="97" t="s">
        <v>3100</v>
      </c>
      <c r="S619" s="91" t="s">
        <v>342</v>
      </c>
      <c r="T619" s="91" t="s">
        <v>3104</v>
      </c>
      <c r="U619" s="91"/>
      <c r="V619" s="97" t="s">
        <v>3106</v>
      </c>
      <c r="W619" s="94">
        <v>42810.301851851851</v>
      </c>
      <c r="X619" s="97" t="s">
        <v>3109</v>
      </c>
      <c r="Y619" s="91"/>
      <c r="Z619" s="91"/>
      <c r="AA619" s="100" t="s">
        <v>3113</v>
      </c>
      <c r="AB619" s="91"/>
      <c r="AC619" s="91" t="b">
        <v>0</v>
      </c>
      <c r="AD619" s="91">
        <v>0</v>
      </c>
      <c r="AE619" s="100" t="s">
        <v>242</v>
      </c>
      <c r="AF619" s="91" t="b">
        <v>1</v>
      </c>
      <c r="AG619" s="91" t="s">
        <v>246</v>
      </c>
      <c r="AH619" s="91"/>
      <c r="AI619" s="100" t="s">
        <v>3117</v>
      </c>
      <c r="AJ619" s="91" t="b">
        <v>0</v>
      </c>
      <c r="AK619" s="91">
        <v>0</v>
      </c>
      <c r="AL619" s="100" t="s">
        <v>243</v>
      </c>
      <c r="AM619" s="91" t="s">
        <v>989</v>
      </c>
      <c r="AN619" s="91" t="b">
        <v>1</v>
      </c>
      <c r="AO619" s="100" t="s">
        <v>3113</v>
      </c>
      <c r="AP619" s="91" t="s">
        <v>178</v>
      </c>
      <c r="AQ619" s="91">
        <v>0</v>
      </c>
      <c r="AR619" s="91">
        <v>0</v>
      </c>
      <c r="AS619" s="91"/>
      <c r="AT619" s="91"/>
      <c r="AU619" s="91"/>
      <c r="AV619" s="91"/>
      <c r="AW619" s="91"/>
      <c r="AX619" s="91"/>
      <c r="AY619" s="91"/>
      <c r="AZ619" s="91"/>
      <c r="BA619" s="123" t="s">
        <v>3087</v>
      </c>
      <c r="BB619" s="123" t="s">
        <v>4397</v>
      </c>
      <c r="BC619" s="123">
        <v>0</v>
      </c>
      <c r="BD619" s="90" t="str">
        <f>REPLACE(INDEX(GroupVertices[Group], MATCH(Edges[[#This Row],[Vertex 1]],GroupVertices[Vertex],0)),1,1,"")</f>
        <v>orth</v>
      </c>
      <c r="BE619" s="90" t="e">
        <f>REPLACE(INDEX(GroupVertices[Group], MATCH(Edges[[#This Row],[Vertex 2]],GroupVertices[Vertex],0)),1,1,"")</f>
        <v>#N/A</v>
      </c>
      <c r="BF619">
        <v>2</v>
      </c>
    </row>
    <row r="620" spans="1:58" x14ac:dyDescent="0.25">
      <c r="A620" s="88" t="s">
        <v>3166</v>
      </c>
      <c r="B620" s="88" t="s">
        <v>218</v>
      </c>
      <c r="C620" s="53" t="s">
        <v>4410</v>
      </c>
      <c r="D620" s="81">
        <v>1</v>
      </c>
      <c r="E620" s="82"/>
      <c r="F620" s="83">
        <v>10</v>
      </c>
      <c r="G620" s="80"/>
      <c r="H620" s="84"/>
      <c r="I620" s="85"/>
      <c r="J620" s="85"/>
      <c r="K620" s="36" t="s">
        <v>65</v>
      </c>
      <c r="L620" s="86">
        <v>620</v>
      </c>
      <c r="M620" s="86"/>
      <c r="N620" s="59"/>
      <c r="O620" s="91" t="s">
        <v>223</v>
      </c>
      <c r="P620" s="94">
        <v>42807.55641203704</v>
      </c>
      <c r="Q620" s="91" t="s">
        <v>3174</v>
      </c>
      <c r="R620" s="91"/>
      <c r="S620" s="91"/>
      <c r="T620" s="91"/>
      <c r="U620" s="91"/>
      <c r="V620" s="97" t="s">
        <v>3181</v>
      </c>
      <c r="W620" s="94">
        <v>42807.55641203704</v>
      </c>
      <c r="X620" s="97" t="s">
        <v>3188</v>
      </c>
      <c r="Y620" s="91"/>
      <c r="Z620" s="91"/>
      <c r="AA620" s="100" t="s">
        <v>3196</v>
      </c>
      <c r="AB620" s="91"/>
      <c r="AC620" s="91" t="b">
        <v>0</v>
      </c>
      <c r="AD620" s="91">
        <v>0</v>
      </c>
      <c r="AE620" s="100" t="s">
        <v>243</v>
      </c>
      <c r="AF620" s="91" t="b">
        <v>0</v>
      </c>
      <c r="AG620" s="91" t="s">
        <v>246</v>
      </c>
      <c r="AH620" s="91"/>
      <c r="AI620" s="100" t="s">
        <v>243</v>
      </c>
      <c r="AJ620" s="91" t="b">
        <v>0</v>
      </c>
      <c r="AK620" s="91">
        <v>2</v>
      </c>
      <c r="AL620" s="100" t="s">
        <v>3197</v>
      </c>
      <c r="AM620" s="91" t="s">
        <v>247</v>
      </c>
      <c r="AN620" s="91" t="b">
        <v>0</v>
      </c>
      <c r="AO620" s="100" t="s">
        <v>3197</v>
      </c>
      <c r="AP620" s="91" t="s">
        <v>178</v>
      </c>
      <c r="AQ620" s="91">
        <v>0</v>
      </c>
      <c r="AR620" s="91">
        <v>0</v>
      </c>
      <c r="AS620" s="91"/>
      <c r="AT620" s="91"/>
      <c r="AU620" s="91"/>
      <c r="AV620" s="91"/>
      <c r="AW620" s="91"/>
      <c r="AX620" s="91"/>
      <c r="AY620" s="91"/>
      <c r="AZ620" s="91"/>
      <c r="BA620" s="123" t="s">
        <v>3246</v>
      </c>
      <c r="BB620" s="123" t="s">
        <v>4397</v>
      </c>
      <c r="BC620" s="123">
        <v>0</v>
      </c>
      <c r="BD620" s="90" t="str">
        <f>REPLACE(INDEX(GroupVertices[Group], MATCH(Edges[[#This Row],[Vertex 1]],GroupVertices[Vertex],0)),1,1,"")</f>
        <v>est</v>
      </c>
      <c r="BE620" s="90" t="e">
        <f>REPLACE(INDEX(GroupVertices[Group], MATCH(Edges[[#This Row],[Vertex 2]],GroupVertices[Vertex],0)),1,1,"")</f>
        <v>#N/A</v>
      </c>
      <c r="BF620">
        <v>1</v>
      </c>
    </row>
    <row r="621" spans="1:58" x14ac:dyDescent="0.25">
      <c r="A621" s="88" t="s">
        <v>3166</v>
      </c>
      <c r="B621" s="88" t="s">
        <v>3167</v>
      </c>
      <c r="C621" s="53" t="s">
        <v>4410</v>
      </c>
      <c r="D621" s="54">
        <v>1</v>
      </c>
      <c r="E621" s="61"/>
      <c r="F621" s="55">
        <v>10</v>
      </c>
      <c r="G621" s="53"/>
      <c r="H621" s="57"/>
      <c r="I621" s="56"/>
      <c r="J621" s="56"/>
      <c r="K621" s="36" t="s">
        <v>65</v>
      </c>
      <c r="L621" s="79">
        <v>621</v>
      </c>
      <c r="M621" s="79"/>
      <c r="N621" s="59"/>
      <c r="O621" s="91" t="s">
        <v>223</v>
      </c>
      <c r="P621" s="94">
        <v>42807.55641203704</v>
      </c>
      <c r="Q621" s="91" t="s">
        <v>3174</v>
      </c>
      <c r="R621" s="91"/>
      <c r="S621" s="91"/>
      <c r="T621" s="91"/>
      <c r="U621" s="91"/>
      <c r="V621" s="97" t="s">
        <v>3181</v>
      </c>
      <c r="W621" s="94">
        <v>42807.55641203704</v>
      </c>
      <c r="X621" s="97" t="s">
        <v>3188</v>
      </c>
      <c r="Y621" s="91"/>
      <c r="Z621" s="91"/>
      <c r="AA621" s="100" t="s">
        <v>3196</v>
      </c>
      <c r="AB621" s="91"/>
      <c r="AC621" s="91" t="b">
        <v>0</v>
      </c>
      <c r="AD621" s="91">
        <v>0</v>
      </c>
      <c r="AE621" s="100" t="s">
        <v>243</v>
      </c>
      <c r="AF621" s="91" t="b">
        <v>0</v>
      </c>
      <c r="AG621" s="91" t="s">
        <v>246</v>
      </c>
      <c r="AH621" s="91"/>
      <c r="AI621" s="100" t="s">
        <v>243</v>
      </c>
      <c r="AJ621" s="91" t="b">
        <v>0</v>
      </c>
      <c r="AK621" s="91">
        <v>2</v>
      </c>
      <c r="AL621" s="100" t="s">
        <v>3197</v>
      </c>
      <c r="AM621" s="91" t="s">
        <v>247</v>
      </c>
      <c r="AN621" s="91" t="b">
        <v>0</v>
      </c>
      <c r="AO621" s="100" t="s">
        <v>3197</v>
      </c>
      <c r="AP621" s="91" t="s">
        <v>178</v>
      </c>
      <c r="AQ621" s="91">
        <v>0</v>
      </c>
      <c r="AR621" s="91">
        <v>0</v>
      </c>
      <c r="AS621" s="91"/>
      <c r="AT621" s="91"/>
      <c r="AU621" s="91"/>
      <c r="AV621" s="91"/>
      <c r="AW621" s="91"/>
      <c r="AX621" s="91"/>
      <c r="AY621" s="91"/>
      <c r="AZ621" s="91"/>
      <c r="BA621" s="123" t="s">
        <v>3246</v>
      </c>
      <c r="BB621" s="123" t="s">
        <v>4397</v>
      </c>
      <c r="BC621" s="123">
        <v>0</v>
      </c>
      <c r="BD621" s="90" t="str">
        <f>REPLACE(INDEX(GroupVertices[Group], MATCH(Edges[[#This Row],[Vertex 1]],GroupVertices[Vertex],0)),1,1,"")</f>
        <v>est</v>
      </c>
      <c r="BE621" s="90" t="str">
        <f>REPLACE(INDEX(GroupVertices[Group], MATCH(Edges[[#This Row],[Vertex 2]],GroupVertices[Vertex],0)),1,1,"")</f>
        <v>est</v>
      </c>
      <c r="BF621">
        <v>1</v>
      </c>
    </row>
    <row r="622" spans="1:58" x14ac:dyDescent="0.25">
      <c r="A622" s="88" t="s">
        <v>3167</v>
      </c>
      <c r="B622" s="88" t="s">
        <v>218</v>
      </c>
      <c r="C622" s="53" t="s">
        <v>4410</v>
      </c>
      <c r="D622" s="54">
        <v>1</v>
      </c>
      <c r="E622" s="61"/>
      <c r="F622" s="55">
        <v>10</v>
      </c>
      <c r="G622" s="53"/>
      <c r="H622" s="57"/>
      <c r="I622" s="56"/>
      <c r="J622" s="56"/>
      <c r="K622" s="36" t="s">
        <v>65</v>
      </c>
      <c r="L622" s="79">
        <v>622</v>
      </c>
      <c r="M622" s="79"/>
      <c r="N622" s="59"/>
      <c r="O622" s="91" t="s">
        <v>223</v>
      </c>
      <c r="P622" s="94">
        <v>42807.212291666663</v>
      </c>
      <c r="Q622" s="91" t="s">
        <v>3175</v>
      </c>
      <c r="R622" s="91"/>
      <c r="S622" s="91"/>
      <c r="T622" s="91"/>
      <c r="U622" s="91"/>
      <c r="V622" s="97" t="s">
        <v>3182</v>
      </c>
      <c r="W622" s="94">
        <v>42807.212291666663</v>
      </c>
      <c r="X622" s="97" t="s">
        <v>3189</v>
      </c>
      <c r="Y622" s="91"/>
      <c r="Z622" s="91"/>
      <c r="AA622" s="100" t="s">
        <v>3197</v>
      </c>
      <c r="AB622" s="91"/>
      <c r="AC622" s="91" t="b">
        <v>0</v>
      </c>
      <c r="AD622" s="91">
        <v>2</v>
      </c>
      <c r="AE622" s="100" t="s">
        <v>243</v>
      </c>
      <c r="AF622" s="91" t="b">
        <v>0</v>
      </c>
      <c r="AG622" s="91" t="s">
        <v>246</v>
      </c>
      <c r="AH622" s="91"/>
      <c r="AI622" s="100" t="s">
        <v>243</v>
      </c>
      <c r="AJ622" s="91" t="b">
        <v>0</v>
      </c>
      <c r="AK622" s="91">
        <v>2</v>
      </c>
      <c r="AL622" s="100" t="s">
        <v>243</v>
      </c>
      <c r="AM622" s="91" t="s">
        <v>247</v>
      </c>
      <c r="AN622" s="91" t="b">
        <v>0</v>
      </c>
      <c r="AO622" s="100" t="s">
        <v>3197</v>
      </c>
      <c r="AP622" s="91" t="s">
        <v>178</v>
      </c>
      <c r="AQ622" s="91">
        <v>0</v>
      </c>
      <c r="AR622" s="91">
        <v>0</v>
      </c>
      <c r="AS622" s="91"/>
      <c r="AT622" s="91"/>
      <c r="AU622" s="91"/>
      <c r="AV622" s="91"/>
      <c r="AW622" s="91"/>
      <c r="AX622" s="91"/>
      <c r="AY622" s="91"/>
      <c r="AZ622" s="91"/>
      <c r="BA622" s="123" t="s">
        <v>3246</v>
      </c>
      <c r="BB622" s="123" t="s">
        <v>4397</v>
      </c>
      <c r="BC622" s="123">
        <v>0</v>
      </c>
      <c r="BD622" s="90" t="str">
        <f>REPLACE(INDEX(GroupVertices[Group], MATCH(Edges[[#This Row],[Vertex 1]],GroupVertices[Vertex],0)),1,1,"")</f>
        <v>est</v>
      </c>
      <c r="BE622" s="90" t="e">
        <f>REPLACE(INDEX(GroupVertices[Group], MATCH(Edges[[#This Row],[Vertex 2]],GroupVertices[Vertex],0)),1,1,"")</f>
        <v>#N/A</v>
      </c>
      <c r="BF622">
        <v>1</v>
      </c>
    </row>
    <row r="623" spans="1:58" x14ac:dyDescent="0.25">
      <c r="A623" s="88" t="s">
        <v>3168</v>
      </c>
      <c r="B623" s="88" t="s">
        <v>3167</v>
      </c>
      <c r="C623" s="53" t="s">
        <v>4410</v>
      </c>
      <c r="D623" s="81">
        <v>1</v>
      </c>
      <c r="E623" s="82"/>
      <c r="F623" s="83">
        <v>10</v>
      </c>
      <c r="G623" s="80"/>
      <c r="H623" s="84"/>
      <c r="I623" s="85"/>
      <c r="J623" s="85"/>
      <c r="K623" s="36" t="s">
        <v>65</v>
      </c>
      <c r="L623" s="86">
        <v>623</v>
      </c>
      <c r="M623" s="86"/>
      <c r="N623" s="59"/>
      <c r="O623" s="91" t="s">
        <v>223</v>
      </c>
      <c r="P623" s="94">
        <v>42807.580405092594</v>
      </c>
      <c r="Q623" s="91" t="s">
        <v>3174</v>
      </c>
      <c r="R623" s="91"/>
      <c r="S623" s="91"/>
      <c r="T623" s="91"/>
      <c r="U623" s="91"/>
      <c r="V623" s="97" t="s">
        <v>3183</v>
      </c>
      <c r="W623" s="94">
        <v>42807.580405092594</v>
      </c>
      <c r="X623" s="97" t="s">
        <v>3190</v>
      </c>
      <c r="Y623" s="91"/>
      <c r="Z623" s="91"/>
      <c r="AA623" s="100" t="s">
        <v>3198</v>
      </c>
      <c r="AB623" s="91"/>
      <c r="AC623" s="91" t="b">
        <v>0</v>
      </c>
      <c r="AD623" s="91">
        <v>0</v>
      </c>
      <c r="AE623" s="100" t="s">
        <v>243</v>
      </c>
      <c r="AF623" s="91" t="b">
        <v>0</v>
      </c>
      <c r="AG623" s="91" t="s">
        <v>246</v>
      </c>
      <c r="AH623" s="91"/>
      <c r="AI623" s="100" t="s">
        <v>243</v>
      </c>
      <c r="AJ623" s="91" t="b">
        <v>0</v>
      </c>
      <c r="AK623" s="91">
        <v>2</v>
      </c>
      <c r="AL623" s="100" t="s">
        <v>3197</v>
      </c>
      <c r="AM623" s="91" t="s">
        <v>989</v>
      </c>
      <c r="AN623" s="91" t="b">
        <v>0</v>
      </c>
      <c r="AO623" s="100" t="s">
        <v>3197</v>
      </c>
      <c r="AP623" s="91" t="s">
        <v>178</v>
      </c>
      <c r="AQ623" s="91">
        <v>0</v>
      </c>
      <c r="AR623" s="91">
        <v>0</v>
      </c>
      <c r="AS623" s="91"/>
      <c r="AT623" s="91"/>
      <c r="AU623" s="91"/>
      <c r="AV623" s="91"/>
      <c r="AW623" s="91"/>
      <c r="AX623" s="91"/>
      <c r="AY623" s="91"/>
      <c r="AZ623" s="91"/>
      <c r="BA623" s="123" t="s">
        <v>3246</v>
      </c>
      <c r="BB623" s="123" t="s">
        <v>4397</v>
      </c>
      <c r="BC623" s="123">
        <v>0</v>
      </c>
      <c r="BD623" s="90" t="str">
        <f>REPLACE(INDEX(GroupVertices[Group], MATCH(Edges[[#This Row],[Vertex 1]],GroupVertices[Vertex],0)),1,1,"")</f>
        <v>est</v>
      </c>
      <c r="BE623" s="90" t="str">
        <f>REPLACE(INDEX(GroupVertices[Group], MATCH(Edges[[#This Row],[Vertex 2]],GroupVertices[Vertex],0)),1,1,"")</f>
        <v>est</v>
      </c>
      <c r="BF623">
        <v>1</v>
      </c>
    </row>
    <row r="624" spans="1:58" x14ac:dyDescent="0.25">
      <c r="A624" s="88" t="s">
        <v>3168</v>
      </c>
      <c r="B624" s="88" t="s">
        <v>218</v>
      </c>
      <c r="C624" s="53" t="s">
        <v>4410</v>
      </c>
      <c r="D624" s="54">
        <v>1</v>
      </c>
      <c r="E624" s="61"/>
      <c r="F624" s="55">
        <v>10</v>
      </c>
      <c r="G624" s="53"/>
      <c r="H624" s="57"/>
      <c r="I624" s="56"/>
      <c r="J624" s="56"/>
      <c r="K624" s="36" t="s">
        <v>65</v>
      </c>
      <c r="L624" s="79">
        <v>624</v>
      </c>
      <c r="M624" s="79"/>
      <c r="N624" s="59"/>
      <c r="O624" s="91" t="s">
        <v>223</v>
      </c>
      <c r="P624" s="94">
        <v>42807.580405092594</v>
      </c>
      <c r="Q624" s="91" t="s">
        <v>3174</v>
      </c>
      <c r="R624" s="91"/>
      <c r="S624" s="91"/>
      <c r="T624" s="91"/>
      <c r="U624" s="91"/>
      <c r="V624" s="97" t="s">
        <v>3183</v>
      </c>
      <c r="W624" s="94">
        <v>42807.580405092594</v>
      </c>
      <c r="X624" s="97" t="s">
        <v>3190</v>
      </c>
      <c r="Y624" s="91"/>
      <c r="Z624" s="91"/>
      <c r="AA624" s="100" t="s">
        <v>3198</v>
      </c>
      <c r="AB624" s="91"/>
      <c r="AC624" s="91" t="b">
        <v>0</v>
      </c>
      <c r="AD624" s="91">
        <v>0</v>
      </c>
      <c r="AE624" s="100" t="s">
        <v>243</v>
      </c>
      <c r="AF624" s="91" t="b">
        <v>0</v>
      </c>
      <c r="AG624" s="91" t="s">
        <v>246</v>
      </c>
      <c r="AH624" s="91"/>
      <c r="AI624" s="100" t="s">
        <v>243</v>
      </c>
      <c r="AJ624" s="91" t="b">
        <v>0</v>
      </c>
      <c r="AK624" s="91">
        <v>2</v>
      </c>
      <c r="AL624" s="100" t="s">
        <v>3197</v>
      </c>
      <c r="AM624" s="91" t="s">
        <v>989</v>
      </c>
      <c r="AN624" s="91" t="b">
        <v>0</v>
      </c>
      <c r="AO624" s="100" t="s">
        <v>3197</v>
      </c>
      <c r="AP624" s="91" t="s">
        <v>178</v>
      </c>
      <c r="AQ624" s="91">
        <v>0</v>
      </c>
      <c r="AR624" s="91">
        <v>0</v>
      </c>
      <c r="AS624" s="91"/>
      <c r="AT624" s="91"/>
      <c r="AU624" s="91"/>
      <c r="AV624" s="91"/>
      <c r="AW624" s="91"/>
      <c r="AX624" s="91"/>
      <c r="AY624" s="91"/>
      <c r="AZ624" s="91"/>
      <c r="BA624" s="123" t="s">
        <v>3246</v>
      </c>
      <c r="BB624" s="123" t="s">
        <v>4397</v>
      </c>
      <c r="BC624" s="123">
        <v>0</v>
      </c>
      <c r="BD624" s="90" t="str">
        <f>REPLACE(INDEX(GroupVertices[Group], MATCH(Edges[[#This Row],[Vertex 1]],GroupVertices[Vertex],0)),1,1,"")</f>
        <v>est</v>
      </c>
      <c r="BE624" s="90" t="e">
        <f>REPLACE(INDEX(GroupVertices[Group], MATCH(Edges[[#This Row],[Vertex 2]],GroupVertices[Vertex],0)),1,1,"")</f>
        <v>#N/A</v>
      </c>
      <c r="BF624">
        <v>1</v>
      </c>
    </row>
    <row r="625" spans="1:58" x14ac:dyDescent="0.25">
      <c r="A625" s="88" t="s">
        <v>3169</v>
      </c>
      <c r="B625" s="88" t="s">
        <v>218</v>
      </c>
      <c r="C625" s="53" t="s">
        <v>4410</v>
      </c>
      <c r="D625" s="54">
        <v>1.1666666666666667</v>
      </c>
      <c r="E625" s="61"/>
      <c r="F625" s="55">
        <v>17.5</v>
      </c>
      <c r="G625" s="53"/>
      <c r="H625" s="57"/>
      <c r="I625" s="56"/>
      <c r="J625" s="56"/>
      <c r="K625" s="36" t="s">
        <v>65</v>
      </c>
      <c r="L625" s="79">
        <v>625</v>
      </c>
      <c r="M625" s="79"/>
      <c r="N625" s="59"/>
      <c r="O625" s="91" t="s">
        <v>222</v>
      </c>
      <c r="P625" s="94">
        <v>42808.078263888892</v>
      </c>
      <c r="Q625" s="91" t="s">
        <v>3176</v>
      </c>
      <c r="R625" s="91"/>
      <c r="S625" s="91"/>
      <c r="T625" s="91"/>
      <c r="U625" s="91"/>
      <c r="V625" s="97" t="s">
        <v>1584</v>
      </c>
      <c r="W625" s="94">
        <v>42808.078263888892</v>
      </c>
      <c r="X625" s="97" t="s">
        <v>3191</v>
      </c>
      <c r="Y625" s="91"/>
      <c r="Z625" s="91"/>
      <c r="AA625" s="100" t="s">
        <v>3199</v>
      </c>
      <c r="AB625" s="100" t="s">
        <v>3204</v>
      </c>
      <c r="AC625" s="91" t="b">
        <v>0</v>
      </c>
      <c r="AD625" s="91">
        <v>0</v>
      </c>
      <c r="AE625" s="100" t="s">
        <v>3205</v>
      </c>
      <c r="AF625" s="91" t="b">
        <v>0</v>
      </c>
      <c r="AG625" s="91" t="s">
        <v>246</v>
      </c>
      <c r="AH625" s="91"/>
      <c r="AI625" s="100" t="s">
        <v>243</v>
      </c>
      <c r="AJ625" s="91" t="b">
        <v>0</v>
      </c>
      <c r="AK625" s="91">
        <v>0</v>
      </c>
      <c r="AL625" s="100" t="s">
        <v>243</v>
      </c>
      <c r="AM625" s="91" t="s">
        <v>247</v>
      </c>
      <c r="AN625" s="91" t="b">
        <v>0</v>
      </c>
      <c r="AO625" s="100" t="s">
        <v>3204</v>
      </c>
      <c r="AP625" s="91" t="s">
        <v>178</v>
      </c>
      <c r="AQ625" s="91">
        <v>0</v>
      </c>
      <c r="AR625" s="91">
        <v>0</v>
      </c>
      <c r="AS625" s="91"/>
      <c r="AT625" s="91"/>
      <c r="AU625" s="91"/>
      <c r="AV625" s="91"/>
      <c r="AW625" s="91"/>
      <c r="AX625" s="91"/>
      <c r="AY625" s="91"/>
      <c r="AZ625" s="91"/>
      <c r="BA625" s="123" t="s">
        <v>3246</v>
      </c>
      <c r="BB625" s="123" t="s">
        <v>4397</v>
      </c>
      <c r="BC625" s="123">
        <v>0</v>
      </c>
      <c r="BD625" s="90" t="str">
        <f>REPLACE(INDEX(GroupVertices[Group], MATCH(Edges[[#This Row],[Vertex 1]],GroupVertices[Vertex],0)),1,1,"")</f>
        <v>est</v>
      </c>
      <c r="BE625" s="90" t="e">
        <f>REPLACE(INDEX(GroupVertices[Group], MATCH(Edges[[#This Row],[Vertex 2]],GroupVertices[Vertex],0)),1,1,"")</f>
        <v>#N/A</v>
      </c>
      <c r="BF625">
        <v>2</v>
      </c>
    </row>
    <row r="626" spans="1:58" x14ac:dyDescent="0.25">
      <c r="A626" s="88" t="s">
        <v>3171</v>
      </c>
      <c r="B626" s="88" t="s">
        <v>221</v>
      </c>
      <c r="C626" s="53" t="s">
        <v>4410</v>
      </c>
      <c r="D626" s="54">
        <v>1.1666666666666667</v>
      </c>
      <c r="E626" s="61"/>
      <c r="F626" s="55">
        <v>17.5</v>
      </c>
      <c r="G626" s="53"/>
      <c r="H626" s="57"/>
      <c r="I626" s="56"/>
      <c r="J626" s="56"/>
      <c r="K626" s="36" t="s">
        <v>65</v>
      </c>
      <c r="L626" s="79">
        <v>626</v>
      </c>
      <c r="M626" s="79"/>
      <c r="N626" s="59"/>
      <c r="O626" s="91" t="s">
        <v>223</v>
      </c>
      <c r="P626" s="94">
        <v>42811.790092592593</v>
      </c>
      <c r="Q626" s="91" t="s">
        <v>3178</v>
      </c>
      <c r="R626" s="91"/>
      <c r="S626" s="91"/>
      <c r="T626" s="91"/>
      <c r="U626" s="91"/>
      <c r="V626" s="97" t="s">
        <v>3185</v>
      </c>
      <c r="W626" s="94">
        <v>42811.790092592593</v>
      </c>
      <c r="X626" s="97" t="s">
        <v>3193</v>
      </c>
      <c r="Y626" s="91"/>
      <c r="Z626" s="91"/>
      <c r="AA626" s="100" t="s">
        <v>3201</v>
      </c>
      <c r="AB626" s="91"/>
      <c r="AC626" s="91" t="b">
        <v>0</v>
      </c>
      <c r="AD626" s="91">
        <v>1</v>
      </c>
      <c r="AE626" s="100" t="s">
        <v>243</v>
      </c>
      <c r="AF626" s="91" t="b">
        <v>0</v>
      </c>
      <c r="AG626" s="91" t="s">
        <v>246</v>
      </c>
      <c r="AH626" s="91"/>
      <c r="AI626" s="100" t="s">
        <v>243</v>
      </c>
      <c r="AJ626" s="91" t="b">
        <v>0</v>
      </c>
      <c r="AK626" s="91">
        <v>1</v>
      </c>
      <c r="AL626" s="100" t="s">
        <v>243</v>
      </c>
      <c r="AM626" s="91" t="s">
        <v>453</v>
      </c>
      <c r="AN626" s="91" t="b">
        <v>0</v>
      </c>
      <c r="AO626" s="100" t="s">
        <v>3201</v>
      </c>
      <c r="AP626" s="91" t="s">
        <v>178</v>
      </c>
      <c r="AQ626" s="91">
        <v>0</v>
      </c>
      <c r="AR626" s="91">
        <v>0</v>
      </c>
      <c r="AS626" s="91"/>
      <c r="AT626" s="91"/>
      <c r="AU626" s="91"/>
      <c r="AV626" s="91"/>
      <c r="AW626" s="91"/>
      <c r="AX626" s="91"/>
      <c r="AY626" s="91"/>
      <c r="AZ626" s="91"/>
      <c r="BA626" s="123" t="s">
        <v>3246</v>
      </c>
      <c r="BB626" s="123" t="s">
        <v>4397</v>
      </c>
      <c r="BC626" s="123">
        <v>0</v>
      </c>
      <c r="BD626" s="90" t="str">
        <f>REPLACE(INDEX(GroupVertices[Group], MATCH(Edges[[#This Row],[Vertex 1]],GroupVertices[Vertex],0)),1,1,"")</f>
        <v>est</v>
      </c>
      <c r="BE626" s="90" t="e">
        <f>REPLACE(INDEX(GroupVertices[Group], MATCH(Edges[[#This Row],[Vertex 2]],GroupVertices[Vertex],0)),1,1,"")</f>
        <v>#N/A</v>
      </c>
      <c r="BF626">
        <v>2</v>
      </c>
    </row>
    <row r="627" spans="1:58" x14ac:dyDescent="0.25">
      <c r="A627" s="88" t="s">
        <v>3171</v>
      </c>
      <c r="B627" s="88" t="s">
        <v>218</v>
      </c>
      <c r="C627" s="53" t="s">
        <v>4410</v>
      </c>
      <c r="D627" s="54">
        <v>1.1666666666666667</v>
      </c>
      <c r="E627" s="61"/>
      <c r="F627" s="55">
        <v>17.5</v>
      </c>
      <c r="G627" s="53"/>
      <c r="H627" s="57"/>
      <c r="I627" s="56"/>
      <c r="J627" s="56"/>
      <c r="K627" s="36" t="s">
        <v>65</v>
      </c>
      <c r="L627" s="79">
        <v>627</v>
      </c>
      <c r="M627" s="79"/>
      <c r="N627" s="59"/>
      <c r="O627" s="91" t="s">
        <v>223</v>
      </c>
      <c r="P627" s="94">
        <v>42811.790092592593</v>
      </c>
      <c r="Q627" s="91" t="s">
        <v>3178</v>
      </c>
      <c r="R627" s="91"/>
      <c r="S627" s="91"/>
      <c r="T627" s="91"/>
      <c r="U627" s="91"/>
      <c r="V627" s="97" t="s">
        <v>3185</v>
      </c>
      <c r="W627" s="94">
        <v>42811.790092592593</v>
      </c>
      <c r="X627" s="97" t="s">
        <v>3193</v>
      </c>
      <c r="Y627" s="91"/>
      <c r="Z627" s="91"/>
      <c r="AA627" s="100" t="s">
        <v>3201</v>
      </c>
      <c r="AB627" s="91"/>
      <c r="AC627" s="91" t="b">
        <v>0</v>
      </c>
      <c r="AD627" s="91">
        <v>1</v>
      </c>
      <c r="AE627" s="100" t="s">
        <v>243</v>
      </c>
      <c r="AF627" s="91" t="b">
        <v>0</v>
      </c>
      <c r="AG627" s="91" t="s">
        <v>246</v>
      </c>
      <c r="AH627" s="91"/>
      <c r="AI627" s="100" t="s">
        <v>243</v>
      </c>
      <c r="AJ627" s="91" t="b">
        <v>0</v>
      </c>
      <c r="AK627" s="91">
        <v>1</v>
      </c>
      <c r="AL627" s="100" t="s">
        <v>243</v>
      </c>
      <c r="AM627" s="91" t="s">
        <v>453</v>
      </c>
      <c r="AN627" s="91" t="b">
        <v>0</v>
      </c>
      <c r="AO627" s="100" t="s">
        <v>3201</v>
      </c>
      <c r="AP627" s="91" t="s">
        <v>178</v>
      </c>
      <c r="AQ627" s="91">
        <v>0</v>
      </c>
      <c r="AR627" s="91">
        <v>0</v>
      </c>
      <c r="AS627" s="91"/>
      <c r="AT627" s="91"/>
      <c r="AU627" s="91"/>
      <c r="AV627" s="91"/>
      <c r="AW627" s="91"/>
      <c r="AX627" s="91"/>
      <c r="AY627" s="91"/>
      <c r="AZ627" s="91"/>
      <c r="BA627" s="123" t="s">
        <v>3246</v>
      </c>
      <c r="BB627" s="123" t="s">
        <v>4397</v>
      </c>
      <c r="BC627" s="123">
        <v>0</v>
      </c>
      <c r="BD627" s="90" t="str">
        <f>REPLACE(INDEX(GroupVertices[Group], MATCH(Edges[[#This Row],[Vertex 1]],GroupVertices[Vertex],0)),1,1,"")</f>
        <v>est</v>
      </c>
      <c r="BE627" s="90" t="e">
        <f>REPLACE(INDEX(GroupVertices[Group], MATCH(Edges[[#This Row],[Vertex 2]],GroupVertices[Vertex],0)),1,1,"")</f>
        <v>#N/A</v>
      </c>
      <c r="BF627">
        <v>2</v>
      </c>
    </row>
    <row r="628" spans="1:58" x14ac:dyDescent="0.25">
      <c r="A628" s="88" t="s">
        <v>3172</v>
      </c>
      <c r="B628" s="88" t="s">
        <v>221</v>
      </c>
      <c r="C628" s="53" t="s">
        <v>4410</v>
      </c>
      <c r="D628" s="54">
        <v>1</v>
      </c>
      <c r="E628" s="61"/>
      <c r="F628" s="55">
        <v>10</v>
      </c>
      <c r="G628" s="53"/>
      <c r="H628" s="57"/>
      <c r="I628" s="56"/>
      <c r="J628" s="56"/>
      <c r="K628" s="36" t="s">
        <v>65</v>
      </c>
      <c r="L628" s="79">
        <v>628</v>
      </c>
      <c r="M628" s="79"/>
      <c r="N628" s="59"/>
      <c r="O628" s="91" t="s">
        <v>223</v>
      </c>
      <c r="P628" s="94">
        <v>42813.291435185187</v>
      </c>
      <c r="Q628" s="91" t="s">
        <v>3179</v>
      </c>
      <c r="R628" s="91"/>
      <c r="S628" s="91"/>
      <c r="T628" s="91"/>
      <c r="U628" s="91"/>
      <c r="V628" s="97" t="s">
        <v>3186</v>
      </c>
      <c r="W628" s="94">
        <v>42813.291435185187</v>
      </c>
      <c r="X628" s="97" t="s">
        <v>3194</v>
      </c>
      <c r="Y628" s="91"/>
      <c r="Z628" s="91"/>
      <c r="AA628" s="100" t="s">
        <v>3202</v>
      </c>
      <c r="AB628" s="91"/>
      <c r="AC628" s="91" t="b">
        <v>0</v>
      </c>
      <c r="AD628" s="91">
        <v>2</v>
      </c>
      <c r="AE628" s="100" t="s">
        <v>242</v>
      </c>
      <c r="AF628" s="91" t="b">
        <v>0</v>
      </c>
      <c r="AG628" s="91" t="s">
        <v>246</v>
      </c>
      <c r="AH628" s="91"/>
      <c r="AI628" s="100" t="s">
        <v>243</v>
      </c>
      <c r="AJ628" s="91" t="b">
        <v>0</v>
      </c>
      <c r="AK628" s="91">
        <v>1</v>
      </c>
      <c r="AL628" s="100" t="s">
        <v>243</v>
      </c>
      <c r="AM628" s="91" t="s">
        <v>247</v>
      </c>
      <c r="AN628" s="91" t="b">
        <v>0</v>
      </c>
      <c r="AO628" s="100" t="s">
        <v>3202</v>
      </c>
      <c r="AP628" s="91" t="s">
        <v>178</v>
      </c>
      <c r="AQ628" s="91">
        <v>0</v>
      </c>
      <c r="AR628" s="91">
        <v>0</v>
      </c>
      <c r="AS628" s="91"/>
      <c r="AT628" s="91"/>
      <c r="AU628" s="91"/>
      <c r="AV628" s="91"/>
      <c r="AW628" s="91"/>
      <c r="AX628" s="91"/>
      <c r="AY628" s="91"/>
      <c r="AZ628" s="91"/>
      <c r="BA628" s="123" t="s">
        <v>3246</v>
      </c>
      <c r="BB628" s="123" t="s">
        <v>4397</v>
      </c>
      <c r="BC628" s="123">
        <v>0</v>
      </c>
      <c r="BD628" s="90" t="str">
        <f>REPLACE(INDEX(GroupVertices[Group], MATCH(Edges[[#This Row],[Vertex 1]],GroupVertices[Vertex],0)),1,1,"")</f>
        <v>est</v>
      </c>
      <c r="BE628" s="90" t="e">
        <f>REPLACE(INDEX(GroupVertices[Group], MATCH(Edges[[#This Row],[Vertex 2]],GroupVertices[Vertex],0)),1,1,"")</f>
        <v>#N/A</v>
      </c>
      <c r="BF628">
        <v>1</v>
      </c>
    </row>
    <row r="629" spans="1:58" x14ac:dyDescent="0.25">
      <c r="A629" s="88" t="s">
        <v>3173</v>
      </c>
      <c r="B629" s="88" t="s">
        <v>221</v>
      </c>
      <c r="C629" s="53" t="s">
        <v>4410</v>
      </c>
      <c r="D629" s="54">
        <v>1</v>
      </c>
      <c r="E629" s="61"/>
      <c r="F629" s="55">
        <v>10</v>
      </c>
      <c r="G629" s="53"/>
      <c r="H629" s="57"/>
      <c r="I629" s="56"/>
      <c r="J629" s="56"/>
      <c r="K629" s="36" t="s">
        <v>65</v>
      </c>
      <c r="L629" s="79">
        <v>629</v>
      </c>
      <c r="M629" s="79"/>
      <c r="N629" s="59"/>
      <c r="O629" s="91" t="s">
        <v>223</v>
      </c>
      <c r="P629" s="94">
        <v>42813.665011574078</v>
      </c>
      <c r="Q629" s="91" t="s">
        <v>3180</v>
      </c>
      <c r="R629" s="91"/>
      <c r="S629" s="91"/>
      <c r="T629" s="91"/>
      <c r="U629" s="91"/>
      <c r="V629" s="97" t="s">
        <v>3187</v>
      </c>
      <c r="W629" s="94">
        <v>42813.665011574078</v>
      </c>
      <c r="X629" s="97" t="s">
        <v>3195</v>
      </c>
      <c r="Y629" s="91"/>
      <c r="Z629" s="91"/>
      <c r="AA629" s="100" t="s">
        <v>3203</v>
      </c>
      <c r="AB629" s="91"/>
      <c r="AC629" s="91" t="b">
        <v>0</v>
      </c>
      <c r="AD629" s="91">
        <v>0</v>
      </c>
      <c r="AE629" s="100" t="s">
        <v>243</v>
      </c>
      <c r="AF629" s="91" t="b">
        <v>0</v>
      </c>
      <c r="AG629" s="91" t="s">
        <v>246</v>
      </c>
      <c r="AH629" s="91"/>
      <c r="AI629" s="100" t="s">
        <v>243</v>
      </c>
      <c r="AJ629" s="91" t="b">
        <v>0</v>
      </c>
      <c r="AK629" s="91">
        <v>1</v>
      </c>
      <c r="AL629" s="100" t="s">
        <v>3202</v>
      </c>
      <c r="AM629" s="91" t="s">
        <v>247</v>
      </c>
      <c r="AN629" s="91" t="b">
        <v>0</v>
      </c>
      <c r="AO629" s="100" t="s">
        <v>3202</v>
      </c>
      <c r="AP629" s="91" t="s">
        <v>178</v>
      </c>
      <c r="AQ629" s="91">
        <v>0</v>
      </c>
      <c r="AR629" s="91">
        <v>0</v>
      </c>
      <c r="AS629" s="91"/>
      <c r="AT629" s="91"/>
      <c r="AU629" s="91"/>
      <c r="AV629" s="91"/>
      <c r="AW629" s="91"/>
      <c r="AX629" s="91"/>
      <c r="AY629" s="91"/>
      <c r="AZ629" s="91"/>
      <c r="BA629" s="123" t="s">
        <v>3246</v>
      </c>
      <c r="BB629" s="123" t="s">
        <v>4397</v>
      </c>
      <c r="BC629" s="123">
        <v>0</v>
      </c>
      <c r="BD629" s="90" t="str">
        <f>REPLACE(INDEX(GroupVertices[Group], MATCH(Edges[[#This Row],[Vertex 1]],GroupVertices[Vertex],0)),1,1,"")</f>
        <v>est</v>
      </c>
      <c r="BE629" s="90" t="e">
        <f>REPLACE(INDEX(GroupVertices[Group], MATCH(Edges[[#This Row],[Vertex 2]],GroupVertices[Vertex],0)),1,1,"")</f>
        <v>#N/A</v>
      </c>
      <c r="BF629">
        <v>1</v>
      </c>
    </row>
    <row r="630" spans="1:58" x14ac:dyDescent="0.25">
      <c r="A630" s="88" t="s">
        <v>3172</v>
      </c>
      <c r="B630" s="88" t="s">
        <v>218</v>
      </c>
      <c r="C630" s="53" t="s">
        <v>4410</v>
      </c>
      <c r="D630" s="54">
        <v>1</v>
      </c>
      <c r="E630" s="61"/>
      <c r="F630" s="55">
        <v>10</v>
      </c>
      <c r="G630" s="53"/>
      <c r="H630" s="57"/>
      <c r="I630" s="56"/>
      <c r="J630" s="56"/>
      <c r="K630" s="36" t="s">
        <v>65</v>
      </c>
      <c r="L630" s="79">
        <v>630</v>
      </c>
      <c r="M630" s="79"/>
      <c r="N630" s="59"/>
      <c r="O630" s="91" t="s">
        <v>222</v>
      </c>
      <c r="P630" s="94">
        <v>42813.291435185187</v>
      </c>
      <c r="Q630" s="91" t="s">
        <v>3179</v>
      </c>
      <c r="R630" s="91"/>
      <c r="S630" s="91"/>
      <c r="T630" s="91"/>
      <c r="U630" s="91"/>
      <c r="V630" s="97" t="s">
        <v>3186</v>
      </c>
      <c r="W630" s="94">
        <v>42813.291435185187</v>
      </c>
      <c r="X630" s="97" t="s">
        <v>3194</v>
      </c>
      <c r="Y630" s="91"/>
      <c r="Z630" s="91"/>
      <c r="AA630" s="100" t="s">
        <v>3202</v>
      </c>
      <c r="AB630" s="91"/>
      <c r="AC630" s="91" t="b">
        <v>0</v>
      </c>
      <c r="AD630" s="91">
        <v>2</v>
      </c>
      <c r="AE630" s="100" t="s">
        <v>242</v>
      </c>
      <c r="AF630" s="91" t="b">
        <v>0</v>
      </c>
      <c r="AG630" s="91" t="s">
        <v>246</v>
      </c>
      <c r="AH630" s="91"/>
      <c r="AI630" s="100" t="s">
        <v>243</v>
      </c>
      <c r="AJ630" s="91" t="b">
        <v>0</v>
      </c>
      <c r="AK630" s="91">
        <v>1</v>
      </c>
      <c r="AL630" s="100" t="s">
        <v>243</v>
      </c>
      <c r="AM630" s="91" t="s">
        <v>247</v>
      </c>
      <c r="AN630" s="91" t="b">
        <v>0</v>
      </c>
      <c r="AO630" s="100" t="s">
        <v>3202</v>
      </c>
      <c r="AP630" s="91" t="s">
        <v>178</v>
      </c>
      <c r="AQ630" s="91">
        <v>0</v>
      </c>
      <c r="AR630" s="91">
        <v>0</v>
      </c>
      <c r="AS630" s="91"/>
      <c r="AT630" s="91"/>
      <c r="AU630" s="91"/>
      <c r="AV630" s="91"/>
      <c r="AW630" s="91"/>
      <c r="AX630" s="91"/>
      <c r="AY630" s="91"/>
      <c r="AZ630" s="91"/>
      <c r="BA630" s="123" t="s">
        <v>3246</v>
      </c>
      <c r="BB630" s="123" t="s">
        <v>4397</v>
      </c>
      <c r="BC630" s="123">
        <v>0</v>
      </c>
      <c r="BD630" s="90" t="str">
        <f>REPLACE(INDEX(GroupVertices[Group], MATCH(Edges[[#This Row],[Vertex 1]],GroupVertices[Vertex],0)),1,1,"")</f>
        <v>est</v>
      </c>
      <c r="BE630" s="90" t="e">
        <f>REPLACE(INDEX(GroupVertices[Group], MATCH(Edges[[#This Row],[Vertex 2]],GroupVertices[Vertex],0)),1,1,"")</f>
        <v>#N/A</v>
      </c>
      <c r="BF630">
        <v>1</v>
      </c>
    </row>
    <row r="631" spans="1:58" x14ac:dyDescent="0.25">
      <c r="A631" s="88" t="s">
        <v>3173</v>
      </c>
      <c r="B631" s="88" t="s">
        <v>218</v>
      </c>
      <c r="C631" s="53" t="s">
        <v>4410</v>
      </c>
      <c r="D631" s="54">
        <v>1</v>
      </c>
      <c r="E631" s="61"/>
      <c r="F631" s="55">
        <v>10</v>
      </c>
      <c r="G631" s="53"/>
      <c r="H631" s="57"/>
      <c r="I631" s="56"/>
      <c r="J631" s="56"/>
      <c r="K631" s="36" t="s">
        <v>65</v>
      </c>
      <c r="L631" s="79">
        <v>631</v>
      </c>
      <c r="M631" s="79"/>
      <c r="N631" s="59"/>
      <c r="O631" s="91" t="s">
        <v>223</v>
      </c>
      <c r="P631" s="94">
        <v>42813.665011574078</v>
      </c>
      <c r="Q631" s="91" t="s">
        <v>3180</v>
      </c>
      <c r="R631" s="91"/>
      <c r="S631" s="91"/>
      <c r="T631" s="91"/>
      <c r="U631" s="91"/>
      <c r="V631" s="97" t="s">
        <v>3187</v>
      </c>
      <c r="W631" s="94">
        <v>42813.665011574078</v>
      </c>
      <c r="X631" s="97" t="s">
        <v>3195</v>
      </c>
      <c r="Y631" s="91"/>
      <c r="Z631" s="91"/>
      <c r="AA631" s="100" t="s">
        <v>3203</v>
      </c>
      <c r="AB631" s="91"/>
      <c r="AC631" s="91" t="b">
        <v>0</v>
      </c>
      <c r="AD631" s="91">
        <v>0</v>
      </c>
      <c r="AE631" s="100" t="s">
        <v>243</v>
      </c>
      <c r="AF631" s="91" t="b">
        <v>0</v>
      </c>
      <c r="AG631" s="91" t="s">
        <v>246</v>
      </c>
      <c r="AH631" s="91"/>
      <c r="AI631" s="100" t="s">
        <v>243</v>
      </c>
      <c r="AJ631" s="91" t="b">
        <v>0</v>
      </c>
      <c r="AK631" s="91">
        <v>1</v>
      </c>
      <c r="AL631" s="100" t="s">
        <v>3202</v>
      </c>
      <c r="AM631" s="91" t="s">
        <v>247</v>
      </c>
      <c r="AN631" s="91" t="b">
        <v>0</v>
      </c>
      <c r="AO631" s="100" t="s">
        <v>3202</v>
      </c>
      <c r="AP631" s="91" t="s">
        <v>178</v>
      </c>
      <c r="AQ631" s="91">
        <v>0</v>
      </c>
      <c r="AR631" s="91">
        <v>0</v>
      </c>
      <c r="AS631" s="91"/>
      <c r="AT631" s="91"/>
      <c r="AU631" s="91"/>
      <c r="AV631" s="91"/>
      <c r="AW631" s="91"/>
      <c r="AX631" s="91"/>
      <c r="AY631" s="91"/>
      <c r="AZ631" s="91"/>
      <c r="BA631" s="123" t="s">
        <v>3246</v>
      </c>
      <c r="BB631" s="123" t="s">
        <v>4397</v>
      </c>
      <c r="BC631" s="123">
        <v>0</v>
      </c>
      <c r="BD631" s="90" t="str">
        <f>REPLACE(INDEX(GroupVertices[Group], MATCH(Edges[[#This Row],[Vertex 1]],GroupVertices[Vertex],0)),1,1,"")</f>
        <v>est</v>
      </c>
      <c r="BE631" s="90" t="e">
        <f>REPLACE(INDEX(GroupVertices[Group], MATCH(Edges[[#This Row],[Vertex 2]],GroupVertices[Vertex],0)),1,1,"")</f>
        <v>#N/A</v>
      </c>
      <c r="BF631">
        <v>1</v>
      </c>
    </row>
    <row r="632" spans="1:58" x14ac:dyDescent="0.25">
      <c r="A632" s="89" t="s">
        <v>3173</v>
      </c>
      <c r="B632" s="89" t="s">
        <v>3172</v>
      </c>
      <c r="C632" s="53" t="s">
        <v>4410</v>
      </c>
      <c r="D632" s="150">
        <v>1</v>
      </c>
      <c r="E632" s="151"/>
      <c r="F632" s="152">
        <v>10</v>
      </c>
      <c r="G632" s="149"/>
      <c r="H632" s="153"/>
      <c r="I632" s="154"/>
      <c r="J632" s="154"/>
      <c r="K632" s="36" t="s">
        <v>65</v>
      </c>
      <c r="L632" s="155">
        <v>632</v>
      </c>
      <c r="M632" s="155"/>
      <c r="N632" s="87"/>
      <c r="O632" s="92" t="s">
        <v>223</v>
      </c>
      <c r="P632" s="95">
        <v>42813.665011574078</v>
      </c>
      <c r="Q632" s="92" t="s">
        <v>3180</v>
      </c>
      <c r="R632" s="92"/>
      <c r="S632" s="92"/>
      <c r="T632" s="92"/>
      <c r="U632" s="92"/>
      <c r="V632" s="98" t="s">
        <v>3187</v>
      </c>
      <c r="W632" s="95">
        <v>42813.665011574078</v>
      </c>
      <c r="X632" s="98" t="s">
        <v>3195</v>
      </c>
      <c r="Y632" s="92"/>
      <c r="Z632" s="92"/>
      <c r="AA632" s="101" t="s">
        <v>3203</v>
      </c>
      <c r="AB632" s="92"/>
      <c r="AC632" s="92" t="b">
        <v>0</v>
      </c>
      <c r="AD632" s="92">
        <v>0</v>
      </c>
      <c r="AE632" s="101" t="s">
        <v>243</v>
      </c>
      <c r="AF632" s="92" t="b">
        <v>0</v>
      </c>
      <c r="AG632" s="92" t="s">
        <v>246</v>
      </c>
      <c r="AH632" s="92"/>
      <c r="AI632" s="101" t="s">
        <v>243</v>
      </c>
      <c r="AJ632" s="92" t="b">
        <v>0</v>
      </c>
      <c r="AK632" s="92">
        <v>1</v>
      </c>
      <c r="AL632" s="101" t="s">
        <v>3202</v>
      </c>
      <c r="AM632" s="92" t="s">
        <v>247</v>
      </c>
      <c r="AN632" s="92" t="b">
        <v>0</v>
      </c>
      <c r="AO632" s="101" t="s">
        <v>3202</v>
      </c>
      <c r="AP632" s="92" t="s">
        <v>178</v>
      </c>
      <c r="AQ632" s="92">
        <v>0</v>
      </c>
      <c r="AR632" s="92">
        <v>0</v>
      </c>
      <c r="AS632" s="92"/>
      <c r="AT632" s="92"/>
      <c r="AU632" s="92"/>
      <c r="AV632" s="92"/>
      <c r="AW632" s="92"/>
      <c r="AX632" s="92"/>
      <c r="AY632" s="92"/>
      <c r="AZ632" s="92"/>
      <c r="BA632" s="123" t="s">
        <v>3246</v>
      </c>
      <c r="BB632" s="123" t="s">
        <v>4397</v>
      </c>
      <c r="BC632" s="123">
        <v>0</v>
      </c>
      <c r="BD632" s="90" t="str">
        <f>REPLACE(INDEX(GroupVertices[Group], MATCH(Edges[[#This Row],[Vertex 1]],GroupVertices[Vertex],0)),1,1,"")</f>
        <v>est</v>
      </c>
      <c r="BE632" s="90" t="str">
        <f>REPLACE(INDEX(GroupVertices[Group], MATCH(Edges[[#This Row],[Vertex 2]],GroupVertices[Vertex],0)),1,1,"")</f>
        <v>est</v>
      </c>
      <c r="BF632">
        <v>1</v>
      </c>
    </row>
    <row r="633" spans="1:58" x14ac:dyDescent="0.25">
      <c r="A633" s="88" t="s">
        <v>3169</v>
      </c>
      <c r="B633" s="88" t="s">
        <v>218</v>
      </c>
      <c r="C633" s="53" t="s">
        <v>4410</v>
      </c>
      <c r="D633" s="54">
        <v>1.1666666666666667</v>
      </c>
      <c r="E633" s="61"/>
      <c r="F633" s="55">
        <v>17.5</v>
      </c>
      <c r="G633" s="53"/>
      <c r="H633" s="57"/>
      <c r="I633" s="56"/>
      <c r="J633" s="56"/>
      <c r="K633" s="36" t="s">
        <v>65</v>
      </c>
      <c r="L633" s="79">
        <v>633</v>
      </c>
      <c r="M633" s="79"/>
      <c r="N633" s="59"/>
      <c r="O633" s="91" t="s">
        <v>222</v>
      </c>
      <c r="P633" s="94">
        <v>42808.078263888892</v>
      </c>
      <c r="Q633" s="91" t="s">
        <v>3176</v>
      </c>
      <c r="R633" s="91"/>
      <c r="S633" s="91"/>
      <c r="T633" s="91"/>
      <c r="U633" s="91"/>
      <c r="V633" s="97" t="s">
        <v>1584</v>
      </c>
      <c r="W633" s="94">
        <v>42808.078263888892</v>
      </c>
      <c r="X633" s="97" t="s">
        <v>3191</v>
      </c>
      <c r="Y633" s="91"/>
      <c r="Z633" s="91"/>
      <c r="AA633" s="100" t="s">
        <v>3199</v>
      </c>
      <c r="AB633" s="100" t="s">
        <v>3204</v>
      </c>
      <c r="AC633" s="91" t="b">
        <v>0</v>
      </c>
      <c r="AD633" s="91">
        <v>0</v>
      </c>
      <c r="AE633" s="100" t="s">
        <v>3205</v>
      </c>
      <c r="AF633" s="91" t="b">
        <v>0</v>
      </c>
      <c r="AG633" s="91" t="s">
        <v>246</v>
      </c>
      <c r="AH633" s="91"/>
      <c r="AI633" s="100" t="s">
        <v>243</v>
      </c>
      <c r="AJ633" s="91" t="b">
        <v>0</v>
      </c>
      <c r="AK633" s="91">
        <v>0</v>
      </c>
      <c r="AL633" s="100" t="s">
        <v>243</v>
      </c>
      <c r="AM633" s="91" t="s">
        <v>247</v>
      </c>
      <c r="AN633" s="91" t="b">
        <v>0</v>
      </c>
      <c r="AO633" s="100" t="s">
        <v>3204</v>
      </c>
      <c r="AP633" s="91" t="s">
        <v>178</v>
      </c>
      <c r="AQ633" s="91">
        <v>0</v>
      </c>
      <c r="AR633" s="91">
        <v>0</v>
      </c>
      <c r="AS633" s="91"/>
      <c r="AT633" s="91"/>
      <c r="AU633" s="91"/>
      <c r="AV633" s="91"/>
      <c r="AW633" s="91"/>
      <c r="AX633" s="91"/>
      <c r="AY633" s="91"/>
      <c r="AZ633" s="91"/>
      <c r="BA633" s="123" t="s">
        <v>3246</v>
      </c>
      <c r="BB633" s="123" t="s">
        <v>4397</v>
      </c>
      <c r="BC633" s="123">
        <v>0</v>
      </c>
      <c r="BD633" s="90" t="str">
        <f>REPLACE(INDEX(GroupVertices[Group], MATCH(Edges[[#This Row],[Vertex 1]],GroupVertices[Vertex],0)),1,1,"")</f>
        <v>est</v>
      </c>
      <c r="BE633" s="90" t="e">
        <f>REPLACE(INDEX(GroupVertices[Group], MATCH(Edges[[#This Row],[Vertex 2]],GroupVertices[Vertex],0)),1,1,"")</f>
        <v>#N/A</v>
      </c>
      <c r="BF633">
        <v>2</v>
      </c>
    </row>
    <row r="634" spans="1:58" x14ac:dyDescent="0.25">
      <c r="A634" s="88" t="s">
        <v>3296</v>
      </c>
      <c r="B634" s="88" t="s">
        <v>218</v>
      </c>
      <c r="C634" s="53" t="s">
        <v>4410</v>
      </c>
      <c r="D634" s="54">
        <v>1</v>
      </c>
      <c r="E634" s="61"/>
      <c r="F634" s="55">
        <v>10</v>
      </c>
      <c r="G634" s="53"/>
      <c r="H634" s="57"/>
      <c r="I634" s="56"/>
      <c r="J634" s="56"/>
      <c r="K634" s="36" t="s">
        <v>65</v>
      </c>
      <c r="L634" s="79">
        <v>634</v>
      </c>
      <c r="M634" s="79"/>
      <c r="N634" s="59"/>
      <c r="O634" s="91" t="s">
        <v>222</v>
      </c>
      <c r="P634" s="94">
        <v>42809.577476851853</v>
      </c>
      <c r="Q634" s="91" t="s">
        <v>3300</v>
      </c>
      <c r="R634" s="91"/>
      <c r="S634" s="91"/>
      <c r="T634" s="91"/>
      <c r="U634" s="91"/>
      <c r="V634" s="97" t="s">
        <v>2162</v>
      </c>
      <c r="W634" s="94">
        <v>42809.577476851853</v>
      </c>
      <c r="X634" s="97" t="s">
        <v>3307</v>
      </c>
      <c r="Y634" s="91"/>
      <c r="Z634" s="91"/>
      <c r="AA634" s="100" t="s">
        <v>3311</v>
      </c>
      <c r="AB634" s="91"/>
      <c r="AC634" s="91" t="b">
        <v>0</v>
      </c>
      <c r="AD634" s="91">
        <v>0</v>
      </c>
      <c r="AE634" s="100" t="s">
        <v>242</v>
      </c>
      <c r="AF634" s="91" t="b">
        <v>0</v>
      </c>
      <c r="AG634" s="91" t="s">
        <v>246</v>
      </c>
      <c r="AH634" s="91"/>
      <c r="AI634" s="100" t="s">
        <v>243</v>
      </c>
      <c r="AJ634" s="91" t="b">
        <v>0</v>
      </c>
      <c r="AK634" s="91">
        <v>0</v>
      </c>
      <c r="AL634" s="100" t="s">
        <v>243</v>
      </c>
      <c r="AM634" s="91" t="s">
        <v>247</v>
      </c>
      <c r="AN634" s="91" t="b">
        <v>0</v>
      </c>
      <c r="AO634" s="100" t="s">
        <v>3311</v>
      </c>
      <c r="AP634" s="91" t="s">
        <v>178</v>
      </c>
      <c r="AQ634" s="91">
        <v>0</v>
      </c>
      <c r="AR634" s="91">
        <v>0</v>
      </c>
      <c r="AS634" s="91"/>
      <c r="AT634" s="91"/>
      <c r="AU634" s="91"/>
      <c r="AV634" s="91"/>
      <c r="AW634" s="91"/>
      <c r="AX634" s="91"/>
      <c r="AY634" s="91"/>
      <c r="AZ634" s="91"/>
      <c r="BA634" s="123" t="s">
        <v>3246</v>
      </c>
      <c r="BB634" s="123" t="s">
        <v>4397</v>
      </c>
      <c r="BC634" s="123">
        <v>0</v>
      </c>
      <c r="BD634" s="90" t="str">
        <f>REPLACE(INDEX(GroupVertices[Group], MATCH(Edges[[#This Row],[Vertex 1]],GroupVertices[Vertex],0)),1,1,"")</f>
        <v>est</v>
      </c>
      <c r="BE634" s="90" t="e">
        <f>REPLACE(INDEX(GroupVertices[Group], MATCH(Edges[[#This Row],[Vertex 2]],GroupVertices[Vertex],0)),1,1,"")</f>
        <v>#N/A</v>
      </c>
      <c r="BF634">
        <v>1</v>
      </c>
    </row>
    <row r="635" spans="1:58" x14ac:dyDescent="0.25">
      <c r="A635" s="88" t="s">
        <v>3297</v>
      </c>
      <c r="B635" s="88" t="s">
        <v>218</v>
      </c>
      <c r="C635" s="53" t="s">
        <v>4410</v>
      </c>
      <c r="D635" s="54">
        <v>1</v>
      </c>
      <c r="E635" s="61"/>
      <c r="F635" s="55">
        <v>10</v>
      </c>
      <c r="G635" s="53"/>
      <c r="H635" s="57"/>
      <c r="I635" s="56"/>
      <c r="J635" s="56"/>
      <c r="K635" s="36" t="s">
        <v>65</v>
      </c>
      <c r="L635" s="79">
        <v>635</v>
      </c>
      <c r="M635" s="79"/>
      <c r="N635" s="59"/>
      <c r="O635" s="91" t="s">
        <v>222</v>
      </c>
      <c r="P635" s="94">
        <v>42811.475324074076</v>
      </c>
      <c r="Q635" s="91" t="s">
        <v>3301</v>
      </c>
      <c r="R635" s="91"/>
      <c r="S635" s="91"/>
      <c r="T635" s="91"/>
      <c r="U635" s="91"/>
      <c r="V635" s="97" t="s">
        <v>3304</v>
      </c>
      <c r="W635" s="94">
        <v>42811.475324074076</v>
      </c>
      <c r="X635" s="97" t="s">
        <v>3308</v>
      </c>
      <c r="Y635" s="91"/>
      <c r="Z635" s="91"/>
      <c r="AA635" s="100" t="s">
        <v>3312</v>
      </c>
      <c r="AB635" s="91"/>
      <c r="AC635" s="91" t="b">
        <v>0</v>
      </c>
      <c r="AD635" s="91">
        <v>0</v>
      </c>
      <c r="AE635" s="100" t="s">
        <v>242</v>
      </c>
      <c r="AF635" s="91" t="b">
        <v>0</v>
      </c>
      <c r="AG635" s="91" t="s">
        <v>246</v>
      </c>
      <c r="AH635" s="91"/>
      <c r="AI635" s="100" t="s">
        <v>243</v>
      </c>
      <c r="AJ635" s="91" t="b">
        <v>0</v>
      </c>
      <c r="AK635" s="91">
        <v>0</v>
      </c>
      <c r="AL635" s="100" t="s">
        <v>243</v>
      </c>
      <c r="AM635" s="91" t="s">
        <v>247</v>
      </c>
      <c r="AN635" s="91" t="b">
        <v>0</v>
      </c>
      <c r="AO635" s="100" t="s">
        <v>3312</v>
      </c>
      <c r="AP635" s="91" t="s">
        <v>178</v>
      </c>
      <c r="AQ635" s="91">
        <v>0</v>
      </c>
      <c r="AR635" s="91">
        <v>0</v>
      </c>
      <c r="AS635" s="91"/>
      <c r="AT635" s="91"/>
      <c r="AU635" s="91"/>
      <c r="AV635" s="91"/>
      <c r="AW635" s="91"/>
      <c r="AX635" s="91"/>
      <c r="AY635" s="91"/>
      <c r="AZ635" s="91"/>
      <c r="BA635" s="123" t="s">
        <v>3246</v>
      </c>
      <c r="BB635" s="123" t="s">
        <v>4397</v>
      </c>
      <c r="BC635" s="123">
        <v>0</v>
      </c>
      <c r="BD635" s="90" t="str">
        <f>REPLACE(INDEX(GroupVertices[Group], MATCH(Edges[[#This Row],[Vertex 1]],GroupVertices[Vertex],0)),1,1,"")</f>
        <v>est</v>
      </c>
      <c r="BE635" s="90" t="e">
        <f>REPLACE(INDEX(GroupVertices[Group], MATCH(Edges[[#This Row],[Vertex 2]],GroupVertices[Vertex],0)),1,1,"")</f>
        <v>#N/A</v>
      </c>
      <c r="BF635">
        <v>1</v>
      </c>
    </row>
    <row r="636" spans="1:58" x14ac:dyDescent="0.25">
      <c r="A636" s="89" t="s">
        <v>3334</v>
      </c>
      <c r="B636" s="89" t="s">
        <v>218</v>
      </c>
      <c r="C636" s="53" t="s">
        <v>4410</v>
      </c>
      <c r="D636" s="150">
        <v>1</v>
      </c>
      <c r="E636" s="151"/>
      <c r="F636" s="152">
        <v>10</v>
      </c>
      <c r="G636" s="149"/>
      <c r="H636" s="153"/>
      <c r="I636" s="154"/>
      <c r="J636" s="154"/>
      <c r="K636" s="36" t="s">
        <v>65</v>
      </c>
      <c r="L636" s="155">
        <v>636</v>
      </c>
      <c r="M636" s="155"/>
      <c r="N636" s="87"/>
      <c r="O636" s="92" t="s">
        <v>222</v>
      </c>
      <c r="P636" s="95">
        <v>42810.610543981478</v>
      </c>
      <c r="Q636" s="92" t="s">
        <v>3335</v>
      </c>
      <c r="R636" s="92"/>
      <c r="S636" s="92"/>
      <c r="T636" s="92" t="s">
        <v>3336</v>
      </c>
      <c r="U636" s="92"/>
      <c r="V636" s="98" t="s">
        <v>3337</v>
      </c>
      <c r="W636" s="95">
        <v>42810.610543981478</v>
      </c>
      <c r="X636" s="98" t="s">
        <v>3338</v>
      </c>
      <c r="Y636" s="92"/>
      <c r="Z636" s="92"/>
      <c r="AA636" s="101" t="s">
        <v>3339</v>
      </c>
      <c r="AB636" s="92"/>
      <c r="AC636" s="92" t="b">
        <v>0</v>
      </c>
      <c r="AD636" s="92">
        <v>0</v>
      </c>
      <c r="AE636" s="101" t="s">
        <v>242</v>
      </c>
      <c r="AF636" s="92" t="b">
        <v>0</v>
      </c>
      <c r="AG636" s="92" t="s">
        <v>246</v>
      </c>
      <c r="AH636" s="92"/>
      <c r="AI636" s="101" t="s">
        <v>243</v>
      </c>
      <c r="AJ636" s="92" t="b">
        <v>0</v>
      </c>
      <c r="AK636" s="92">
        <v>0</v>
      </c>
      <c r="AL636" s="101" t="s">
        <v>243</v>
      </c>
      <c r="AM636" s="92" t="s">
        <v>989</v>
      </c>
      <c r="AN636" s="92" t="b">
        <v>0</v>
      </c>
      <c r="AO636" s="101" t="s">
        <v>3339</v>
      </c>
      <c r="AP636" s="92" t="s">
        <v>178</v>
      </c>
      <c r="AQ636" s="92">
        <v>0</v>
      </c>
      <c r="AR636" s="92">
        <v>0</v>
      </c>
      <c r="AS636" s="92"/>
      <c r="AT636" s="92"/>
      <c r="AU636" s="92"/>
      <c r="AV636" s="92"/>
      <c r="AW636" s="92"/>
      <c r="AX636" s="92"/>
      <c r="AY636" s="92"/>
      <c r="AZ636" s="92"/>
      <c r="BA636" s="123" t="s">
        <v>3246</v>
      </c>
      <c r="BB636" s="123" t="s">
        <v>4397</v>
      </c>
      <c r="BC636" s="123">
        <v>0</v>
      </c>
      <c r="BD636" s="90" t="str">
        <f>REPLACE(INDEX(GroupVertices[Group], MATCH(Edges[[#This Row],[Vertex 1]],GroupVertices[Vertex],0)),1,1,"")</f>
        <v>est</v>
      </c>
      <c r="BE636" s="90" t="e">
        <f>REPLACE(INDEX(GroupVertices[Group], MATCH(Edges[[#This Row],[Vertex 2]],GroupVertices[Vertex],0)),1,1,"")</f>
        <v>#N/A</v>
      </c>
      <c r="BF636">
        <v>1</v>
      </c>
    </row>
    <row r="637" spans="1:58" x14ac:dyDescent="0.25">
      <c r="A637" s="88" t="s">
        <v>3348</v>
      </c>
      <c r="B637" s="88" t="s">
        <v>218</v>
      </c>
      <c r="C637" s="53" t="s">
        <v>4410</v>
      </c>
      <c r="D637" s="54">
        <v>1.1666666666666667</v>
      </c>
      <c r="E637" s="61"/>
      <c r="F637" s="55">
        <v>17.5</v>
      </c>
      <c r="G637" s="53"/>
      <c r="H637" s="57"/>
      <c r="I637" s="56"/>
      <c r="J637" s="56"/>
      <c r="K637" s="36" t="s">
        <v>65</v>
      </c>
      <c r="L637" s="79">
        <v>637</v>
      </c>
      <c r="M637" s="79"/>
      <c r="N637" s="59"/>
      <c r="O637" s="91" t="s">
        <v>222</v>
      </c>
      <c r="P637" s="94">
        <v>42809.630324074074</v>
      </c>
      <c r="Q637" s="91" t="s">
        <v>3349</v>
      </c>
      <c r="R637" s="91"/>
      <c r="S637" s="91"/>
      <c r="T637" s="91"/>
      <c r="U637" s="91"/>
      <c r="V637" s="97" t="s">
        <v>759</v>
      </c>
      <c r="W637" s="94">
        <v>42809.630324074074</v>
      </c>
      <c r="X637" s="97" t="s">
        <v>3351</v>
      </c>
      <c r="Y637" s="91"/>
      <c r="Z637" s="91"/>
      <c r="AA637" s="100" t="s">
        <v>3353</v>
      </c>
      <c r="AB637" s="91"/>
      <c r="AC637" s="91" t="b">
        <v>0</v>
      </c>
      <c r="AD637" s="91">
        <v>0</v>
      </c>
      <c r="AE637" s="100" t="s">
        <v>242</v>
      </c>
      <c r="AF637" s="91" t="b">
        <v>0</v>
      </c>
      <c r="AG637" s="91" t="s">
        <v>246</v>
      </c>
      <c r="AH637" s="91"/>
      <c r="AI637" s="100" t="s">
        <v>243</v>
      </c>
      <c r="AJ637" s="91" t="b">
        <v>0</v>
      </c>
      <c r="AK637" s="91">
        <v>0</v>
      </c>
      <c r="AL637" s="100" t="s">
        <v>243</v>
      </c>
      <c r="AM637" s="91" t="s">
        <v>552</v>
      </c>
      <c r="AN637" s="91" t="b">
        <v>0</v>
      </c>
      <c r="AO637" s="100" t="s">
        <v>3353</v>
      </c>
      <c r="AP637" s="91" t="s">
        <v>178</v>
      </c>
      <c r="AQ637" s="91">
        <v>0</v>
      </c>
      <c r="AR637" s="91">
        <v>0</v>
      </c>
      <c r="AS637" s="91"/>
      <c r="AT637" s="91"/>
      <c r="AU637" s="91"/>
      <c r="AV637" s="91"/>
      <c r="AW637" s="91"/>
      <c r="AX637" s="91"/>
      <c r="AY637" s="91"/>
      <c r="AZ637" s="91"/>
      <c r="BA637" s="123" t="s">
        <v>3358</v>
      </c>
      <c r="BB637" s="123" t="s">
        <v>4397</v>
      </c>
      <c r="BC637" s="123">
        <v>0</v>
      </c>
      <c r="BD637" s="90" t="str">
        <f>REPLACE(INDEX(GroupVertices[Group], MATCH(Edges[[#This Row],[Vertex 1]],GroupVertices[Vertex],0)),1,1,"")</f>
        <v>ast</v>
      </c>
      <c r="BE637" s="90" t="e">
        <f>REPLACE(INDEX(GroupVertices[Group], MATCH(Edges[[#This Row],[Vertex 2]],GroupVertices[Vertex],0)),1,1,"")</f>
        <v>#N/A</v>
      </c>
      <c r="BF637">
        <v>2</v>
      </c>
    </row>
    <row r="638" spans="1:58" x14ac:dyDescent="0.25">
      <c r="A638" s="88" t="s">
        <v>2048</v>
      </c>
      <c r="B638" s="88" t="s">
        <v>218</v>
      </c>
      <c r="C638" s="53" t="s">
        <v>4410</v>
      </c>
      <c r="D638" s="54">
        <v>1.5</v>
      </c>
      <c r="E638" s="61"/>
      <c r="F638" s="55">
        <v>32.5</v>
      </c>
      <c r="G638" s="53"/>
      <c r="H638" s="57"/>
      <c r="I638" s="56"/>
      <c r="J638" s="56"/>
      <c r="K638" s="36" t="s">
        <v>65</v>
      </c>
      <c r="L638" s="79">
        <v>638</v>
      </c>
      <c r="M638" s="79"/>
      <c r="N638" s="59"/>
      <c r="O638" s="91" t="s">
        <v>223</v>
      </c>
      <c r="P638" s="94">
        <v>42807.458831018521</v>
      </c>
      <c r="Q638" s="91" t="s">
        <v>2093</v>
      </c>
      <c r="R638" s="91"/>
      <c r="S638" s="91"/>
      <c r="T638" s="91"/>
      <c r="U638" s="91"/>
      <c r="V638" s="97" t="s">
        <v>2152</v>
      </c>
      <c r="W638" s="94">
        <v>42807.458831018521</v>
      </c>
      <c r="X638" s="97" t="s">
        <v>2185</v>
      </c>
      <c r="Y638" s="91"/>
      <c r="Z638" s="91"/>
      <c r="AA638" s="100" t="s">
        <v>2225</v>
      </c>
      <c r="AB638" s="91"/>
      <c r="AC638" s="91" t="b">
        <v>0</v>
      </c>
      <c r="AD638" s="91">
        <v>0</v>
      </c>
      <c r="AE638" s="100" t="s">
        <v>244</v>
      </c>
      <c r="AF638" s="91" t="b">
        <v>0</v>
      </c>
      <c r="AG638" s="91" t="s">
        <v>246</v>
      </c>
      <c r="AH638" s="91"/>
      <c r="AI638" s="100" t="s">
        <v>243</v>
      </c>
      <c r="AJ638" s="91" t="b">
        <v>0</v>
      </c>
      <c r="AK638" s="91">
        <v>0</v>
      </c>
      <c r="AL638" s="100" t="s">
        <v>243</v>
      </c>
      <c r="AM638" s="91" t="s">
        <v>989</v>
      </c>
      <c r="AN638" s="91" t="b">
        <v>0</v>
      </c>
      <c r="AO638" s="100" t="s">
        <v>2225</v>
      </c>
      <c r="AP638" s="91" t="s">
        <v>178</v>
      </c>
      <c r="AQ638" s="91">
        <v>0</v>
      </c>
      <c r="AR638" s="91">
        <v>0</v>
      </c>
      <c r="AS638" s="91"/>
      <c r="AT638" s="91"/>
      <c r="AU638" s="91"/>
      <c r="AV638" s="91"/>
      <c r="AW638" s="91"/>
      <c r="AX638" s="91"/>
      <c r="AY638" s="91"/>
      <c r="AZ638" s="91"/>
      <c r="BA638" s="123" t="s">
        <v>3360</v>
      </c>
      <c r="BB638" s="123" t="s">
        <v>4397</v>
      </c>
      <c r="BC638" s="123">
        <v>0</v>
      </c>
      <c r="BD638" s="90" t="str">
        <f>REPLACE(INDEX(GroupVertices[Group], MATCH(Edges[[#This Row],[Vertex 1]],GroupVertices[Vertex],0)),1,1,"")</f>
        <v>est</v>
      </c>
      <c r="BE638" s="90" t="e">
        <f>REPLACE(INDEX(GroupVertices[Group], MATCH(Edges[[#This Row],[Vertex 2]],GroupVertices[Vertex],0)),1,1,"")</f>
        <v>#N/A</v>
      </c>
      <c r="BF638">
        <v>4</v>
      </c>
    </row>
    <row r="639" spans="1:58" x14ac:dyDescent="0.25">
      <c r="A639" s="89" t="s">
        <v>2048</v>
      </c>
      <c r="B639" s="89" t="s">
        <v>221</v>
      </c>
      <c r="C639" s="53" t="s">
        <v>4410</v>
      </c>
      <c r="D639" s="150">
        <v>1.5</v>
      </c>
      <c r="E639" s="151"/>
      <c r="F639" s="152">
        <v>32.5</v>
      </c>
      <c r="G639" s="149"/>
      <c r="H639" s="153"/>
      <c r="I639" s="154"/>
      <c r="J639" s="154"/>
      <c r="K639" s="36" t="s">
        <v>65</v>
      </c>
      <c r="L639" s="155">
        <v>639</v>
      </c>
      <c r="M639" s="155"/>
      <c r="N639" s="87"/>
      <c r="O639" s="92" t="s">
        <v>222</v>
      </c>
      <c r="P639" s="95">
        <v>42807.458831018521</v>
      </c>
      <c r="Q639" s="92" t="s">
        <v>2093</v>
      </c>
      <c r="R639" s="92"/>
      <c r="S639" s="92"/>
      <c r="T639" s="92"/>
      <c r="U639" s="92"/>
      <c r="V639" s="98" t="s">
        <v>2152</v>
      </c>
      <c r="W639" s="95">
        <v>42807.458831018521</v>
      </c>
      <c r="X639" s="98" t="s">
        <v>2185</v>
      </c>
      <c r="Y639" s="92"/>
      <c r="Z639" s="92"/>
      <c r="AA639" s="101" t="s">
        <v>2225</v>
      </c>
      <c r="AB639" s="92"/>
      <c r="AC639" s="92" t="b">
        <v>0</v>
      </c>
      <c r="AD639" s="92">
        <v>0</v>
      </c>
      <c r="AE639" s="101" t="s">
        <v>244</v>
      </c>
      <c r="AF639" s="92" t="b">
        <v>0</v>
      </c>
      <c r="AG639" s="92" t="s">
        <v>246</v>
      </c>
      <c r="AH639" s="92"/>
      <c r="AI639" s="101" t="s">
        <v>243</v>
      </c>
      <c r="AJ639" s="92" t="b">
        <v>0</v>
      </c>
      <c r="AK639" s="92">
        <v>0</v>
      </c>
      <c r="AL639" s="101" t="s">
        <v>243</v>
      </c>
      <c r="AM639" s="92" t="s">
        <v>989</v>
      </c>
      <c r="AN639" s="92" t="b">
        <v>0</v>
      </c>
      <c r="AO639" s="101" t="s">
        <v>2225</v>
      </c>
      <c r="AP639" s="92" t="s">
        <v>178</v>
      </c>
      <c r="AQ639" s="92">
        <v>0</v>
      </c>
      <c r="AR639" s="92">
        <v>0</v>
      </c>
      <c r="AS639" s="92"/>
      <c r="AT639" s="92"/>
      <c r="AU639" s="92"/>
      <c r="AV639" s="92"/>
      <c r="AW639" s="92"/>
      <c r="AX639" s="92"/>
      <c r="AY639" s="92"/>
      <c r="AZ639" s="92"/>
      <c r="BA639" s="123" t="s">
        <v>3360</v>
      </c>
      <c r="BB639" s="123" t="s">
        <v>4397</v>
      </c>
      <c r="BC639" s="123">
        <v>0</v>
      </c>
      <c r="BD639" s="90" t="str">
        <f>REPLACE(INDEX(GroupVertices[Group], MATCH(Edges[[#This Row],[Vertex 1]],GroupVertices[Vertex],0)),1,1,"")</f>
        <v>est</v>
      </c>
      <c r="BE639" s="90" t="e">
        <f>REPLACE(INDEX(GroupVertices[Group], MATCH(Edges[[#This Row],[Vertex 2]],GroupVertices[Vertex],0)),1,1,"")</f>
        <v>#N/A</v>
      </c>
      <c r="BF639">
        <v>4</v>
      </c>
    </row>
    <row r="640" spans="1:58" x14ac:dyDescent="0.25">
      <c r="A640" s="88" t="s">
        <v>215</v>
      </c>
      <c r="B640" s="88" t="s">
        <v>218</v>
      </c>
      <c r="C640" s="53" t="s">
        <v>4410</v>
      </c>
      <c r="D640" s="54">
        <v>1.1666666666666667</v>
      </c>
      <c r="E640" s="61"/>
      <c r="F640" s="55">
        <v>17.5</v>
      </c>
      <c r="G640" s="53"/>
      <c r="H640" s="57"/>
      <c r="I640" s="56"/>
      <c r="J640" s="56"/>
      <c r="K640" s="36" t="s">
        <v>65</v>
      </c>
      <c r="L640" s="79">
        <v>640</v>
      </c>
      <c r="M640" s="79"/>
      <c r="N640" s="59"/>
      <c r="O640" s="91" t="s">
        <v>223</v>
      </c>
      <c r="P640" s="94">
        <v>42806.779166666667</v>
      </c>
      <c r="Q640" s="91" t="s">
        <v>225</v>
      </c>
      <c r="R640" s="91"/>
      <c r="S640" s="91"/>
      <c r="T640" s="91"/>
      <c r="U640" s="91"/>
      <c r="V640" s="97" t="s">
        <v>230</v>
      </c>
      <c r="W640" s="94">
        <v>42806.779166666667</v>
      </c>
      <c r="X640" s="97" t="s">
        <v>234</v>
      </c>
      <c r="Y640" s="91"/>
      <c r="Z640" s="91"/>
      <c r="AA640" s="100" t="s">
        <v>238</v>
      </c>
      <c r="AB640" s="91"/>
      <c r="AC640" s="91" t="b">
        <v>0</v>
      </c>
      <c r="AD640" s="91">
        <v>0</v>
      </c>
      <c r="AE640" s="100" t="s">
        <v>243</v>
      </c>
      <c r="AF640" s="91" t="b">
        <v>0</v>
      </c>
      <c r="AG640" s="91" t="s">
        <v>246</v>
      </c>
      <c r="AH640" s="91"/>
      <c r="AI640" s="100" t="s">
        <v>243</v>
      </c>
      <c r="AJ640" s="91" t="b">
        <v>0</v>
      </c>
      <c r="AK640" s="91">
        <v>0</v>
      </c>
      <c r="AL640" s="100" t="s">
        <v>243</v>
      </c>
      <c r="AM640" s="91" t="s">
        <v>247</v>
      </c>
      <c r="AN640" s="91" t="b">
        <v>0</v>
      </c>
      <c r="AO640" s="100" t="s">
        <v>238</v>
      </c>
      <c r="AP640" s="91" t="s">
        <v>178</v>
      </c>
      <c r="AQ640" s="91">
        <v>0</v>
      </c>
      <c r="AR640" s="91">
        <v>0</v>
      </c>
      <c r="AS640" s="91"/>
      <c r="AT640" s="91"/>
      <c r="AU640" s="91"/>
      <c r="AV640" s="91"/>
      <c r="AW640" s="91"/>
      <c r="AX640" s="91"/>
      <c r="AY640" s="91"/>
      <c r="AZ640" s="91"/>
      <c r="BA640" s="123" t="s">
        <v>3360</v>
      </c>
      <c r="BB640" s="123" t="s">
        <v>4397</v>
      </c>
      <c r="BC640" s="123">
        <v>0</v>
      </c>
      <c r="BD640" s="90" t="str">
        <f>REPLACE(INDEX(GroupVertices[Group], MATCH(Edges[[#This Row],[Vertex 1]],GroupVertices[Vertex],0)),1,1,"")</f>
        <v>outh</v>
      </c>
      <c r="BE640" s="90" t="e">
        <f>REPLACE(INDEX(GroupVertices[Group], MATCH(Edges[[#This Row],[Vertex 2]],GroupVertices[Vertex],0)),1,1,"")</f>
        <v>#N/A</v>
      </c>
      <c r="BF640">
        <v>2</v>
      </c>
    </row>
    <row r="641" spans="1:58" x14ac:dyDescent="0.25">
      <c r="A641" s="88" t="s">
        <v>3365</v>
      </c>
      <c r="B641" s="88" t="s">
        <v>218</v>
      </c>
      <c r="C641" s="53" t="s">
        <v>4410</v>
      </c>
      <c r="D641" s="54">
        <v>1</v>
      </c>
      <c r="E641" s="61"/>
      <c r="F641" s="55">
        <v>10</v>
      </c>
      <c r="G641" s="53"/>
      <c r="H641" s="57"/>
      <c r="I641" s="56"/>
      <c r="J641" s="56"/>
      <c r="K641" s="36" t="s">
        <v>65</v>
      </c>
      <c r="L641" s="79">
        <v>641</v>
      </c>
      <c r="M641" s="79"/>
      <c r="N641" s="59"/>
      <c r="O641" s="91" t="s">
        <v>222</v>
      </c>
      <c r="P641" s="94">
        <v>42812.321319444447</v>
      </c>
      <c r="Q641" s="91" t="s">
        <v>3378</v>
      </c>
      <c r="R641" s="91"/>
      <c r="S641" s="91"/>
      <c r="T641" s="91"/>
      <c r="U641" s="91"/>
      <c r="V641" s="97" t="s">
        <v>3390</v>
      </c>
      <c r="W641" s="94">
        <v>42812.321319444447</v>
      </c>
      <c r="X641" s="97" t="s">
        <v>3402</v>
      </c>
      <c r="Y641" s="91"/>
      <c r="Z641" s="91"/>
      <c r="AA641" s="100" t="s">
        <v>3415</v>
      </c>
      <c r="AB641" s="91"/>
      <c r="AC641" s="91" t="b">
        <v>0</v>
      </c>
      <c r="AD641" s="91">
        <v>0</v>
      </c>
      <c r="AE641" s="100" t="s">
        <v>242</v>
      </c>
      <c r="AF641" s="91" t="b">
        <v>0</v>
      </c>
      <c r="AG641" s="91" t="s">
        <v>246</v>
      </c>
      <c r="AH641" s="91"/>
      <c r="AI641" s="100" t="s">
        <v>243</v>
      </c>
      <c r="AJ641" s="91" t="b">
        <v>0</v>
      </c>
      <c r="AK641" s="91">
        <v>0</v>
      </c>
      <c r="AL641" s="100" t="s">
        <v>243</v>
      </c>
      <c r="AM641" s="91" t="s">
        <v>552</v>
      </c>
      <c r="AN641" s="91" t="b">
        <v>0</v>
      </c>
      <c r="AO641" s="100" t="s">
        <v>3415</v>
      </c>
      <c r="AP641" s="91" t="s">
        <v>178</v>
      </c>
      <c r="AQ641" s="91">
        <v>0</v>
      </c>
      <c r="AR641" s="91">
        <v>0</v>
      </c>
      <c r="AS641" s="91"/>
      <c r="AT641" s="91"/>
      <c r="AU641" s="91"/>
      <c r="AV641" s="91"/>
      <c r="AW641" s="91"/>
      <c r="AX641" s="91"/>
      <c r="AY641" s="91"/>
      <c r="AZ641" s="91"/>
      <c r="BA641" s="123" t="s">
        <v>3360</v>
      </c>
      <c r="BB641" s="123" t="s">
        <v>4397</v>
      </c>
      <c r="BC641" s="123">
        <v>0</v>
      </c>
      <c r="BD641" s="90" t="str">
        <f>REPLACE(INDEX(GroupVertices[Group], MATCH(Edges[[#This Row],[Vertex 1]],GroupVertices[Vertex],0)),1,1,"")</f>
        <v>outh</v>
      </c>
      <c r="BE641" s="90" t="e">
        <f>REPLACE(INDEX(GroupVertices[Group], MATCH(Edges[[#This Row],[Vertex 2]],GroupVertices[Vertex],0)),1,1,"")</f>
        <v>#N/A</v>
      </c>
      <c r="BF641">
        <v>1</v>
      </c>
    </row>
    <row r="642" spans="1:58" x14ac:dyDescent="0.25">
      <c r="A642" s="88" t="s">
        <v>3368</v>
      </c>
      <c r="B642" s="88" t="s">
        <v>510</v>
      </c>
      <c r="C642" s="53" t="s">
        <v>4410</v>
      </c>
      <c r="D642" s="54">
        <v>1</v>
      </c>
      <c r="E642" s="61"/>
      <c r="F642" s="55">
        <v>10</v>
      </c>
      <c r="G642" s="53"/>
      <c r="H642" s="57"/>
      <c r="I642" s="56"/>
      <c r="J642" s="56"/>
      <c r="K642" s="36" t="s">
        <v>65</v>
      </c>
      <c r="L642" s="79">
        <v>642</v>
      </c>
      <c r="M642" s="79"/>
      <c r="N642" s="59"/>
      <c r="O642" s="91" t="s">
        <v>223</v>
      </c>
      <c r="P642" s="94">
        <v>42813.41265046296</v>
      </c>
      <c r="Q642" s="91" t="s">
        <v>3381</v>
      </c>
      <c r="R642" s="97" t="s">
        <v>3385</v>
      </c>
      <c r="S642" s="91" t="s">
        <v>342</v>
      </c>
      <c r="T642" s="91"/>
      <c r="U642" s="91"/>
      <c r="V642" s="97" t="s">
        <v>3393</v>
      </c>
      <c r="W642" s="94">
        <v>42813.41265046296</v>
      </c>
      <c r="X642" s="97" t="s">
        <v>3405</v>
      </c>
      <c r="Y642" s="91"/>
      <c r="Z642" s="91"/>
      <c r="AA642" s="100" t="s">
        <v>3418</v>
      </c>
      <c r="AB642" s="91"/>
      <c r="AC642" s="91" t="b">
        <v>0</v>
      </c>
      <c r="AD642" s="91">
        <v>0</v>
      </c>
      <c r="AE642" s="100" t="s">
        <v>243</v>
      </c>
      <c r="AF642" s="91" t="b">
        <v>0</v>
      </c>
      <c r="AG642" s="91" t="s">
        <v>246</v>
      </c>
      <c r="AH642" s="91"/>
      <c r="AI642" s="100" t="s">
        <v>243</v>
      </c>
      <c r="AJ642" s="91" t="b">
        <v>0</v>
      </c>
      <c r="AK642" s="91">
        <v>0</v>
      </c>
      <c r="AL642" s="100" t="s">
        <v>243</v>
      </c>
      <c r="AM642" s="91" t="s">
        <v>247</v>
      </c>
      <c r="AN642" s="91" t="b">
        <v>1</v>
      </c>
      <c r="AO642" s="100" t="s">
        <v>3418</v>
      </c>
      <c r="AP642" s="91" t="s">
        <v>178</v>
      </c>
      <c r="AQ642" s="91">
        <v>0</v>
      </c>
      <c r="AR642" s="91">
        <v>0</v>
      </c>
      <c r="AS642" s="91"/>
      <c r="AT642" s="91"/>
      <c r="AU642" s="91"/>
      <c r="AV642" s="91"/>
      <c r="AW642" s="91"/>
      <c r="AX642" s="91"/>
      <c r="AY642" s="91"/>
      <c r="AZ642" s="91"/>
      <c r="BA642" s="123" t="s">
        <v>3360</v>
      </c>
      <c r="BB642" s="123" t="s">
        <v>4397</v>
      </c>
      <c r="BC642" s="123">
        <v>0</v>
      </c>
      <c r="BD642" s="90" t="str">
        <f>REPLACE(INDEX(GroupVertices[Group], MATCH(Edges[[#This Row],[Vertex 1]],GroupVertices[Vertex],0)),1,1,"")</f>
        <v>outh</v>
      </c>
      <c r="BE642" s="90" t="e">
        <f>REPLACE(INDEX(GroupVertices[Group], MATCH(Edges[[#This Row],[Vertex 2]],GroupVertices[Vertex],0)),1,1,"")</f>
        <v>#N/A</v>
      </c>
      <c r="BF642">
        <v>1</v>
      </c>
    </row>
    <row r="643" spans="1:58" x14ac:dyDescent="0.25">
      <c r="A643" s="88" t="s">
        <v>3368</v>
      </c>
      <c r="B643" s="88" t="s">
        <v>674</v>
      </c>
      <c r="C643" s="53" t="s">
        <v>4410</v>
      </c>
      <c r="D643" s="54">
        <v>1</v>
      </c>
      <c r="E643" s="61"/>
      <c r="F643" s="55">
        <v>10</v>
      </c>
      <c r="G643" s="53"/>
      <c r="H643" s="57"/>
      <c r="I643" s="56"/>
      <c r="J643" s="56"/>
      <c r="K643" s="36" t="s">
        <v>65</v>
      </c>
      <c r="L643" s="79">
        <v>643</v>
      </c>
      <c r="M643" s="79"/>
      <c r="N643" s="59"/>
      <c r="O643" s="91" t="s">
        <v>223</v>
      </c>
      <c r="P643" s="94">
        <v>42813.41265046296</v>
      </c>
      <c r="Q643" s="91" t="s">
        <v>3381</v>
      </c>
      <c r="R643" s="97" t="s">
        <v>3385</v>
      </c>
      <c r="S643" s="91" t="s">
        <v>342</v>
      </c>
      <c r="T643" s="91"/>
      <c r="U643" s="91"/>
      <c r="V643" s="97" t="s">
        <v>3393</v>
      </c>
      <c r="W643" s="94">
        <v>42813.41265046296</v>
      </c>
      <c r="X643" s="97" t="s">
        <v>3405</v>
      </c>
      <c r="Y643" s="91"/>
      <c r="Z643" s="91"/>
      <c r="AA643" s="100" t="s">
        <v>3418</v>
      </c>
      <c r="AB643" s="91"/>
      <c r="AC643" s="91" t="b">
        <v>0</v>
      </c>
      <c r="AD643" s="91">
        <v>0</v>
      </c>
      <c r="AE643" s="100" t="s">
        <v>243</v>
      </c>
      <c r="AF643" s="91" t="b">
        <v>0</v>
      </c>
      <c r="AG643" s="91" t="s">
        <v>246</v>
      </c>
      <c r="AH643" s="91"/>
      <c r="AI643" s="100" t="s">
        <v>243</v>
      </c>
      <c r="AJ643" s="91" t="b">
        <v>0</v>
      </c>
      <c r="AK643" s="91">
        <v>0</v>
      </c>
      <c r="AL643" s="100" t="s">
        <v>243</v>
      </c>
      <c r="AM643" s="91" t="s">
        <v>247</v>
      </c>
      <c r="AN643" s="91" t="b">
        <v>1</v>
      </c>
      <c r="AO643" s="100" t="s">
        <v>3418</v>
      </c>
      <c r="AP643" s="91" t="s">
        <v>178</v>
      </c>
      <c r="AQ643" s="91">
        <v>0</v>
      </c>
      <c r="AR643" s="91">
        <v>0</v>
      </c>
      <c r="AS643" s="91"/>
      <c r="AT643" s="91"/>
      <c r="AU643" s="91"/>
      <c r="AV643" s="91"/>
      <c r="AW643" s="91"/>
      <c r="AX643" s="91"/>
      <c r="AY643" s="91"/>
      <c r="AZ643" s="91"/>
      <c r="BA643" s="123" t="s">
        <v>3360</v>
      </c>
      <c r="BB643" s="123" t="s">
        <v>4397</v>
      </c>
      <c r="BC643" s="123">
        <v>0</v>
      </c>
      <c r="BD643" s="90" t="str">
        <f>REPLACE(INDEX(GroupVertices[Group], MATCH(Edges[[#This Row],[Vertex 1]],GroupVertices[Vertex],0)),1,1,"")</f>
        <v>outh</v>
      </c>
      <c r="BE643" s="90" t="e">
        <f>REPLACE(INDEX(GroupVertices[Group], MATCH(Edges[[#This Row],[Vertex 2]],GroupVertices[Vertex],0)),1,1,"")</f>
        <v>#N/A</v>
      </c>
      <c r="BF643">
        <v>1</v>
      </c>
    </row>
    <row r="644" spans="1:58" x14ac:dyDescent="0.25">
      <c r="A644" s="88" t="s">
        <v>3368</v>
      </c>
      <c r="B644" s="88" t="s">
        <v>221</v>
      </c>
      <c r="C644" s="53" t="s">
        <v>4410</v>
      </c>
      <c r="D644" s="54">
        <v>1</v>
      </c>
      <c r="E644" s="61"/>
      <c r="F644" s="55">
        <v>10</v>
      </c>
      <c r="G644" s="53"/>
      <c r="H644" s="57"/>
      <c r="I644" s="56"/>
      <c r="J644" s="56"/>
      <c r="K644" s="36" t="s">
        <v>65</v>
      </c>
      <c r="L644" s="79">
        <v>644</v>
      </c>
      <c r="M644" s="79"/>
      <c r="N644" s="59"/>
      <c r="O644" s="91" t="s">
        <v>223</v>
      </c>
      <c r="P644" s="94">
        <v>42813.41265046296</v>
      </c>
      <c r="Q644" s="91" t="s">
        <v>3381</v>
      </c>
      <c r="R644" s="97" t="s">
        <v>3385</v>
      </c>
      <c r="S644" s="91" t="s">
        <v>342</v>
      </c>
      <c r="T644" s="91"/>
      <c r="U644" s="91"/>
      <c r="V644" s="97" t="s">
        <v>3393</v>
      </c>
      <c r="W644" s="94">
        <v>42813.41265046296</v>
      </c>
      <c r="X644" s="97" t="s">
        <v>3405</v>
      </c>
      <c r="Y644" s="91"/>
      <c r="Z644" s="91"/>
      <c r="AA644" s="100" t="s">
        <v>3418</v>
      </c>
      <c r="AB644" s="91"/>
      <c r="AC644" s="91" t="b">
        <v>0</v>
      </c>
      <c r="AD644" s="91">
        <v>0</v>
      </c>
      <c r="AE644" s="100" t="s">
        <v>243</v>
      </c>
      <c r="AF644" s="91" t="b">
        <v>0</v>
      </c>
      <c r="AG644" s="91" t="s">
        <v>246</v>
      </c>
      <c r="AH644" s="91"/>
      <c r="AI644" s="100" t="s">
        <v>243</v>
      </c>
      <c r="AJ644" s="91" t="b">
        <v>0</v>
      </c>
      <c r="AK644" s="91">
        <v>0</v>
      </c>
      <c r="AL644" s="100" t="s">
        <v>243</v>
      </c>
      <c r="AM644" s="91" t="s">
        <v>247</v>
      </c>
      <c r="AN644" s="91" t="b">
        <v>1</v>
      </c>
      <c r="AO644" s="100" t="s">
        <v>3418</v>
      </c>
      <c r="AP644" s="91" t="s">
        <v>178</v>
      </c>
      <c r="AQ644" s="91">
        <v>0</v>
      </c>
      <c r="AR644" s="91">
        <v>0</v>
      </c>
      <c r="AS644" s="91"/>
      <c r="AT644" s="91"/>
      <c r="AU644" s="91"/>
      <c r="AV644" s="91"/>
      <c r="AW644" s="91"/>
      <c r="AX644" s="91"/>
      <c r="AY644" s="91"/>
      <c r="AZ644" s="91"/>
      <c r="BA644" s="123" t="s">
        <v>3360</v>
      </c>
      <c r="BB644" s="123" t="s">
        <v>4397</v>
      </c>
      <c r="BC644" s="123">
        <v>0</v>
      </c>
      <c r="BD644" s="90" t="str">
        <f>REPLACE(INDEX(GroupVertices[Group], MATCH(Edges[[#This Row],[Vertex 1]],GroupVertices[Vertex],0)),1,1,"")</f>
        <v>outh</v>
      </c>
      <c r="BE644" s="90" t="e">
        <f>REPLACE(INDEX(GroupVertices[Group], MATCH(Edges[[#This Row],[Vertex 2]],GroupVertices[Vertex],0)),1,1,"")</f>
        <v>#N/A</v>
      </c>
      <c r="BF644">
        <v>1</v>
      </c>
    </row>
    <row r="645" spans="1:58" x14ac:dyDescent="0.25">
      <c r="A645" s="88" t="s">
        <v>3368</v>
      </c>
      <c r="B645" s="88" t="s">
        <v>218</v>
      </c>
      <c r="C645" s="53" t="s">
        <v>4410</v>
      </c>
      <c r="D645" s="54">
        <v>1</v>
      </c>
      <c r="E645" s="61"/>
      <c r="F645" s="55">
        <v>10</v>
      </c>
      <c r="G645" s="53"/>
      <c r="H645" s="57"/>
      <c r="I645" s="56"/>
      <c r="J645" s="56"/>
      <c r="K645" s="36" t="s">
        <v>65</v>
      </c>
      <c r="L645" s="79">
        <v>645</v>
      </c>
      <c r="M645" s="79"/>
      <c r="N645" s="59"/>
      <c r="O645" s="91" t="s">
        <v>223</v>
      </c>
      <c r="P645" s="94">
        <v>42813.41265046296</v>
      </c>
      <c r="Q645" s="91" t="s">
        <v>3381</v>
      </c>
      <c r="R645" s="97" t="s">
        <v>3385</v>
      </c>
      <c r="S645" s="91" t="s">
        <v>342</v>
      </c>
      <c r="T645" s="91"/>
      <c r="U645" s="91"/>
      <c r="V645" s="97" t="s">
        <v>3393</v>
      </c>
      <c r="W645" s="94">
        <v>42813.41265046296</v>
      </c>
      <c r="X645" s="97" t="s">
        <v>3405</v>
      </c>
      <c r="Y645" s="91"/>
      <c r="Z645" s="91"/>
      <c r="AA645" s="100" t="s">
        <v>3418</v>
      </c>
      <c r="AB645" s="91"/>
      <c r="AC645" s="91" t="b">
        <v>0</v>
      </c>
      <c r="AD645" s="91">
        <v>0</v>
      </c>
      <c r="AE645" s="100" t="s">
        <v>243</v>
      </c>
      <c r="AF645" s="91" t="b">
        <v>0</v>
      </c>
      <c r="AG645" s="91" t="s">
        <v>246</v>
      </c>
      <c r="AH645" s="91"/>
      <c r="AI645" s="100" t="s">
        <v>243</v>
      </c>
      <c r="AJ645" s="91" t="b">
        <v>0</v>
      </c>
      <c r="AK645" s="91">
        <v>0</v>
      </c>
      <c r="AL645" s="100" t="s">
        <v>243</v>
      </c>
      <c r="AM645" s="91" t="s">
        <v>247</v>
      </c>
      <c r="AN645" s="91" t="b">
        <v>1</v>
      </c>
      <c r="AO645" s="100" t="s">
        <v>3418</v>
      </c>
      <c r="AP645" s="91" t="s">
        <v>178</v>
      </c>
      <c r="AQ645" s="91">
        <v>0</v>
      </c>
      <c r="AR645" s="91">
        <v>0</v>
      </c>
      <c r="AS645" s="91"/>
      <c r="AT645" s="91"/>
      <c r="AU645" s="91"/>
      <c r="AV645" s="91"/>
      <c r="AW645" s="91"/>
      <c r="AX645" s="91"/>
      <c r="AY645" s="91"/>
      <c r="AZ645" s="91"/>
      <c r="BA645" s="123" t="s">
        <v>3360</v>
      </c>
      <c r="BB645" s="123" t="s">
        <v>4397</v>
      </c>
      <c r="BC645" s="123">
        <v>0</v>
      </c>
      <c r="BD645" s="90" t="str">
        <f>REPLACE(INDEX(GroupVertices[Group], MATCH(Edges[[#This Row],[Vertex 1]],GroupVertices[Vertex],0)),1,1,"")</f>
        <v>outh</v>
      </c>
      <c r="BE645" s="90" t="e">
        <f>REPLACE(INDEX(GroupVertices[Group], MATCH(Edges[[#This Row],[Vertex 2]],GroupVertices[Vertex],0)),1,1,"")</f>
        <v>#N/A</v>
      </c>
      <c r="BF645">
        <v>1</v>
      </c>
    </row>
    <row r="646" spans="1:58" x14ac:dyDescent="0.25">
      <c r="A646" s="88" t="s">
        <v>3369</v>
      </c>
      <c r="B646" s="88" t="s">
        <v>221</v>
      </c>
      <c r="C646" s="53" t="s">
        <v>4410</v>
      </c>
      <c r="D646" s="54">
        <v>1</v>
      </c>
      <c r="E646" s="61"/>
      <c r="F646" s="55">
        <v>10</v>
      </c>
      <c r="G646" s="53"/>
      <c r="H646" s="57"/>
      <c r="I646" s="56"/>
      <c r="J646" s="56"/>
      <c r="K646" s="36" t="s">
        <v>65</v>
      </c>
      <c r="L646" s="79">
        <v>646</v>
      </c>
      <c r="M646" s="79"/>
      <c r="N646" s="59"/>
      <c r="O646" s="91" t="s">
        <v>223</v>
      </c>
      <c r="P646" s="94">
        <v>42813.545810185184</v>
      </c>
      <c r="Q646" s="91" t="s">
        <v>3382</v>
      </c>
      <c r="R646" s="91"/>
      <c r="S646" s="91"/>
      <c r="T646" s="91"/>
      <c r="U646" s="91"/>
      <c r="V646" s="97" t="s">
        <v>3394</v>
      </c>
      <c r="W646" s="94">
        <v>42813.545810185184</v>
      </c>
      <c r="X646" s="97" t="s">
        <v>3406</v>
      </c>
      <c r="Y646" s="91"/>
      <c r="Z646" s="91"/>
      <c r="AA646" s="100" t="s">
        <v>3419</v>
      </c>
      <c r="AB646" s="91"/>
      <c r="AC646" s="91" t="b">
        <v>0</v>
      </c>
      <c r="AD646" s="91">
        <v>0</v>
      </c>
      <c r="AE646" s="100" t="s">
        <v>242</v>
      </c>
      <c r="AF646" s="91" t="b">
        <v>0</v>
      </c>
      <c r="AG646" s="91" t="s">
        <v>246</v>
      </c>
      <c r="AH646" s="91"/>
      <c r="AI646" s="100" t="s">
        <v>243</v>
      </c>
      <c r="AJ646" s="91" t="b">
        <v>0</v>
      </c>
      <c r="AK646" s="91">
        <v>0</v>
      </c>
      <c r="AL646" s="100" t="s">
        <v>243</v>
      </c>
      <c r="AM646" s="91" t="s">
        <v>247</v>
      </c>
      <c r="AN646" s="91" t="b">
        <v>0</v>
      </c>
      <c r="AO646" s="100" t="s">
        <v>3419</v>
      </c>
      <c r="AP646" s="91" t="s">
        <v>178</v>
      </c>
      <c r="AQ646" s="91">
        <v>0</v>
      </c>
      <c r="AR646" s="91">
        <v>0</v>
      </c>
      <c r="AS646" s="91"/>
      <c r="AT646" s="91"/>
      <c r="AU646" s="91"/>
      <c r="AV646" s="91"/>
      <c r="AW646" s="91"/>
      <c r="AX646" s="91"/>
      <c r="AY646" s="91"/>
      <c r="AZ646" s="91"/>
      <c r="BA646" s="123" t="s">
        <v>3360</v>
      </c>
      <c r="BB646" s="123" t="s">
        <v>4397</v>
      </c>
      <c r="BC646" s="123">
        <v>0</v>
      </c>
      <c r="BD646" s="90" t="str">
        <f>REPLACE(INDEX(GroupVertices[Group], MATCH(Edges[[#This Row],[Vertex 1]],GroupVertices[Vertex],0)),1,1,"")</f>
        <v>outh</v>
      </c>
      <c r="BE646" s="90" t="e">
        <f>REPLACE(INDEX(GroupVertices[Group], MATCH(Edges[[#This Row],[Vertex 2]],GroupVertices[Vertex],0)),1,1,"")</f>
        <v>#N/A</v>
      </c>
      <c r="BF646">
        <v>1</v>
      </c>
    </row>
    <row r="647" spans="1:58" x14ac:dyDescent="0.25">
      <c r="A647" s="88" t="s">
        <v>3369</v>
      </c>
      <c r="B647" s="88" t="s">
        <v>218</v>
      </c>
      <c r="C647" s="53" t="s">
        <v>4410</v>
      </c>
      <c r="D647" s="54">
        <v>1</v>
      </c>
      <c r="E647" s="61"/>
      <c r="F647" s="55">
        <v>10</v>
      </c>
      <c r="G647" s="53"/>
      <c r="H647" s="57"/>
      <c r="I647" s="56"/>
      <c r="J647" s="56"/>
      <c r="K647" s="36" t="s">
        <v>65</v>
      </c>
      <c r="L647" s="79">
        <v>647</v>
      </c>
      <c r="M647" s="79"/>
      <c r="N647" s="59"/>
      <c r="O647" s="91" t="s">
        <v>222</v>
      </c>
      <c r="P647" s="94">
        <v>42813.545810185184</v>
      </c>
      <c r="Q647" s="91" t="s">
        <v>3382</v>
      </c>
      <c r="R647" s="91"/>
      <c r="S647" s="91"/>
      <c r="T647" s="91"/>
      <c r="U647" s="91"/>
      <c r="V647" s="97" t="s">
        <v>3394</v>
      </c>
      <c r="W647" s="94">
        <v>42813.545810185184</v>
      </c>
      <c r="X647" s="97" t="s">
        <v>3406</v>
      </c>
      <c r="Y647" s="91"/>
      <c r="Z647" s="91"/>
      <c r="AA647" s="100" t="s">
        <v>3419</v>
      </c>
      <c r="AB647" s="91"/>
      <c r="AC647" s="91" t="b">
        <v>0</v>
      </c>
      <c r="AD647" s="91">
        <v>0</v>
      </c>
      <c r="AE647" s="100" t="s">
        <v>242</v>
      </c>
      <c r="AF647" s="91" t="b">
        <v>0</v>
      </c>
      <c r="AG647" s="91" t="s">
        <v>246</v>
      </c>
      <c r="AH647" s="91"/>
      <c r="AI647" s="100" t="s">
        <v>243</v>
      </c>
      <c r="AJ647" s="91" t="b">
        <v>0</v>
      </c>
      <c r="AK647" s="91">
        <v>0</v>
      </c>
      <c r="AL647" s="100" t="s">
        <v>243</v>
      </c>
      <c r="AM647" s="91" t="s">
        <v>247</v>
      </c>
      <c r="AN647" s="91" t="b">
        <v>0</v>
      </c>
      <c r="AO647" s="100" t="s">
        <v>3419</v>
      </c>
      <c r="AP647" s="91" t="s">
        <v>178</v>
      </c>
      <c r="AQ647" s="91">
        <v>0</v>
      </c>
      <c r="AR647" s="91">
        <v>0</v>
      </c>
      <c r="AS647" s="91"/>
      <c r="AT647" s="91"/>
      <c r="AU647" s="91"/>
      <c r="AV647" s="91"/>
      <c r="AW647" s="91"/>
      <c r="AX647" s="91"/>
      <c r="AY647" s="91"/>
      <c r="AZ647" s="91"/>
      <c r="BA647" s="123" t="s">
        <v>3360</v>
      </c>
      <c r="BB647" s="123" t="s">
        <v>4397</v>
      </c>
      <c r="BC647" s="123">
        <v>0</v>
      </c>
      <c r="BD647" s="90" t="str">
        <f>REPLACE(INDEX(GroupVertices[Group], MATCH(Edges[[#This Row],[Vertex 1]],GroupVertices[Vertex],0)),1,1,"")</f>
        <v>outh</v>
      </c>
      <c r="BE647" s="90" t="e">
        <f>REPLACE(INDEX(GroupVertices[Group], MATCH(Edges[[#This Row],[Vertex 2]],GroupVertices[Vertex],0)),1,1,"")</f>
        <v>#N/A</v>
      </c>
      <c r="BF647">
        <v>1</v>
      </c>
    </row>
    <row r="648" spans="1:58" x14ac:dyDescent="0.25">
      <c r="A648" s="88" t="s">
        <v>3370</v>
      </c>
      <c r="B648" s="88" t="s">
        <v>218</v>
      </c>
      <c r="C648" s="53" t="s">
        <v>4410</v>
      </c>
      <c r="D648" s="54">
        <v>1.1666666666666667</v>
      </c>
      <c r="E648" s="61"/>
      <c r="F648" s="55">
        <v>17.5</v>
      </c>
      <c r="G648" s="53"/>
      <c r="H648" s="57"/>
      <c r="I648" s="56"/>
      <c r="J648" s="56"/>
      <c r="K648" s="36" t="s">
        <v>65</v>
      </c>
      <c r="L648" s="79">
        <v>648</v>
      </c>
      <c r="M648" s="79"/>
      <c r="N648" s="59"/>
      <c r="O648" s="91" t="s">
        <v>222</v>
      </c>
      <c r="P648" s="94">
        <v>42814.180659722224</v>
      </c>
      <c r="Q648" s="91" t="s">
        <v>3383</v>
      </c>
      <c r="R648" s="91"/>
      <c r="S648" s="91"/>
      <c r="T648" s="91"/>
      <c r="U648" s="91"/>
      <c r="V648" s="97" t="s">
        <v>3395</v>
      </c>
      <c r="W648" s="94">
        <v>42814.180659722224</v>
      </c>
      <c r="X648" s="97" t="s">
        <v>3407</v>
      </c>
      <c r="Y648" s="91"/>
      <c r="Z648" s="91"/>
      <c r="AA648" s="100" t="s">
        <v>3420</v>
      </c>
      <c r="AB648" s="91"/>
      <c r="AC648" s="91" t="b">
        <v>0</v>
      </c>
      <c r="AD648" s="91">
        <v>0</v>
      </c>
      <c r="AE648" s="100" t="s">
        <v>242</v>
      </c>
      <c r="AF648" s="91" t="b">
        <v>0</v>
      </c>
      <c r="AG648" s="91" t="s">
        <v>246</v>
      </c>
      <c r="AH648" s="91"/>
      <c r="AI648" s="100" t="s">
        <v>243</v>
      </c>
      <c r="AJ648" s="91" t="b">
        <v>0</v>
      </c>
      <c r="AK648" s="91">
        <v>1</v>
      </c>
      <c r="AL648" s="100" t="s">
        <v>243</v>
      </c>
      <c r="AM648" s="91" t="s">
        <v>247</v>
      </c>
      <c r="AN648" s="91" t="b">
        <v>0</v>
      </c>
      <c r="AO648" s="100" t="s">
        <v>3420</v>
      </c>
      <c r="AP648" s="91" t="s">
        <v>178</v>
      </c>
      <c r="AQ648" s="91">
        <v>0</v>
      </c>
      <c r="AR648" s="91">
        <v>0</v>
      </c>
      <c r="AS648" s="91"/>
      <c r="AT648" s="91"/>
      <c r="AU648" s="91"/>
      <c r="AV648" s="91"/>
      <c r="AW648" s="91"/>
      <c r="AX648" s="91"/>
      <c r="AY648" s="91"/>
      <c r="AZ648" s="91"/>
      <c r="BA648" s="123" t="s">
        <v>3360</v>
      </c>
      <c r="BB648" s="123" t="s">
        <v>4397</v>
      </c>
      <c r="BC648" s="123">
        <v>0</v>
      </c>
      <c r="BD648" s="90" t="str">
        <f>REPLACE(INDEX(GroupVertices[Group], MATCH(Edges[[#This Row],[Vertex 1]],GroupVertices[Vertex],0)),1,1,"")</f>
        <v>outh</v>
      </c>
      <c r="BE648" s="90" t="e">
        <f>REPLACE(INDEX(GroupVertices[Group], MATCH(Edges[[#This Row],[Vertex 2]],GroupVertices[Vertex],0)),1,1,"")</f>
        <v>#N/A</v>
      </c>
      <c r="BF648">
        <v>2</v>
      </c>
    </row>
    <row r="649" spans="1:58" x14ac:dyDescent="0.25">
      <c r="A649" s="89" t="s">
        <v>3370</v>
      </c>
      <c r="B649" s="89" t="s">
        <v>218</v>
      </c>
      <c r="C649" s="53" t="s">
        <v>4410</v>
      </c>
      <c r="D649" s="150">
        <v>1.1666666666666667</v>
      </c>
      <c r="E649" s="151"/>
      <c r="F649" s="152">
        <v>17.5</v>
      </c>
      <c r="G649" s="149"/>
      <c r="H649" s="153"/>
      <c r="I649" s="154"/>
      <c r="J649" s="154"/>
      <c r="K649" s="36" t="s">
        <v>65</v>
      </c>
      <c r="L649" s="155">
        <v>649</v>
      </c>
      <c r="M649" s="155"/>
      <c r="N649" s="87"/>
      <c r="O649" s="92" t="s">
        <v>223</v>
      </c>
      <c r="P649" s="95">
        <v>42814.183229166665</v>
      </c>
      <c r="Q649" s="92" t="s">
        <v>3384</v>
      </c>
      <c r="R649" s="92"/>
      <c r="S649" s="92"/>
      <c r="T649" s="92"/>
      <c r="U649" s="92"/>
      <c r="V649" s="98" t="s">
        <v>3395</v>
      </c>
      <c r="W649" s="95">
        <v>42814.183229166665</v>
      </c>
      <c r="X649" s="98" t="s">
        <v>3408</v>
      </c>
      <c r="Y649" s="92"/>
      <c r="Z649" s="92"/>
      <c r="AA649" s="101" t="s">
        <v>3421</v>
      </c>
      <c r="AB649" s="92"/>
      <c r="AC649" s="92" t="b">
        <v>0</v>
      </c>
      <c r="AD649" s="92">
        <v>0</v>
      </c>
      <c r="AE649" s="101" t="s">
        <v>243</v>
      </c>
      <c r="AF649" s="92" t="b">
        <v>0</v>
      </c>
      <c r="AG649" s="92" t="s">
        <v>246</v>
      </c>
      <c r="AH649" s="92"/>
      <c r="AI649" s="101" t="s">
        <v>243</v>
      </c>
      <c r="AJ649" s="92" t="b">
        <v>0</v>
      </c>
      <c r="AK649" s="92">
        <v>1</v>
      </c>
      <c r="AL649" s="101" t="s">
        <v>3420</v>
      </c>
      <c r="AM649" s="92" t="s">
        <v>247</v>
      </c>
      <c r="AN649" s="92" t="b">
        <v>0</v>
      </c>
      <c r="AO649" s="101" t="s">
        <v>3420</v>
      </c>
      <c r="AP649" s="92" t="s">
        <v>178</v>
      </c>
      <c r="AQ649" s="92">
        <v>0</v>
      </c>
      <c r="AR649" s="92">
        <v>0</v>
      </c>
      <c r="AS649" s="92"/>
      <c r="AT649" s="92"/>
      <c r="AU649" s="92"/>
      <c r="AV649" s="92"/>
      <c r="AW649" s="92"/>
      <c r="AX649" s="92"/>
      <c r="AY649" s="92"/>
      <c r="AZ649" s="92"/>
      <c r="BA649" s="123" t="s">
        <v>3360</v>
      </c>
      <c r="BB649" s="123" t="s">
        <v>4397</v>
      </c>
      <c r="BC649" s="123">
        <v>0</v>
      </c>
      <c r="BD649" s="90" t="str">
        <f>REPLACE(INDEX(GroupVertices[Group], MATCH(Edges[[#This Row],[Vertex 1]],GroupVertices[Vertex],0)),1,1,"")</f>
        <v>outh</v>
      </c>
      <c r="BE649" s="90" t="e">
        <f>REPLACE(INDEX(GroupVertices[Group], MATCH(Edges[[#This Row],[Vertex 2]],GroupVertices[Vertex],0)),1,1,"")</f>
        <v>#N/A</v>
      </c>
      <c r="BF649">
        <v>2</v>
      </c>
    </row>
    <row r="650" spans="1:58" x14ac:dyDescent="0.25">
      <c r="A650" s="88" t="s">
        <v>3482</v>
      </c>
      <c r="B650" s="88" t="s">
        <v>218</v>
      </c>
      <c r="C650" s="53" t="s">
        <v>4410</v>
      </c>
      <c r="D650" s="54">
        <v>1</v>
      </c>
      <c r="E650" s="61"/>
      <c r="F650" s="55">
        <v>10</v>
      </c>
      <c r="G650" s="53"/>
      <c r="H650" s="57"/>
      <c r="I650" s="56"/>
      <c r="J650" s="56"/>
      <c r="K650" s="36" t="s">
        <v>65</v>
      </c>
      <c r="L650" s="79">
        <v>650</v>
      </c>
      <c r="M650" s="79"/>
      <c r="N650" s="59"/>
      <c r="O650" s="91" t="s">
        <v>223</v>
      </c>
      <c r="P650" s="94">
        <v>42808.317048611112</v>
      </c>
      <c r="Q650" s="91" t="s">
        <v>3484</v>
      </c>
      <c r="R650" s="91"/>
      <c r="S650" s="91"/>
      <c r="T650" s="91"/>
      <c r="U650" s="91"/>
      <c r="V650" s="97" t="s">
        <v>3486</v>
      </c>
      <c r="W650" s="94">
        <v>42808.317048611112</v>
      </c>
      <c r="X650" s="97" t="s">
        <v>3487</v>
      </c>
      <c r="Y650" s="91"/>
      <c r="Z650" s="91"/>
      <c r="AA650" s="100" t="s">
        <v>3489</v>
      </c>
      <c r="AB650" s="91"/>
      <c r="AC650" s="91" t="b">
        <v>0</v>
      </c>
      <c r="AD650" s="91">
        <v>0</v>
      </c>
      <c r="AE650" s="100" t="s">
        <v>243</v>
      </c>
      <c r="AF650" s="91" t="b">
        <v>0</v>
      </c>
      <c r="AG650" s="91" t="s">
        <v>246</v>
      </c>
      <c r="AH650" s="91"/>
      <c r="AI650" s="100" t="s">
        <v>243</v>
      </c>
      <c r="AJ650" s="91" t="b">
        <v>0</v>
      </c>
      <c r="AK650" s="91">
        <v>0</v>
      </c>
      <c r="AL650" s="100" t="s">
        <v>243</v>
      </c>
      <c r="AM650" s="91" t="s">
        <v>989</v>
      </c>
      <c r="AN650" s="91" t="b">
        <v>0</v>
      </c>
      <c r="AO650" s="100" t="s">
        <v>3489</v>
      </c>
      <c r="AP650" s="91" t="s">
        <v>178</v>
      </c>
      <c r="AQ650" s="91">
        <v>0</v>
      </c>
      <c r="AR650" s="91">
        <v>0</v>
      </c>
      <c r="AS650" s="91"/>
      <c r="AT650" s="91"/>
      <c r="AU650" s="91"/>
      <c r="AV650" s="91"/>
      <c r="AW650" s="91"/>
      <c r="AX650" s="91"/>
      <c r="AY650" s="91"/>
      <c r="AZ650" s="91"/>
      <c r="BA650" s="123" t="s">
        <v>3360</v>
      </c>
      <c r="BB650" s="123" t="s">
        <v>4397</v>
      </c>
      <c r="BC650" s="123">
        <v>0</v>
      </c>
      <c r="BD650" s="90" t="str">
        <f>REPLACE(INDEX(GroupVertices[Group], MATCH(Edges[[#This Row],[Vertex 1]],GroupVertices[Vertex],0)),1,1,"")</f>
        <v>outh</v>
      </c>
      <c r="BE650" s="90" t="e">
        <f>REPLACE(INDEX(GroupVertices[Group], MATCH(Edges[[#This Row],[Vertex 2]],GroupVertices[Vertex],0)),1,1,"")</f>
        <v>#N/A</v>
      </c>
      <c r="BF650">
        <v>1</v>
      </c>
    </row>
    <row r="651" spans="1:58" x14ac:dyDescent="0.25">
      <c r="A651" s="88" t="s">
        <v>3501</v>
      </c>
      <c r="B651" s="88" t="s">
        <v>218</v>
      </c>
      <c r="C651" s="53" t="s">
        <v>4410</v>
      </c>
      <c r="D651" s="54">
        <v>1.1666666666666667</v>
      </c>
      <c r="E651" s="61"/>
      <c r="F651" s="55">
        <v>17.5</v>
      </c>
      <c r="G651" s="53"/>
      <c r="H651" s="57"/>
      <c r="I651" s="56"/>
      <c r="J651" s="56"/>
      <c r="K651" s="36" t="s">
        <v>65</v>
      </c>
      <c r="L651" s="79">
        <v>651</v>
      </c>
      <c r="M651" s="79"/>
      <c r="N651" s="59"/>
      <c r="O651" s="91" t="s">
        <v>222</v>
      </c>
      <c r="P651" s="94">
        <v>42807.301145833335</v>
      </c>
      <c r="Q651" s="91" t="s">
        <v>3502</v>
      </c>
      <c r="R651" s="91"/>
      <c r="S651" s="91"/>
      <c r="T651" s="91"/>
      <c r="U651" s="91"/>
      <c r="V651" s="97" t="s">
        <v>759</v>
      </c>
      <c r="W651" s="94">
        <v>42807.301145833335</v>
      </c>
      <c r="X651" s="97" t="s">
        <v>3504</v>
      </c>
      <c r="Y651" s="91"/>
      <c r="Z651" s="91"/>
      <c r="AA651" s="100" t="s">
        <v>3506</v>
      </c>
      <c r="AB651" s="91"/>
      <c r="AC651" s="91" t="b">
        <v>0</v>
      </c>
      <c r="AD651" s="91">
        <v>0</v>
      </c>
      <c r="AE651" s="100" t="s">
        <v>242</v>
      </c>
      <c r="AF651" s="91" t="b">
        <v>0</v>
      </c>
      <c r="AG651" s="91" t="s">
        <v>246</v>
      </c>
      <c r="AH651" s="91"/>
      <c r="AI651" s="100" t="s">
        <v>243</v>
      </c>
      <c r="AJ651" s="91" t="b">
        <v>0</v>
      </c>
      <c r="AK651" s="91">
        <v>0</v>
      </c>
      <c r="AL651" s="100" t="s">
        <v>243</v>
      </c>
      <c r="AM651" s="91" t="s">
        <v>247</v>
      </c>
      <c r="AN651" s="91" t="b">
        <v>0</v>
      </c>
      <c r="AO651" s="100" t="s">
        <v>3506</v>
      </c>
      <c r="AP651" s="91" t="s">
        <v>178</v>
      </c>
      <c r="AQ651" s="91">
        <v>0</v>
      </c>
      <c r="AR651" s="91">
        <v>0</v>
      </c>
      <c r="AS651" s="91"/>
      <c r="AT651" s="91"/>
      <c r="AU651" s="91"/>
      <c r="AV651" s="91"/>
      <c r="AW651" s="91"/>
      <c r="AX651" s="91"/>
      <c r="AY651" s="91"/>
      <c r="AZ651" s="91"/>
      <c r="BA651" s="123" t="s">
        <v>3360</v>
      </c>
      <c r="BB651" s="123" t="s">
        <v>4397</v>
      </c>
      <c r="BC651" s="123">
        <v>0</v>
      </c>
      <c r="BD651" s="90" t="str">
        <f>REPLACE(INDEX(GroupVertices[Group], MATCH(Edges[[#This Row],[Vertex 1]],GroupVertices[Vertex],0)),1,1,"")</f>
        <v>outh</v>
      </c>
      <c r="BE651" s="90" t="e">
        <f>REPLACE(INDEX(GroupVertices[Group], MATCH(Edges[[#This Row],[Vertex 2]],GroupVertices[Vertex],0)),1,1,"")</f>
        <v>#N/A</v>
      </c>
      <c r="BF651">
        <v>2</v>
      </c>
    </row>
    <row r="652" spans="1:58" x14ac:dyDescent="0.25">
      <c r="A652" s="89" t="s">
        <v>3501</v>
      </c>
      <c r="B652" s="89" t="s">
        <v>218</v>
      </c>
      <c r="C652" s="53" t="s">
        <v>4410</v>
      </c>
      <c r="D652" s="150">
        <v>1.1666666666666667</v>
      </c>
      <c r="E652" s="151"/>
      <c r="F652" s="152">
        <v>17.5</v>
      </c>
      <c r="G652" s="149"/>
      <c r="H652" s="153"/>
      <c r="I652" s="154"/>
      <c r="J652" s="154"/>
      <c r="K652" s="36" t="s">
        <v>65</v>
      </c>
      <c r="L652" s="155">
        <v>652</v>
      </c>
      <c r="M652" s="155"/>
      <c r="N652" s="87"/>
      <c r="O652" s="92" t="s">
        <v>222</v>
      </c>
      <c r="P652" s="95">
        <v>42807.301932870374</v>
      </c>
      <c r="Q652" s="92" t="s">
        <v>3503</v>
      </c>
      <c r="R652" s="92"/>
      <c r="S652" s="92"/>
      <c r="T652" s="92"/>
      <c r="U652" s="92"/>
      <c r="V652" s="98" t="s">
        <v>759</v>
      </c>
      <c r="W652" s="95">
        <v>42807.301932870374</v>
      </c>
      <c r="X652" s="98" t="s">
        <v>3505</v>
      </c>
      <c r="Y652" s="92"/>
      <c r="Z652" s="92"/>
      <c r="AA652" s="101" t="s">
        <v>3507</v>
      </c>
      <c r="AB652" s="92"/>
      <c r="AC652" s="92" t="b">
        <v>0</v>
      </c>
      <c r="AD652" s="92">
        <v>0</v>
      </c>
      <c r="AE652" s="101" t="s">
        <v>242</v>
      </c>
      <c r="AF652" s="92" t="b">
        <v>0</v>
      </c>
      <c r="AG652" s="92" t="s">
        <v>246</v>
      </c>
      <c r="AH652" s="92"/>
      <c r="AI652" s="101" t="s">
        <v>243</v>
      </c>
      <c r="AJ652" s="92" t="b">
        <v>0</v>
      </c>
      <c r="AK652" s="92">
        <v>0</v>
      </c>
      <c r="AL652" s="101" t="s">
        <v>243</v>
      </c>
      <c r="AM652" s="92" t="s">
        <v>247</v>
      </c>
      <c r="AN652" s="92" t="b">
        <v>0</v>
      </c>
      <c r="AO652" s="101" t="s">
        <v>3507</v>
      </c>
      <c r="AP652" s="92" t="s">
        <v>178</v>
      </c>
      <c r="AQ652" s="92">
        <v>0</v>
      </c>
      <c r="AR652" s="92">
        <v>0</v>
      </c>
      <c r="AS652" s="92"/>
      <c r="AT652" s="92"/>
      <c r="AU652" s="92"/>
      <c r="AV652" s="92"/>
      <c r="AW652" s="92"/>
      <c r="AX652" s="92"/>
      <c r="AY652" s="92"/>
      <c r="AZ652" s="92"/>
      <c r="BA652" s="123" t="s">
        <v>3360</v>
      </c>
      <c r="BB652" s="123" t="s">
        <v>4397</v>
      </c>
      <c r="BC652" s="123">
        <v>0</v>
      </c>
      <c r="BD652" s="90" t="str">
        <f>REPLACE(INDEX(GroupVertices[Group], MATCH(Edges[[#This Row],[Vertex 1]],GroupVertices[Vertex],0)),1,1,"")</f>
        <v>outh</v>
      </c>
      <c r="BE652" s="90" t="e">
        <f>REPLACE(INDEX(GroupVertices[Group], MATCH(Edges[[#This Row],[Vertex 2]],GroupVertices[Vertex],0)),1,1,"")</f>
        <v>#N/A</v>
      </c>
      <c r="BF652">
        <v>2</v>
      </c>
    </row>
    <row r="653" spans="1:58" x14ac:dyDescent="0.25">
      <c r="A653" s="88" t="s">
        <v>3537</v>
      </c>
      <c r="B653" s="88" t="s">
        <v>221</v>
      </c>
      <c r="C653" s="53" t="s">
        <v>4410</v>
      </c>
      <c r="D653" s="54">
        <v>1</v>
      </c>
      <c r="E653" s="61"/>
      <c r="F653" s="55">
        <v>10</v>
      </c>
      <c r="G653" s="53"/>
      <c r="H653" s="57"/>
      <c r="I653" s="56"/>
      <c r="J653" s="56"/>
      <c r="K653" s="36" t="s">
        <v>65</v>
      </c>
      <c r="L653" s="79">
        <v>653</v>
      </c>
      <c r="M653" s="79"/>
      <c r="N653" s="59"/>
      <c r="O653" s="91" t="s">
        <v>223</v>
      </c>
      <c r="P653" s="94">
        <v>42809.065868055557</v>
      </c>
      <c r="Q653" s="91" t="s">
        <v>3541</v>
      </c>
      <c r="R653" s="91"/>
      <c r="S653" s="91"/>
      <c r="T653" s="91"/>
      <c r="U653" s="91"/>
      <c r="V653" s="97" t="s">
        <v>3549</v>
      </c>
      <c r="W653" s="94">
        <v>42809.065868055557</v>
      </c>
      <c r="X653" s="97" t="s">
        <v>3553</v>
      </c>
      <c r="Y653" s="91"/>
      <c r="Z653" s="91"/>
      <c r="AA653" s="100" t="s">
        <v>3559</v>
      </c>
      <c r="AB653" s="91"/>
      <c r="AC653" s="91" t="b">
        <v>0</v>
      </c>
      <c r="AD653" s="91">
        <v>0</v>
      </c>
      <c r="AE653" s="100" t="s">
        <v>242</v>
      </c>
      <c r="AF653" s="91" t="b">
        <v>0</v>
      </c>
      <c r="AG653" s="91" t="s">
        <v>246</v>
      </c>
      <c r="AH653" s="91"/>
      <c r="AI653" s="100" t="s">
        <v>243</v>
      </c>
      <c r="AJ653" s="91" t="b">
        <v>0</v>
      </c>
      <c r="AK653" s="91">
        <v>0</v>
      </c>
      <c r="AL653" s="100" t="s">
        <v>243</v>
      </c>
      <c r="AM653" s="91" t="s">
        <v>247</v>
      </c>
      <c r="AN653" s="91" t="b">
        <v>0</v>
      </c>
      <c r="AO653" s="100" t="s">
        <v>3559</v>
      </c>
      <c r="AP653" s="91" t="s">
        <v>178</v>
      </c>
      <c r="AQ653" s="91">
        <v>0</v>
      </c>
      <c r="AR653" s="91">
        <v>0</v>
      </c>
      <c r="AS653" s="91" t="s">
        <v>3565</v>
      </c>
      <c r="AT653" s="91" t="s">
        <v>286</v>
      </c>
      <c r="AU653" s="91" t="s">
        <v>423</v>
      </c>
      <c r="AV653" s="91" t="s">
        <v>3567</v>
      </c>
      <c r="AW653" s="91" t="s">
        <v>3569</v>
      </c>
      <c r="AX653" s="91" t="s">
        <v>3571</v>
      </c>
      <c r="AY653" s="91" t="s">
        <v>427</v>
      </c>
      <c r="AZ653" s="97" t="s">
        <v>3573</v>
      </c>
      <c r="BA653" s="123" t="s">
        <v>3536</v>
      </c>
      <c r="BB653" s="123" t="s">
        <v>4397</v>
      </c>
      <c r="BC653" s="123">
        <v>0</v>
      </c>
      <c r="BD653" s="90" t="str">
        <f>REPLACE(INDEX(GroupVertices[Group], MATCH(Edges[[#This Row],[Vertex 1]],GroupVertices[Vertex],0)),1,1,"")</f>
        <v>orth</v>
      </c>
      <c r="BE653" s="90" t="e">
        <f>REPLACE(INDEX(GroupVertices[Group], MATCH(Edges[[#This Row],[Vertex 2]],GroupVertices[Vertex],0)),1,1,"")</f>
        <v>#N/A</v>
      </c>
      <c r="BF653">
        <v>1</v>
      </c>
    </row>
    <row r="654" spans="1:58" x14ac:dyDescent="0.25">
      <c r="A654" s="88" t="s">
        <v>3537</v>
      </c>
      <c r="B654" s="88" t="s">
        <v>218</v>
      </c>
      <c r="C654" s="53" t="s">
        <v>4410</v>
      </c>
      <c r="D654" s="81">
        <v>1</v>
      </c>
      <c r="E654" s="82"/>
      <c r="F654" s="83">
        <v>10</v>
      </c>
      <c r="G654" s="80"/>
      <c r="H654" s="84"/>
      <c r="I654" s="85"/>
      <c r="J654" s="85"/>
      <c r="K654" s="36" t="s">
        <v>65</v>
      </c>
      <c r="L654" s="86">
        <v>654</v>
      </c>
      <c r="M654" s="86"/>
      <c r="N654" s="59"/>
      <c r="O654" s="91" t="s">
        <v>222</v>
      </c>
      <c r="P654" s="94">
        <v>42809.065868055557</v>
      </c>
      <c r="Q654" s="91" t="s">
        <v>3541</v>
      </c>
      <c r="R654" s="91"/>
      <c r="S654" s="91"/>
      <c r="T654" s="91"/>
      <c r="U654" s="91"/>
      <c r="V654" s="97" t="s">
        <v>3549</v>
      </c>
      <c r="W654" s="94">
        <v>42809.065868055557</v>
      </c>
      <c r="X654" s="97" t="s">
        <v>3553</v>
      </c>
      <c r="Y654" s="91"/>
      <c r="Z654" s="91"/>
      <c r="AA654" s="100" t="s">
        <v>3559</v>
      </c>
      <c r="AB654" s="91"/>
      <c r="AC654" s="91" t="b">
        <v>0</v>
      </c>
      <c r="AD654" s="91">
        <v>0</v>
      </c>
      <c r="AE654" s="100" t="s">
        <v>242</v>
      </c>
      <c r="AF654" s="91" t="b">
        <v>0</v>
      </c>
      <c r="AG654" s="91" t="s">
        <v>246</v>
      </c>
      <c r="AH654" s="91"/>
      <c r="AI654" s="100" t="s">
        <v>243</v>
      </c>
      <c r="AJ654" s="91" t="b">
        <v>0</v>
      </c>
      <c r="AK654" s="91">
        <v>0</v>
      </c>
      <c r="AL654" s="100" t="s">
        <v>243</v>
      </c>
      <c r="AM654" s="91" t="s">
        <v>247</v>
      </c>
      <c r="AN654" s="91" t="b">
        <v>0</v>
      </c>
      <c r="AO654" s="100" t="s">
        <v>3559</v>
      </c>
      <c r="AP654" s="91" t="s">
        <v>178</v>
      </c>
      <c r="AQ654" s="91">
        <v>0</v>
      </c>
      <c r="AR654" s="91">
        <v>0</v>
      </c>
      <c r="AS654" s="91" t="s">
        <v>3565</v>
      </c>
      <c r="AT654" s="91" t="s">
        <v>286</v>
      </c>
      <c r="AU654" s="91" t="s">
        <v>423</v>
      </c>
      <c r="AV654" s="91" t="s">
        <v>3567</v>
      </c>
      <c r="AW654" s="91" t="s">
        <v>3569</v>
      </c>
      <c r="AX654" s="91" t="s">
        <v>3571</v>
      </c>
      <c r="AY654" s="91" t="s">
        <v>427</v>
      </c>
      <c r="AZ654" s="97" t="s">
        <v>3573</v>
      </c>
      <c r="BA654" s="123" t="s">
        <v>3536</v>
      </c>
      <c r="BB654" s="123" t="s">
        <v>4397</v>
      </c>
      <c r="BC654" s="123">
        <v>0</v>
      </c>
      <c r="BD654" s="90" t="str">
        <f>REPLACE(INDEX(GroupVertices[Group], MATCH(Edges[[#This Row],[Vertex 1]],GroupVertices[Vertex],0)),1,1,"")</f>
        <v>orth</v>
      </c>
      <c r="BE654" s="90" t="e">
        <f>REPLACE(INDEX(GroupVertices[Group], MATCH(Edges[[#This Row],[Vertex 2]],GroupVertices[Vertex],0)),1,1,"")</f>
        <v>#N/A</v>
      </c>
      <c r="BF654">
        <v>1</v>
      </c>
    </row>
    <row r="655" spans="1:58" x14ac:dyDescent="0.25">
      <c r="A655" s="88" t="s">
        <v>3539</v>
      </c>
      <c r="B655" s="88" t="s">
        <v>221</v>
      </c>
      <c r="C655" s="53" t="s">
        <v>4410</v>
      </c>
      <c r="D655" s="54">
        <v>1.3333333333333333</v>
      </c>
      <c r="E655" s="61"/>
      <c r="F655" s="55">
        <v>25</v>
      </c>
      <c r="G655" s="53"/>
      <c r="H655" s="57"/>
      <c r="I655" s="56"/>
      <c r="J655" s="56"/>
      <c r="K655" s="36" t="s">
        <v>65</v>
      </c>
      <c r="L655" s="79">
        <v>655</v>
      </c>
      <c r="M655" s="79"/>
      <c r="N655" s="59"/>
      <c r="O655" s="91" t="s">
        <v>223</v>
      </c>
      <c r="P655" s="94">
        <v>42811.679131944446</v>
      </c>
      <c r="Q655" s="91" t="s">
        <v>3543</v>
      </c>
      <c r="R655" s="91"/>
      <c r="S655" s="91"/>
      <c r="T655" s="91"/>
      <c r="U655" s="91"/>
      <c r="V655" s="97" t="s">
        <v>3551</v>
      </c>
      <c r="W655" s="94">
        <v>42811.679131944446</v>
      </c>
      <c r="X655" s="97" t="s">
        <v>3555</v>
      </c>
      <c r="Y655" s="91"/>
      <c r="Z655" s="91"/>
      <c r="AA655" s="100" t="s">
        <v>3561</v>
      </c>
      <c r="AB655" s="91"/>
      <c r="AC655" s="91" t="b">
        <v>0</v>
      </c>
      <c r="AD655" s="91">
        <v>0</v>
      </c>
      <c r="AE655" s="100" t="s">
        <v>243</v>
      </c>
      <c r="AF655" s="91" t="b">
        <v>0</v>
      </c>
      <c r="AG655" s="91" t="s">
        <v>246</v>
      </c>
      <c r="AH655" s="91"/>
      <c r="AI655" s="100" t="s">
        <v>243</v>
      </c>
      <c r="AJ655" s="91" t="b">
        <v>0</v>
      </c>
      <c r="AK655" s="91">
        <v>0</v>
      </c>
      <c r="AL655" s="100" t="s">
        <v>243</v>
      </c>
      <c r="AM655" s="91" t="s">
        <v>989</v>
      </c>
      <c r="AN655" s="91" t="b">
        <v>0</v>
      </c>
      <c r="AO655" s="100" t="s">
        <v>3561</v>
      </c>
      <c r="AP655" s="91" t="s">
        <v>178</v>
      </c>
      <c r="AQ655" s="91">
        <v>0</v>
      </c>
      <c r="AR655" s="91">
        <v>0</v>
      </c>
      <c r="AS655" s="91"/>
      <c r="AT655" s="91"/>
      <c r="AU655" s="91"/>
      <c r="AV655" s="91"/>
      <c r="AW655" s="91"/>
      <c r="AX655" s="91"/>
      <c r="AY655" s="91"/>
      <c r="AZ655" s="91"/>
      <c r="BA655" s="123" t="s">
        <v>3536</v>
      </c>
      <c r="BB655" s="123" t="s">
        <v>4397</v>
      </c>
      <c r="BC655" s="123">
        <v>0</v>
      </c>
      <c r="BD655" s="90" t="str">
        <f>REPLACE(INDEX(GroupVertices[Group], MATCH(Edges[[#This Row],[Vertex 1]],GroupVertices[Vertex],0)),1,1,"")</f>
        <v>orth</v>
      </c>
      <c r="BE655" s="90" t="e">
        <f>REPLACE(INDEX(GroupVertices[Group], MATCH(Edges[[#This Row],[Vertex 2]],GroupVertices[Vertex],0)),1,1,"")</f>
        <v>#N/A</v>
      </c>
      <c r="BF655">
        <v>3</v>
      </c>
    </row>
    <row r="656" spans="1:58" x14ac:dyDescent="0.25">
      <c r="A656" s="88" t="s">
        <v>3539</v>
      </c>
      <c r="B656" s="88" t="s">
        <v>218</v>
      </c>
      <c r="C656" s="53" t="s">
        <v>4410</v>
      </c>
      <c r="D656" s="54">
        <v>1.3333333333333333</v>
      </c>
      <c r="E656" s="61"/>
      <c r="F656" s="55">
        <v>25</v>
      </c>
      <c r="G656" s="53"/>
      <c r="H656" s="57"/>
      <c r="I656" s="56"/>
      <c r="J656" s="56"/>
      <c r="K656" s="36" t="s">
        <v>65</v>
      </c>
      <c r="L656" s="79">
        <v>656</v>
      </c>
      <c r="M656" s="79"/>
      <c r="N656" s="59"/>
      <c r="O656" s="91" t="s">
        <v>223</v>
      </c>
      <c r="P656" s="94">
        <v>42811.679131944446</v>
      </c>
      <c r="Q656" s="91" t="s">
        <v>3543</v>
      </c>
      <c r="R656" s="91"/>
      <c r="S656" s="91"/>
      <c r="T656" s="91"/>
      <c r="U656" s="91"/>
      <c r="V656" s="97" t="s">
        <v>3551</v>
      </c>
      <c r="W656" s="94">
        <v>42811.679131944446</v>
      </c>
      <c r="X656" s="97" t="s">
        <v>3555</v>
      </c>
      <c r="Y656" s="91"/>
      <c r="Z656" s="91"/>
      <c r="AA656" s="100" t="s">
        <v>3561</v>
      </c>
      <c r="AB656" s="91"/>
      <c r="AC656" s="91" t="b">
        <v>0</v>
      </c>
      <c r="AD656" s="91">
        <v>0</v>
      </c>
      <c r="AE656" s="100" t="s">
        <v>243</v>
      </c>
      <c r="AF656" s="91" t="b">
        <v>0</v>
      </c>
      <c r="AG656" s="91" t="s">
        <v>246</v>
      </c>
      <c r="AH656" s="91"/>
      <c r="AI656" s="100" t="s">
        <v>243</v>
      </c>
      <c r="AJ656" s="91" t="b">
        <v>0</v>
      </c>
      <c r="AK656" s="91">
        <v>0</v>
      </c>
      <c r="AL656" s="100" t="s">
        <v>243</v>
      </c>
      <c r="AM656" s="91" t="s">
        <v>989</v>
      </c>
      <c r="AN656" s="91" t="b">
        <v>0</v>
      </c>
      <c r="AO656" s="100" t="s">
        <v>3561</v>
      </c>
      <c r="AP656" s="91" t="s">
        <v>178</v>
      </c>
      <c r="AQ656" s="91">
        <v>0</v>
      </c>
      <c r="AR656" s="91">
        <v>0</v>
      </c>
      <c r="AS656" s="91"/>
      <c r="AT656" s="91"/>
      <c r="AU656" s="91"/>
      <c r="AV656" s="91"/>
      <c r="AW656" s="91"/>
      <c r="AX656" s="91"/>
      <c r="AY656" s="91"/>
      <c r="AZ656" s="91"/>
      <c r="BA656" s="123" t="s">
        <v>3536</v>
      </c>
      <c r="BB656" s="123" t="s">
        <v>4397</v>
      </c>
      <c r="BC656" s="123">
        <v>0</v>
      </c>
      <c r="BD656" s="90" t="str">
        <f>REPLACE(INDEX(GroupVertices[Group], MATCH(Edges[[#This Row],[Vertex 1]],GroupVertices[Vertex],0)),1,1,"")</f>
        <v>orth</v>
      </c>
      <c r="BE656" s="90" t="e">
        <f>REPLACE(INDEX(GroupVertices[Group], MATCH(Edges[[#This Row],[Vertex 2]],GroupVertices[Vertex],0)),1,1,"")</f>
        <v>#N/A</v>
      </c>
      <c r="BF656">
        <v>3</v>
      </c>
    </row>
    <row r="657" spans="1:58" x14ac:dyDescent="0.25">
      <c r="A657" s="88" t="s">
        <v>3539</v>
      </c>
      <c r="B657" s="88" t="s">
        <v>221</v>
      </c>
      <c r="C657" s="53" t="s">
        <v>4410</v>
      </c>
      <c r="D657" s="81">
        <v>1.3333333333333333</v>
      </c>
      <c r="E657" s="82"/>
      <c r="F657" s="83">
        <v>25</v>
      </c>
      <c r="G657" s="80"/>
      <c r="H657" s="84"/>
      <c r="I657" s="85"/>
      <c r="J657" s="85"/>
      <c r="K657" s="36" t="s">
        <v>65</v>
      </c>
      <c r="L657" s="86">
        <v>657</v>
      </c>
      <c r="M657" s="86"/>
      <c r="N657" s="59"/>
      <c r="O657" s="91" t="s">
        <v>223</v>
      </c>
      <c r="P657" s="94">
        <v>42811.68577546296</v>
      </c>
      <c r="Q657" s="91" t="s">
        <v>3544</v>
      </c>
      <c r="R657" s="91"/>
      <c r="S657" s="91"/>
      <c r="T657" s="91" t="s">
        <v>3547</v>
      </c>
      <c r="U657" s="91"/>
      <c r="V657" s="97" t="s">
        <v>3551</v>
      </c>
      <c r="W657" s="94">
        <v>42811.68577546296</v>
      </c>
      <c r="X657" s="97" t="s">
        <v>3556</v>
      </c>
      <c r="Y657" s="91"/>
      <c r="Z657" s="91"/>
      <c r="AA657" s="100" t="s">
        <v>3562</v>
      </c>
      <c r="AB657" s="91"/>
      <c r="AC657" s="91" t="b">
        <v>0</v>
      </c>
      <c r="AD657" s="91">
        <v>0</v>
      </c>
      <c r="AE657" s="100" t="s">
        <v>243</v>
      </c>
      <c r="AF657" s="91" t="b">
        <v>0</v>
      </c>
      <c r="AG657" s="91" t="s">
        <v>246</v>
      </c>
      <c r="AH657" s="91"/>
      <c r="AI657" s="100" t="s">
        <v>243</v>
      </c>
      <c r="AJ657" s="91" t="b">
        <v>0</v>
      </c>
      <c r="AK657" s="91">
        <v>0</v>
      </c>
      <c r="AL657" s="100" t="s">
        <v>243</v>
      </c>
      <c r="AM657" s="91" t="s">
        <v>989</v>
      </c>
      <c r="AN657" s="91" t="b">
        <v>0</v>
      </c>
      <c r="AO657" s="100" t="s">
        <v>3562</v>
      </c>
      <c r="AP657" s="91" t="s">
        <v>178</v>
      </c>
      <c r="AQ657" s="91">
        <v>0</v>
      </c>
      <c r="AR657" s="91">
        <v>0</v>
      </c>
      <c r="AS657" s="91"/>
      <c r="AT657" s="91"/>
      <c r="AU657" s="91"/>
      <c r="AV657" s="91"/>
      <c r="AW657" s="91"/>
      <c r="AX657" s="91"/>
      <c r="AY657" s="91"/>
      <c r="AZ657" s="91"/>
      <c r="BA657" s="123" t="s">
        <v>3536</v>
      </c>
      <c r="BB657" s="123" t="s">
        <v>4397</v>
      </c>
      <c r="BC657" s="123">
        <v>0</v>
      </c>
      <c r="BD657" s="90" t="str">
        <f>REPLACE(INDEX(GroupVertices[Group], MATCH(Edges[[#This Row],[Vertex 1]],GroupVertices[Vertex],0)),1,1,"")</f>
        <v>orth</v>
      </c>
      <c r="BE657" s="90" t="e">
        <f>REPLACE(INDEX(GroupVertices[Group], MATCH(Edges[[#This Row],[Vertex 2]],GroupVertices[Vertex],0)),1,1,"")</f>
        <v>#N/A</v>
      </c>
      <c r="BF657">
        <v>3</v>
      </c>
    </row>
    <row r="658" spans="1:58" x14ac:dyDescent="0.25">
      <c r="A658" s="88" t="s">
        <v>3539</v>
      </c>
      <c r="B658" s="88" t="s">
        <v>218</v>
      </c>
      <c r="C658" s="53" t="s">
        <v>4410</v>
      </c>
      <c r="D658" s="81">
        <v>1.3333333333333333</v>
      </c>
      <c r="E658" s="82"/>
      <c r="F658" s="83">
        <v>25</v>
      </c>
      <c r="G658" s="80"/>
      <c r="H658" s="84"/>
      <c r="I658" s="85"/>
      <c r="J658" s="85"/>
      <c r="K658" s="36" t="s">
        <v>65</v>
      </c>
      <c r="L658" s="86">
        <v>658</v>
      </c>
      <c r="M658" s="86"/>
      <c r="N658" s="59"/>
      <c r="O658" s="91" t="s">
        <v>223</v>
      </c>
      <c r="P658" s="94">
        <v>42811.68577546296</v>
      </c>
      <c r="Q658" s="91" t="s">
        <v>3544</v>
      </c>
      <c r="R658" s="91"/>
      <c r="S658" s="91"/>
      <c r="T658" s="91" t="s">
        <v>3547</v>
      </c>
      <c r="U658" s="91"/>
      <c r="V658" s="97" t="s">
        <v>3551</v>
      </c>
      <c r="W658" s="94">
        <v>42811.68577546296</v>
      </c>
      <c r="X658" s="97" t="s">
        <v>3556</v>
      </c>
      <c r="Y658" s="91"/>
      <c r="Z658" s="91"/>
      <c r="AA658" s="100" t="s">
        <v>3562</v>
      </c>
      <c r="AB658" s="91"/>
      <c r="AC658" s="91" t="b">
        <v>0</v>
      </c>
      <c r="AD658" s="91">
        <v>0</v>
      </c>
      <c r="AE658" s="100" t="s">
        <v>243</v>
      </c>
      <c r="AF658" s="91" t="b">
        <v>0</v>
      </c>
      <c r="AG658" s="91" t="s">
        <v>246</v>
      </c>
      <c r="AH658" s="91"/>
      <c r="AI658" s="100" t="s">
        <v>243</v>
      </c>
      <c r="AJ658" s="91" t="b">
        <v>0</v>
      </c>
      <c r="AK658" s="91">
        <v>0</v>
      </c>
      <c r="AL658" s="100" t="s">
        <v>243</v>
      </c>
      <c r="AM658" s="91" t="s">
        <v>989</v>
      </c>
      <c r="AN658" s="91" t="b">
        <v>0</v>
      </c>
      <c r="AO658" s="100" t="s">
        <v>3562</v>
      </c>
      <c r="AP658" s="91" t="s">
        <v>178</v>
      </c>
      <c r="AQ658" s="91">
        <v>0</v>
      </c>
      <c r="AR658" s="91">
        <v>0</v>
      </c>
      <c r="AS658" s="91"/>
      <c r="AT658" s="91"/>
      <c r="AU658" s="91"/>
      <c r="AV658" s="91"/>
      <c r="AW658" s="91"/>
      <c r="AX658" s="91"/>
      <c r="AY658" s="91"/>
      <c r="AZ658" s="91"/>
      <c r="BA658" s="123" t="s">
        <v>3536</v>
      </c>
      <c r="BB658" s="123" t="s">
        <v>4397</v>
      </c>
      <c r="BC658" s="123">
        <v>0</v>
      </c>
      <c r="BD658" s="90" t="str">
        <f>REPLACE(INDEX(GroupVertices[Group], MATCH(Edges[[#This Row],[Vertex 1]],GroupVertices[Vertex],0)),1,1,"")</f>
        <v>orth</v>
      </c>
      <c r="BE658" s="90" t="e">
        <f>REPLACE(INDEX(GroupVertices[Group], MATCH(Edges[[#This Row],[Vertex 2]],GroupVertices[Vertex],0)),1,1,"")</f>
        <v>#N/A</v>
      </c>
      <c r="BF658">
        <v>3</v>
      </c>
    </row>
    <row r="659" spans="1:58" x14ac:dyDescent="0.25">
      <c r="A659" s="88" t="s">
        <v>3639</v>
      </c>
      <c r="B659" s="88" t="s">
        <v>218</v>
      </c>
      <c r="C659" s="53" t="s">
        <v>4410</v>
      </c>
      <c r="D659" s="54">
        <v>1</v>
      </c>
      <c r="E659" s="61"/>
      <c r="F659" s="55">
        <v>10</v>
      </c>
      <c r="G659" s="53"/>
      <c r="H659" s="57"/>
      <c r="I659" s="56"/>
      <c r="J659" s="56"/>
      <c r="K659" s="36" t="s">
        <v>65</v>
      </c>
      <c r="L659" s="79">
        <v>659</v>
      </c>
      <c r="M659" s="79"/>
      <c r="N659" s="59"/>
      <c r="O659" s="91" t="s">
        <v>223</v>
      </c>
      <c r="P659" s="94">
        <v>42813.25540509259</v>
      </c>
      <c r="Q659" s="91" t="s">
        <v>3651</v>
      </c>
      <c r="R659" s="91"/>
      <c r="S659" s="91"/>
      <c r="T659" s="91"/>
      <c r="U659" s="91"/>
      <c r="V659" s="97" t="s">
        <v>3658</v>
      </c>
      <c r="W659" s="94">
        <v>42813.25540509259</v>
      </c>
      <c r="X659" s="97" t="s">
        <v>3669</v>
      </c>
      <c r="Y659" s="91"/>
      <c r="Z659" s="91"/>
      <c r="AA659" s="100" t="s">
        <v>3680</v>
      </c>
      <c r="AB659" s="100" t="s">
        <v>3684</v>
      </c>
      <c r="AC659" s="91" t="b">
        <v>0</v>
      </c>
      <c r="AD659" s="91">
        <v>0</v>
      </c>
      <c r="AE659" s="100" t="s">
        <v>244</v>
      </c>
      <c r="AF659" s="91" t="b">
        <v>0</v>
      </c>
      <c r="AG659" s="91" t="s">
        <v>246</v>
      </c>
      <c r="AH659" s="91"/>
      <c r="AI659" s="100" t="s">
        <v>243</v>
      </c>
      <c r="AJ659" s="91" t="b">
        <v>0</v>
      </c>
      <c r="AK659" s="91">
        <v>0</v>
      </c>
      <c r="AL659" s="100" t="s">
        <v>243</v>
      </c>
      <c r="AM659" s="91" t="s">
        <v>247</v>
      </c>
      <c r="AN659" s="91" t="b">
        <v>0</v>
      </c>
      <c r="AO659" s="100" t="s">
        <v>3684</v>
      </c>
      <c r="AP659" s="91" t="s">
        <v>178</v>
      </c>
      <c r="AQ659" s="91">
        <v>0</v>
      </c>
      <c r="AR659" s="91">
        <v>0</v>
      </c>
      <c r="AS659" s="91"/>
      <c r="AT659" s="91"/>
      <c r="AU659" s="91"/>
      <c r="AV659" s="91"/>
      <c r="AW659" s="91"/>
      <c r="AX659" s="91"/>
      <c r="AY659" s="91"/>
      <c r="AZ659" s="91"/>
      <c r="BA659" s="123" t="s">
        <v>3536</v>
      </c>
      <c r="BB659" s="123" t="s">
        <v>4397</v>
      </c>
      <c r="BC659" s="123">
        <v>0</v>
      </c>
      <c r="BD659" s="90" t="str">
        <f>REPLACE(INDEX(GroupVertices[Group], MATCH(Edges[[#This Row],[Vertex 1]],GroupVertices[Vertex],0)),1,1,"")</f>
        <v>orth</v>
      </c>
      <c r="BE659" s="90" t="e">
        <f>REPLACE(INDEX(GroupVertices[Group], MATCH(Edges[[#This Row],[Vertex 2]],GroupVertices[Vertex],0)),1,1,"")</f>
        <v>#N/A</v>
      </c>
      <c r="BF659">
        <v>1</v>
      </c>
    </row>
    <row r="660" spans="1:58" x14ac:dyDescent="0.25">
      <c r="A660" s="88" t="s">
        <v>3639</v>
      </c>
      <c r="B660" s="88" t="s">
        <v>221</v>
      </c>
      <c r="C660" s="53" t="s">
        <v>4410</v>
      </c>
      <c r="D660" s="54">
        <v>1</v>
      </c>
      <c r="E660" s="61"/>
      <c r="F660" s="55">
        <v>10</v>
      </c>
      <c r="G660" s="53"/>
      <c r="H660" s="57"/>
      <c r="I660" s="56"/>
      <c r="J660" s="56"/>
      <c r="K660" s="36" t="s">
        <v>65</v>
      </c>
      <c r="L660" s="79">
        <v>660</v>
      </c>
      <c r="M660" s="79"/>
      <c r="N660" s="59"/>
      <c r="O660" s="91" t="s">
        <v>222</v>
      </c>
      <c r="P660" s="94">
        <v>42813.25540509259</v>
      </c>
      <c r="Q660" s="91" t="s">
        <v>3651</v>
      </c>
      <c r="R660" s="91"/>
      <c r="S660" s="91"/>
      <c r="T660" s="91"/>
      <c r="U660" s="91"/>
      <c r="V660" s="97" t="s">
        <v>3658</v>
      </c>
      <c r="W660" s="94">
        <v>42813.25540509259</v>
      </c>
      <c r="X660" s="97" t="s">
        <v>3669</v>
      </c>
      <c r="Y660" s="91"/>
      <c r="Z660" s="91"/>
      <c r="AA660" s="100" t="s">
        <v>3680</v>
      </c>
      <c r="AB660" s="100" t="s">
        <v>3684</v>
      </c>
      <c r="AC660" s="91" t="b">
        <v>0</v>
      </c>
      <c r="AD660" s="91">
        <v>0</v>
      </c>
      <c r="AE660" s="100" t="s">
        <v>244</v>
      </c>
      <c r="AF660" s="91" t="b">
        <v>0</v>
      </c>
      <c r="AG660" s="91" t="s">
        <v>246</v>
      </c>
      <c r="AH660" s="91"/>
      <c r="AI660" s="100" t="s">
        <v>243</v>
      </c>
      <c r="AJ660" s="91" t="b">
        <v>0</v>
      </c>
      <c r="AK660" s="91">
        <v>0</v>
      </c>
      <c r="AL660" s="100" t="s">
        <v>243</v>
      </c>
      <c r="AM660" s="91" t="s">
        <v>247</v>
      </c>
      <c r="AN660" s="91" t="b">
        <v>0</v>
      </c>
      <c r="AO660" s="100" t="s">
        <v>3684</v>
      </c>
      <c r="AP660" s="91" t="s">
        <v>178</v>
      </c>
      <c r="AQ660" s="91">
        <v>0</v>
      </c>
      <c r="AR660" s="91">
        <v>0</v>
      </c>
      <c r="AS660" s="91"/>
      <c r="AT660" s="91"/>
      <c r="AU660" s="91"/>
      <c r="AV660" s="91"/>
      <c r="AW660" s="91"/>
      <c r="AX660" s="91"/>
      <c r="AY660" s="91"/>
      <c r="AZ660" s="91"/>
      <c r="BA660" s="123" t="s">
        <v>3536</v>
      </c>
      <c r="BB660" s="123" t="s">
        <v>4397</v>
      </c>
      <c r="BC660" s="123">
        <v>0</v>
      </c>
      <c r="BD660" s="90" t="str">
        <f>REPLACE(INDEX(GroupVertices[Group], MATCH(Edges[[#This Row],[Vertex 1]],GroupVertices[Vertex],0)),1,1,"")</f>
        <v>orth</v>
      </c>
      <c r="BE660" s="90" t="e">
        <f>REPLACE(INDEX(GroupVertices[Group], MATCH(Edges[[#This Row],[Vertex 2]],GroupVertices[Vertex],0)),1,1,"")</f>
        <v>#N/A</v>
      </c>
      <c r="BF660">
        <v>1</v>
      </c>
    </row>
    <row r="661" spans="1:58" x14ac:dyDescent="0.25">
      <c r="A661" s="88" t="s">
        <v>3737</v>
      </c>
      <c r="B661" s="88" t="s">
        <v>218</v>
      </c>
      <c r="C661" s="53" t="s">
        <v>4410</v>
      </c>
      <c r="D661" s="54">
        <v>1</v>
      </c>
      <c r="E661" s="61"/>
      <c r="F661" s="55">
        <v>10</v>
      </c>
      <c r="G661" s="53"/>
      <c r="H661" s="57"/>
      <c r="I661" s="56"/>
      <c r="J661" s="56"/>
      <c r="K661" s="36" t="s">
        <v>65</v>
      </c>
      <c r="L661" s="79">
        <v>661</v>
      </c>
      <c r="M661" s="79"/>
      <c r="N661" s="59"/>
      <c r="O661" s="91" t="s">
        <v>222</v>
      </c>
      <c r="P661" s="94">
        <v>42812.370428240742</v>
      </c>
      <c r="Q661" s="91" t="s">
        <v>3741</v>
      </c>
      <c r="R661" s="91"/>
      <c r="S661" s="91"/>
      <c r="T661" s="91"/>
      <c r="U661" s="91"/>
      <c r="V661" s="97" t="s">
        <v>3746</v>
      </c>
      <c r="W661" s="94">
        <v>42812.370428240742</v>
      </c>
      <c r="X661" s="97" t="s">
        <v>3749</v>
      </c>
      <c r="Y661" s="91"/>
      <c r="Z661" s="91"/>
      <c r="AA661" s="100" t="s">
        <v>3753</v>
      </c>
      <c r="AB661" s="91"/>
      <c r="AC661" s="91" t="b">
        <v>0</v>
      </c>
      <c r="AD661" s="91">
        <v>0</v>
      </c>
      <c r="AE661" s="100" t="s">
        <v>242</v>
      </c>
      <c r="AF661" s="91" t="b">
        <v>0</v>
      </c>
      <c r="AG661" s="91" t="s">
        <v>246</v>
      </c>
      <c r="AH661" s="91"/>
      <c r="AI661" s="100" t="s">
        <v>243</v>
      </c>
      <c r="AJ661" s="91" t="b">
        <v>0</v>
      </c>
      <c r="AK661" s="91">
        <v>0</v>
      </c>
      <c r="AL661" s="100" t="s">
        <v>243</v>
      </c>
      <c r="AM661" s="91" t="s">
        <v>247</v>
      </c>
      <c r="AN661" s="91" t="b">
        <v>0</v>
      </c>
      <c r="AO661" s="100" t="s">
        <v>3753</v>
      </c>
      <c r="AP661" s="91" t="s">
        <v>178</v>
      </c>
      <c r="AQ661" s="91">
        <v>0</v>
      </c>
      <c r="AR661" s="91">
        <v>0</v>
      </c>
      <c r="AS661" s="91"/>
      <c r="AT661" s="91"/>
      <c r="AU661" s="91"/>
      <c r="AV661" s="91"/>
      <c r="AW661" s="91"/>
      <c r="AX661" s="91"/>
      <c r="AY661" s="91"/>
      <c r="AZ661" s="91"/>
      <c r="BA661" t="s">
        <v>3787</v>
      </c>
      <c r="BB661" s="123" t="s">
        <v>4397</v>
      </c>
      <c r="BC661" s="123">
        <v>0</v>
      </c>
      <c r="BD661" s="90" t="str">
        <f>REPLACE(INDEX(GroupVertices[Group], MATCH(Edges[[#This Row],[Vertex 1]],GroupVertices[Vertex],0)),1,1,"")</f>
        <v>orth</v>
      </c>
      <c r="BE661" s="90" t="e">
        <f>REPLACE(INDEX(GroupVertices[Group], MATCH(Edges[[#This Row],[Vertex 2]],GroupVertices[Vertex],0)),1,1,"")</f>
        <v>#N/A</v>
      </c>
      <c r="BF661">
        <v>1</v>
      </c>
    </row>
    <row r="662" spans="1:58" x14ac:dyDescent="0.25">
      <c r="A662" s="88" t="s">
        <v>3830</v>
      </c>
      <c r="B662" s="88" t="s">
        <v>218</v>
      </c>
      <c r="C662" s="53" t="s">
        <v>4410</v>
      </c>
      <c r="D662" s="54">
        <v>1.1666666666666667</v>
      </c>
      <c r="E662" s="53"/>
      <c r="F662" s="55">
        <v>17.5</v>
      </c>
      <c r="G662" s="53"/>
      <c r="H662" s="57"/>
      <c r="I662" s="56"/>
      <c r="J662" s="56"/>
      <c r="K662" s="36" t="s">
        <v>65</v>
      </c>
      <c r="L662" s="58">
        <v>662</v>
      </c>
      <c r="M662" s="58"/>
      <c r="N662" s="59"/>
      <c r="O662" s="91" t="s">
        <v>222</v>
      </c>
      <c r="P662" s="94">
        <v>42806.680196759262</v>
      </c>
      <c r="Q662" s="91" t="s">
        <v>3836</v>
      </c>
      <c r="R662" s="91"/>
      <c r="S662" s="91"/>
      <c r="T662" s="91"/>
      <c r="U662" s="91"/>
      <c r="V662" s="97" t="s">
        <v>3844</v>
      </c>
      <c r="W662" s="94">
        <v>42806.680196759262</v>
      </c>
      <c r="X662" s="97" t="s">
        <v>3848</v>
      </c>
      <c r="Y662" s="91"/>
      <c r="Z662" s="91"/>
      <c r="AA662" s="100" t="s">
        <v>3854</v>
      </c>
      <c r="AB662" s="100" t="s">
        <v>1094</v>
      </c>
      <c r="AC662" s="91" t="b">
        <v>0</v>
      </c>
      <c r="AD662" s="91">
        <v>1</v>
      </c>
      <c r="AE662" s="100" t="s">
        <v>242</v>
      </c>
      <c r="AF662" s="91" t="b">
        <v>0</v>
      </c>
      <c r="AG662" s="91" t="s">
        <v>246</v>
      </c>
      <c r="AH662" s="91"/>
      <c r="AI662" s="100" t="s">
        <v>243</v>
      </c>
      <c r="AJ662" s="91" t="b">
        <v>0</v>
      </c>
      <c r="AK662" s="91">
        <v>0</v>
      </c>
      <c r="AL662" s="100" t="s">
        <v>243</v>
      </c>
      <c r="AM662" s="91" t="s">
        <v>247</v>
      </c>
      <c r="AN662" s="91" t="b">
        <v>0</v>
      </c>
      <c r="AO662" s="100" t="s">
        <v>1094</v>
      </c>
      <c r="AP662" s="91" t="s">
        <v>178</v>
      </c>
      <c r="AQ662" s="91">
        <v>0</v>
      </c>
      <c r="AR662" s="91">
        <v>0</v>
      </c>
      <c r="AS662" s="91"/>
      <c r="AT662" s="91"/>
      <c r="AU662" s="91"/>
      <c r="AV662" s="91"/>
      <c r="AW662" s="91"/>
      <c r="AX662" s="91"/>
      <c r="AY662" s="91"/>
      <c r="AZ662" s="91"/>
      <c r="BA662" s="123" t="s">
        <v>3902</v>
      </c>
      <c r="BB662" s="123" t="s">
        <v>4397</v>
      </c>
      <c r="BC662" s="123">
        <v>0</v>
      </c>
      <c r="BD662" s="90" t="str">
        <f>REPLACE(INDEX(GroupVertices[Group], MATCH(Edges[[#This Row],[Vertex 1]],GroupVertices[Vertex],0)),1,1,"")</f>
        <v>ast</v>
      </c>
      <c r="BE662" s="90" t="e">
        <f>REPLACE(INDEX(GroupVertices[Group], MATCH(Edges[[#This Row],[Vertex 2]],GroupVertices[Vertex],0)),1,1,"")</f>
        <v>#N/A</v>
      </c>
      <c r="BF662">
        <v>2</v>
      </c>
    </row>
    <row r="663" spans="1:58" x14ac:dyDescent="0.25">
      <c r="A663" s="88" t="s">
        <v>3830</v>
      </c>
      <c r="B663" s="88" t="s">
        <v>218</v>
      </c>
      <c r="C663" s="53" t="s">
        <v>4410</v>
      </c>
      <c r="D663" s="54">
        <v>1.1666666666666667</v>
      </c>
      <c r="E663" s="53"/>
      <c r="F663" s="55">
        <v>17.5</v>
      </c>
      <c r="G663" s="53"/>
      <c r="H663" s="57"/>
      <c r="I663" s="56"/>
      <c r="J663" s="56"/>
      <c r="K663" s="36" t="s">
        <v>65</v>
      </c>
      <c r="L663" s="58">
        <v>663</v>
      </c>
      <c r="M663" s="58"/>
      <c r="N663" s="59"/>
      <c r="O663" s="91" t="s">
        <v>223</v>
      </c>
      <c r="P663" s="94">
        <v>42806.680925925924</v>
      </c>
      <c r="Q663" s="91" t="s">
        <v>3837</v>
      </c>
      <c r="R663" s="91"/>
      <c r="S663" s="91"/>
      <c r="T663" s="91"/>
      <c r="U663" s="91"/>
      <c r="V663" s="97" t="s">
        <v>3844</v>
      </c>
      <c r="W663" s="94">
        <v>42806.680925925924</v>
      </c>
      <c r="X663" s="97" t="s">
        <v>3849</v>
      </c>
      <c r="Y663" s="91"/>
      <c r="Z663" s="91"/>
      <c r="AA663" s="100" t="s">
        <v>3855</v>
      </c>
      <c r="AB663" s="91"/>
      <c r="AC663" s="91" t="b">
        <v>0</v>
      </c>
      <c r="AD663" s="91">
        <v>2</v>
      </c>
      <c r="AE663" s="100" t="s">
        <v>244</v>
      </c>
      <c r="AF663" s="91" t="b">
        <v>0</v>
      </c>
      <c r="AG663" s="91" t="s">
        <v>246</v>
      </c>
      <c r="AH663" s="91"/>
      <c r="AI663" s="100" t="s">
        <v>243</v>
      </c>
      <c r="AJ663" s="91" t="b">
        <v>0</v>
      </c>
      <c r="AK663" s="91">
        <v>0</v>
      </c>
      <c r="AL663" s="100" t="s">
        <v>243</v>
      </c>
      <c r="AM663" s="91" t="s">
        <v>247</v>
      </c>
      <c r="AN663" s="91" t="b">
        <v>0</v>
      </c>
      <c r="AO663" s="100" t="s">
        <v>3855</v>
      </c>
      <c r="AP663" s="91" t="s">
        <v>178</v>
      </c>
      <c r="AQ663" s="91">
        <v>0</v>
      </c>
      <c r="AR663" s="91">
        <v>0</v>
      </c>
      <c r="AS663" s="91"/>
      <c r="AT663" s="91"/>
      <c r="AU663" s="91"/>
      <c r="AV663" s="91"/>
      <c r="AW663" s="91"/>
      <c r="AX663" s="91"/>
      <c r="AY663" s="91"/>
      <c r="AZ663" s="91"/>
      <c r="BA663" s="123" t="s">
        <v>3902</v>
      </c>
      <c r="BB663" s="123" t="s">
        <v>4397</v>
      </c>
      <c r="BC663" s="123">
        <v>0</v>
      </c>
      <c r="BD663" s="90" t="str">
        <f>REPLACE(INDEX(GroupVertices[Group], MATCH(Edges[[#This Row],[Vertex 1]],GroupVertices[Vertex],0)),1,1,"")</f>
        <v>ast</v>
      </c>
      <c r="BE663" s="90" t="e">
        <f>REPLACE(INDEX(GroupVertices[Group], MATCH(Edges[[#This Row],[Vertex 2]],GroupVertices[Vertex],0)),1,1,"")</f>
        <v>#N/A</v>
      </c>
      <c r="BF663">
        <v>2</v>
      </c>
    </row>
    <row r="664" spans="1:58" x14ac:dyDescent="0.25">
      <c r="A664" s="88" t="s">
        <v>3830</v>
      </c>
      <c r="B664" s="88" t="s">
        <v>221</v>
      </c>
      <c r="C664" s="53" t="s">
        <v>4410</v>
      </c>
      <c r="D664" s="54">
        <v>1</v>
      </c>
      <c r="E664" s="53"/>
      <c r="F664" s="55">
        <v>10</v>
      </c>
      <c r="G664" s="53"/>
      <c r="H664" s="57"/>
      <c r="I664" s="56"/>
      <c r="J664" s="56"/>
      <c r="K664" s="36" t="s">
        <v>65</v>
      </c>
      <c r="L664" s="58">
        <v>664</v>
      </c>
      <c r="M664" s="58"/>
      <c r="N664" s="59"/>
      <c r="O664" s="91" t="s">
        <v>222</v>
      </c>
      <c r="P664" s="94">
        <v>42806.680925925924</v>
      </c>
      <c r="Q664" s="91" t="s">
        <v>3837</v>
      </c>
      <c r="R664" s="91"/>
      <c r="S664" s="91"/>
      <c r="T664" s="91"/>
      <c r="U664" s="91"/>
      <c r="V664" s="97" t="s">
        <v>3844</v>
      </c>
      <c r="W664" s="94">
        <v>42806.680925925924</v>
      </c>
      <c r="X664" s="97" t="s">
        <v>3849</v>
      </c>
      <c r="Y664" s="91"/>
      <c r="Z664" s="91"/>
      <c r="AA664" s="100" t="s">
        <v>3855</v>
      </c>
      <c r="AB664" s="91"/>
      <c r="AC664" s="91" t="b">
        <v>0</v>
      </c>
      <c r="AD664" s="91">
        <v>2</v>
      </c>
      <c r="AE664" s="100" t="s">
        <v>244</v>
      </c>
      <c r="AF664" s="91" t="b">
        <v>0</v>
      </c>
      <c r="AG664" s="91" t="s">
        <v>246</v>
      </c>
      <c r="AH664" s="91"/>
      <c r="AI664" s="100" t="s">
        <v>243</v>
      </c>
      <c r="AJ664" s="91" t="b">
        <v>0</v>
      </c>
      <c r="AK664" s="91">
        <v>0</v>
      </c>
      <c r="AL664" s="100" t="s">
        <v>243</v>
      </c>
      <c r="AM664" s="91" t="s">
        <v>247</v>
      </c>
      <c r="AN664" s="91" t="b">
        <v>0</v>
      </c>
      <c r="AO664" s="100" t="s">
        <v>3855</v>
      </c>
      <c r="AP664" s="91" t="s">
        <v>178</v>
      </c>
      <c r="AQ664" s="91">
        <v>0</v>
      </c>
      <c r="AR664" s="91">
        <v>0</v>
      </c>
      <c r="AS664" s="91"/>
      <c r="AT664" s="91"/>
      <c r="AU664" s="91"/>
      <c r="AV664" s="91"/>
      <c r="AW664" s="91"/>
      <c r="AX664" s="91"/>
      <c r="AY664" s="91"/>
      <c r="AZ664" s="91"/>
      <c r="BA664" s="123" t="s">
        <v>3902</v>
      </c>
      <c r="BB664" s="123" t="s">
        <v>4397</v>
      </c>
      <c r="BC664" s="123">
        <v>0</v>
      </c>
      <c r="BD664" s="90" t="str">
        <f>REPLACE(INDEX(GroupVertices[Group], MATCH(Edges[[#This Row],[Vertex 1]],GroupVertices[Vertex],0)),1,1,"")</f>
        <v>ast</v>
      </c>
      <c r="BE664" s="90" t="e">
        <f>REPLACE(INDEX(GroupVertices[Group], MATCH(Edges[[#This Row],[Vertex 2]],GroupVertices[Vertex],0)),1,1,"")</f>
        <v>#N/A</v>
      </c>
      <c r="BF664">
        <v>1</v>
      </c>
    </row>
    <row r="665" spans="1:58" x14ac:dyDescent="0.25">
      <c r="A665" s="88" t="s">
        <v>3831</v>
      </c>
      <c r="B665" s="88" t="s">
        <v>218</v>
      </c>
      <c r="C665" s="53" t="s">
        <v>4410</v>
      </c>
      <c r="D665" s="54">
        <v>1</v>
      </c>
      <c r="E665" s="53"/>
      <c r="F665" s="55">
        <v>10</v>
      </c>
      <c r="G665" s="53"/>
      <c r="H665" s="57"/>
      <c r="I665" s="56"/>
      <c r="J665" s="56"/>
      <c r="K665" s="36" t="s">
        <v>65</v>
      </c>
      <c r="L665" s="58">
        <v>665</v>
      </c>
      <c r="M665" s="58"/>
      <c r="N665" s="59"/>
      <c r="O665" s="91" t="s">
        <v>222</v>
      </c>
      <c r="P665" s="94">
        <v>42808.664641203701</v>
      </c>
      <c r="Q665" s="91" t="s">
        <v>3838</v>
      </c>
      <c r="R665" s="91"/>
      <c r="S665" s="91"/>
      <c r="T665" s="91"/>
      <c r="U665" s="91"/>
      <c r="V665" s="97" t="s">
        <v>3845</v>
      </c>
      <c r="W665" s="94">
        <v>42808.664641203701</v>
      </c>
      <c r="X665" s="97" t="s">
        <v>3850</v>
      </c>
      <c r="Y665" s="91"/>
      <c r="Z665" s="91"/>
      <c r="AA665" s="100" t="s">
        <v>3856</v>
      </c>
      <c r="AB665" s="91"/>
      <c r="AC665" s="91" t="b">
        <v>0</v>
      </c>
      <c r="AD665" s="91">
        <v>0</v>
      </c>
      <c r="AE665" s="100" t="s">
        <v>242</v>
      </c>
      <c r="AF665" s="91" t="b">
        <v>0</v>
      </c>
      <c r="AG665" s="91" t="s">
        <v>246</v>
      </c>
      <c r="AH665" s="91"/>
      <c r="AI665" s="100" t="s">
        <v>243</v>
      </c>
      <c r="AJ665" s="91" t="b">
        <v>0</v>
      </c>
      <c r="AK665" s="91">
        <v>0</v>
      </c>
      <c r="AL665" s="100" t="s">
        <v>243</v>
      </c>
      <c r="AM665" s="91" t="s">
        <v>247</v>
      </c>
      <c r="AN665" s="91" t="b">
        <v>0</v>
      </c>
      <c r="AO665" s="100" t="s">
        <v>3856</v>
      </c>
      <c r="AP665" s="91" t="s">
        <v>178</v>
      </c>
      <c r="AQ665" s="91">
        <v>0</v>
      </c>
      <c r="AR665" s="91">
        <v>0</v>
      </c>
      <c r="AS665" s="91" t="s">
        <v>3861</v>
      </c>
      <c r="AT665" s="91" t="s">
        <v>286</v>
      </c>
      <c r="AU665" s="91" t="s">
        <v>423</v>
      </c>
      <c r="AV665" s="91" t="s">
        <v>3863</v>
      </c>
      <c r="AW665" s="91" t="s">
        <v>3865</v>
      </c>
      <c r="AX665" s="91" t="s">
        <v>3867</v>
      </c>
      <c r="AY665" s="91" t="s">
        <v>427</v>
      </c>
      <c r="AZ665" s="97" t="s">
        <v>3869</v>
      </c>
      <c r="BA665" s="123" t="s">
        <v>3902</v>
      </c>
      <c r="BB665" s="123" t="s">
        <v>4397</v>
      </c>
      <c r="BC665" s="123">
        <v>0</v>
      </c>
      <c r="BD665" s="90" t="str">
        <f>REPLACE(INDEX(GroupVertices[Group], MATCH(Edges[[#This Row],[Vertex 1]],GroupVertices[Vertex],0)),1,1,"")</f>
        <v>ast</v>
      </c>
      <c r="BE665" s="90" t="e">
        <f>REPLACE(INDEX(GroupVertices[Group], MATCH(Edges[[#This Row],[Vertex 2]],GroupVertices[Vertex],0)),1,1,"")</f>
        <v>#N/A</v>
      </c>
      <c r="BF665">
        <v>1</v>
      </c>
    </row>
    <row r="666" spans="1:58" x14ac:dyDescent="0.25">
      <c r="A666" s="88" t="s">
        <v>3833</v>
      </c>
      <c r="B666" s="88" t="s">
        <v>221</v>
      </c>
      <c r="C666" s="53" t="s">
        <v>4410</v>
      </c>
      <c r="D666" s="54">
        <v>1.1666666666666667</v>
      </c>
      <c r="E666" s="53"/>
      <c r="F666" s="55">
        <v>17.5</v>
      </c>
      <c r="G666" s="53"/>
      <c r="H666" s="57"/>
      <c r="I666" s="56"/>
      <c r="J666" s="56"/>
      <c r="K666" s="36" t="s">
        <v>65</v>
      </c>
      <c r="L666" s="58">
        <v>666</v>
      </c>
      <c r="M666" s="58"/>
      <c r="N666" s="59"/>
      <c r="O666" s="91" t="s">
        <v>223</v>
      </c>
      <c r="P666" s="94">
        <v>42813.249421296299</v>
      </c>
      <c r="Q666" s="91" t="s">
        <v>3840</v>
      </c>
      <c r="R666" s="91"/>
      <c r="S666" s="91"/>
      <c r="T666" s="91" t="s">
        <v>3842</v>
      </c>
      <c r="U666" s="97" t="s">
        <v>3843</v>
      </c>
      <c r="V666" s="97" t="s">
        <v>3843</v>
      </c>
      <c r="W666" s="94">
        <v>42813.249421296299</v>
      </c>
      <c r="X666" s="97" t="s">
        <v>3852</v>
      </c>
      <c r="Y666" s="91"/>
      <c r="Z666" s="91"/>
      <c r="AA666" s="100" t="s">
        <v>3858</v>
      </c>
      <c r="AB666" s="91"/>
      <c r="AC666" s="91" t="b">
        <v>0</v>
      </c>
      <c r="AD666" s="91">
        <v>0</v>
      </c>
      <c r="AE666" s="100" t="s">
        <v>243</v>
      </c>
      <c r="AF666" s="91" t="b">
        <v>0</v>
      </c>
      <c r="AG666" s="91" t="s">
        <v>246</v>
      </c>
      <c r="AH666" s="91"/>
      <c r="AI666" s="100" t="s">
        <v>243</v>
      </c>
      <c r="AJ666" s="91" t="b">
        <v>0</v>
      </c>
      <c r="AK666" s="91">
        <v>0</v>
      </c>
      <c r="AL666" s="100" t="s">
        <v>243</v>
      </c>
      <c r="AM666" s="91" t="s">
        <v>247</v>
      </c>
      <c r="AN666" s="91" t="b">
        <v>0</v>
      </c>
      <c r="AO666" s="100" t="s">
        <v>3858</v>
      </c>
      <c r="AP666" s="91" t="s">
        <v>178</v>
      </c>
      <c r="AQ666" s="91">
        <v>0</v>
      </c>
      <c r="AR666" s="91">
        <v>0</v>
      </c>
      <c r="AS666" s="91" t="s">
        <v>3862</v>
      </c>
      <c r="AT666" s="91" t="s">
        <v>286</v>
      </c>
      <c r="AU666" s="91" t="s">
        <v>423</v>
      </c>
      <c r="AV666" s="91" t="s">
        <v>3864</v>
      </c>
      <c r="AW666" s="91" t="s">
        <v>3866</v>
      </c>
      <c r="AX666" s="91" t="s">
        <v>3868</v>
      </c>
      <c r="AY666" s="91" t="s">
        <v>427</v>
      </c>
      <c r="AZ666" s="97" t="s">
        <v>3870</v>
      </c>
      <c r="BA666" s="123" t="s">
        <v>3902</v>
      </c>
      <c r="BB666" s="123" t="s">
        <v>4397</v>
      </c>
      <c r="BC666" s="123">
        <v>0</v>
      </c>
      <c r="BD666" s="90" t="str">
        <f>REPLACE(INDEX(GroupVertices[Group], MATCH(Edges[[#This Row],[Vertex 1]],GroupVertices[Vertex],0)),1,1,"")</f>
        <v>ast</v>
      </c>
      <c r="BE666" s="90" t="e">
        <f>REPLACE(INDEX(GroupVertices[Group], MATCH(Edges[[#This Row],[Vertex 2]],GroupVertices[Vertex],0)),1,1,"")</f>
        <v>#N/A</v>
      </c>
      <c r="BF666">
        <v>2</v>
      </c>
    </row>
    <row r="667" spans="1:58" x14ac:dyDescent="0.25">
      <c r="A667" s="88" t="s">
        <v>3833</v>
      </c>
      <c r="B667" s="88" t="s">
        <v>218</v>
      </c>
      <c r="C667" s="53" t="s">
        <v>4410</v>
      </c>
      <c r="D667" s="81">
        <v>1.3333333333333333</v>
      </c>
      <c r="E667" s="80"/>
      <c r="F667" s="83">
        <v>25</v>
      </c>
      <c r="G667" s="80"/>
      <c r="H667" s="84"/>
      <c r="I667" s="85"/>
      <c r="J667" s="85"/>
      <c r="K667" s="36" t="s">
        <v>65</v>
      </c>
      <c r="L667" s="129">
        <v>667</v>
      </c>
      <c r="M667" s="129"/>
      <c r="N667" s="59"/>
      <c r="O667" s="91" t="s">
        <v>223</v>
      </c>
      <c r="P667" s="94">
        <v>42813.249421296299</v>
      </c>
      <c r="Q667" s="91" t="s">
        <v>3840</v>
      </c>
      <c r="R667" s="91"/>
      <c r="S667" s="91"/>
      <c r="T667" s="91" t="s">
        <v>3842</v>
      </c>
      <c r="U667" s="97" t="s">
        <v>3843</v>
      </c>
      <c r="V667" s="97" t="s">
        <v>3843</v>
      </c>
      <c r="W667" s="94">
        <v>42813.249421296299</v>
      </c>
      <c r="X667" s="97" t="s">
        <v>3852</v>
      </c>
      <c r="Y667" s="91"/>
      <c r="Z667" s="91"/>
      <c r="AA667" s="100" t="s">
        <v>3858</v>
      </c>
      <c r="AB667" s="91"/>
      <c r="AC667" s="91" t="b">
        <v>0</v>
      </c>
      <c r="AD667" s="91">
        <v>0</v>
      </c>
      <c r="AE667" s="100" t="s">
        <v>243</v>
      </c>
      <c r="AF667" s="91" t="b">
        <v>0</v>
      </c>
      <c r="AG667" s="91" t="s">
        <v>246</v>
      </c>
      <c r="AH667" s="91"/>
      <c r="AI667" s="100" t="s">
        <v>243</v>
      </c>
      <c r="AJ667" s="91" t="b">
        <v>0</v>
      </c>
      <c r="AK667" s="91">
        <v>0</v>
      </c>
      <c r="AL667" s="100" t="s">
        <v>243</v>
      </c>
      <c r="AM667" s="91" t="s">
        <v>247</v>
      </c>
      <c r="AN667" s="91" t="b">
        <v>0</v>
      </c>
      <c r="AO667" s="100" t="s">
        <v>3858</v>
      </c>
      <c r="AP667" s="91" t="s">
        <v>178</v>
      </c>
      <c r="AQ667" s="91">
        <v>0</v>
      </c>
      <c r="AR667" s="91">
        <v>0</v>
      </c>
      <c r="AS667" s="91" t="s">
        <v>3862</v>
      </c>
      <c r="AT667" s="91" t="s">
        <v>286</v>
      </c>
      <c r="AU667" s="91" t="s">
        <v>423</v>
      </c>
      <c r="AV667" s="91" t="s">
        <v>3864</v>
      </c>
      <c r="AW667" s="91" t="s">
        <v>3866</v>
      </c>
      <c r="AX667" s="91" t="s">
        <v>3868</v>
      </c>
      <c r="AY667" s="91" t="s">
        <v>427</v>
      </c>
      <c r="AZ667" s="97" t="s">
        <v>3870</v>
      </c>
      <c r="BA667" s="123" t="s">
        <v>3902</v>
      </c>
      <c r="BB667" s="123" t="s">
        <v>4397</v>
      </c>
      <c r="BC667" s="123">
        <v>0</v>
      </c>
      <c r="BD667" s="90" t="str">
        <f>REPLACE(INDEX(GroupVertices[Group], MATCH(Edges[[#This Row],[Vertex 1]],GroupVertices[Vertex],0)),1,1,"")</f>
        <v>ast</v>
      </c>
      <c r="BE667" s="90" t="e">
        <f>REPLACE(INDEX(GroupVertices[Group], MATCH(Edges[[#This Row],[Vertex 2]],GroupVertices[Vertex],0)),1,1,"")</f>
        <v>#N/A</v>
      </c>
      <c r="BF667">
        <v>3</v>
      </c>
    </row>
    <row r="668" spans="1:58" x14ac:dyDescent="0.25">
      <c r="A668" s="88" t="s">
        <v>3834</v>
      </c>
      <c r="B668" s="88" t="s">
        <v>218</v>
      </c>
      <c r="C668" s="53" t="s">
        <v>4410</v>
      </c>
      <c r="D668" s="54">
        <v>1.1666666666666667</v>
      </c>
      <c r="E668" s="53"/>
      <c r="F668" s="55">
        <v>17.5</v>
      </c>
      <c r="G668" s="53"/>
      <c r="H668" s="57"/>
      <c r="I668" s="56"/>
      <c r="J668" s="56"/>
      <c r="K668" s="36" t="s">
        <v>65</v>
      </c>
      <c r="L668" s="58">
        <v>668</v>
      </c>
      <c r="M668" s="58"/>
      <c r="N668" s="59"/>
      <c r="O668" s="91" t="s">
        <v>223</v>
      </c>
      <c r="P668" s="94">
        <v>42813.550798611112</v>
      </c>
      <c r="Q668" s="91" t="s">
        <v>3841</v>
      </c>
      <c r="R668" s="91"/>
      <c r="S668" s="91"/>
      <c r="T668" s="91"/>
      <c r="U668" s="91"/>
      <c r="V668" s="97" t="s">
        <v>3847</v>
      </c>
      <c r="W668" s="94">
        <v>42813.550798611112</v>
      </c>
      <c r="X668" s="97" t="s">
        <v>3853</v>
      </c>
      <c r="Y668" s="91"/>
      <c r="Z668" s="91"/>
      <c r="AA668" s="100" t="s">
        <v>3859</v>
      </c>
      <c r="AB668" s="91"/>
      <c r="AC668" s="91" t="b">
        <v>0</v>
      </c>
      <c r="AD668" s="91">
        <v>0</v>
      </c>
      <c r="AE668" s="100" t="s">
        <v>1606</v>
      </c>
      <c r="AF668" s="91" t="b">
        <v>0</v>
      </c>
      <c r="AG668" s="91" t="s">
        <v>246</v>
      </c>
      <c r="AH668" s="91"/>
      <c r="AI668" s="100" t="s">
        <v>243</v>
      </c>
      <c r="AJ668" s="91" t="b">
        <v>0</v>
      </c>
      <c r="AK668" s="91">
        <v>0</v>
      </c>
      <c r="AL668" s="100" t="s">
        <v>243</v>
      </c>
      <c r="AM668" s="91" t="s">
        <v>247</v>
      </c>
      <c r="AN668" s="91" t="b">
        <v>0</v>
      </c>
      <c r="AO668" s="100" t="s">
        <v>3859</v>
      </c>
      <c r="AP668" s="91" t="s">
        <v>178</v>
      </c>
      <c r="AQ668" s="91">
        <v>0</v>
      </c>
      <c r="AR668" s="91">
        <v>0</v>
      </c>
      <c r="AS668" s="91"/>
      <c r="AT668" s="91"/>
      <c r="AU668" s="91"/>
      <c r="AV668" s="91"/>
      <c r="AW668" s="91"/>
      <c r="AX668" s="91"/>
      <c r="AY668" s="91"/>
      <c r="AZ668" s="91"/>
      <c r="BA668" s="123" t="s">
        <v>3902</v>
      </c>
      <c r="BB668" s="123" t="s">
        <v>4397</v>
      </c>
      <c r="BC668" s="123">
        <v>0</v>
      </c>
      <c r="BD668" s="90" t="str">
        <f>REPLACE(INDEX(GroupVertices[Group], MATCH(Edges[[#This Row],[Vertex 1]],GroupVertices[Vertex],0)),1,1,"")</f>
        <v>ast</v>
      </c>
      <c r="BE668" s="90" t="e">
        <f>REPLACE(INDEX(GroupVertices[Group], MATCH(Edges[[#This Row],[Vertex 2]],GroupVertices[Vertex],0)),1,1,"")</f>
        <v>#N/A</v>
      </c>
      <c r="BF668">
        <v>2</v>
      </c>
    </row>
    <row r="669" spans="1:58" x14ac:dyDescent="0.25">
      <c r="A669" s="89" t="s">
        <v>3834</v>
      </c>
      <c r="B669" s="89" t="s">
        <v>674</v>
      </c>
      <c r="C669" s="53" t="s">
        <v>4410</v>
      </c>
      <c r="D669" s="150">
        <v>1.1666666666666667</v>
      </c>
      <c r="E669" s="149"/>
      <c r="F669" s="152">
        <v>17.5</v>
      </c>
      <c r="G669" s="149"/>
      <c r="H669" s="153"/>
      <c r="I669" s="154"/>
      <c r="J669" s="154"/>
      <c r="K669" s="36" t="s">
        <v>65</v>
      </c>
      <c r="L669" s="156">
        <v>669</v>
      </c>
      <c r="M669" s="156"/>
      <c r="N669" s="87"/>
      <c r="O669" s="92" t="s">
        <v>222</v>
      </c>
      <c r="P669" s="95">
        <v>42813.550798611112</v>
      </c>
      <c r="Q669" s="92" t="s">
        <v>3841</v>
      </c>
      <c r="R669" s="92"/>
      <c r="S669" s="92"/>
      <c r="T669" s="92"/>
      <c r="U669" s="92"/>
      <c r="V669" s="98" t="s">
        <v>3847</v>
      </c>
      <c r="W669" s="95">
        <v>42813.550798611112</v>
      </c>
      <c r="X669" s="98" t="s">
        <v>3853</v>
      </c>
      <c r="Y669" s="92"/>
      <c r="Z669" s="92"/>
      <c r="AA669" s="101" t="s">
        <v>3859</v>
      </c>
      <c r="AB669" s="92"/>
      <c r="AC669" s="92" t="b">
        <v>0</v>
      </c>
      <c r="AD669" s="92">
        <v>0</v>
      </c>
      <c r="AE669" s="101" t="s">
        <v>1606</v>
      </c>
      <c r="AF669" s="92" t="b">
        <v>0</v>
      </c>
      <c r="AG669" s="92" t="s">
        <v>246</v>
      </c>
      <c r="AH669" s="92"/>
      <c r="AI669" s="101" t="s">
        <v>243</v>
      </c>
      <c r="AJ669" s="92" t="b">
        <v>0</v>
      </c>
      <c r="AK669" s="92">
        <v>0</v>
      </c>
      <c r="AL669" s="101" t="s">
        <v>243</v>
      </c>
      <c r="AM669" s="92" t="s">
        <v>247</v>
      </c>
      <c r="AN669" s="92" t="b">
        <v>0</v>
      </c>
      <c r="AO669" s="101" t="s">
        <v>3859</v>
      </c>
      <c r="AP669" s="92" t="s">
        <v>178</v>
      </c>
      <c r="AQ669" s="92">
        <v>0</v>
      </c>
      <c r="AR669" s="92">
        <v>0</v>
      </c>
      <c r="AS669" s="92"/>
      <c r="AT669" s="92"/>
      <c r="AU669" s="92"/>
      <c r="AV669" s="92"/>
      <c r="AW669" s="92"/>
      <c r="AX669" s="92"/>
      <c r="AY669" s="92"/>
      <c r="AZ669" s="92"/>
      <c r="BA669" s="123" t="s">
        <v>3902</v>
      </c>
      <c r="BB669" s="123" t="s">
        <v>4397</v>
      </c>
      <c r="BC669" s="123">
        <v>0</v>
      </c>
      <c r="BD669" s="90" t="str">
        <f>REPLACE(INDEX(GroupVertices[Group], MATCH(Edges[[#This Row],[Vertex 1]],GroupVertices[Vertex],0)),1,1,"")</f>
        <v>ast</v>
      </c>
      <c r="BE669" s="90" t="e">
        <f>REPLACE(INDEX(GroupVertices[Group], MATCH(Edges[[#This Row],[Vertex 2]],GroupVertices[Vertex],0)),1,1,"")</f>
        <v>#N/A</v>
      </c>
      <c r="BF669">
        <v>2</v>
      </c>
    </row>
    <row r="670" spans="1:58" x14ac:dyDescent="0.25">
      <c r="A670" s="88" t="s">
        <v>2062</v>
      </c>
      <c r="B670" s="88" t="s">
        <v>416</v>
      </c>
      <c r="C670" s="53" t="s">
        <v>4410</v>
      </c>
      <c r="D670" s="54">
        <v>1.1666666666666667</v>
      </c>
      <c r="E670" s="53"/>
      <c r="F670" s="55">
        <v>17.5</v>
      </c>
      <c r="G670" s="53"/>
      <c r="H670" s="57"/>
      <c r="I670" s="56"/>
      <c r="J670" s="56"/>
      <c r="K670" s="36" t="s">
        <v>65</v>
      </c>
      <c r="L670" s="58">
        <v>670</v>
      </c>
      <c r="M670" s="58"/>
      <c r="N670" s="59"/>
      <c r="O670" s="91" t="s">
        <v>223</v>
      </c>
      <c r="P670" s="94">
        <v>42809.587916666664</v>
      </c>
      <c r="Q670" s="91" t="s">
        <v>2107</v>
      </c>
      <c r="R670" s="91"/>
      <c r="S670" s="91"/>
      <c r="T670" s="91"/>
      <c r="U670" s="91"/>
      <c r="V670" s="97" t="s">
        <v>2164</v>
      </c>
      <c r="W670" s="94">
        <v>42809.587916666664</v>
      </c>
      <c r="X670" s="97" t="s">
        <v>2202</v>
      </c>
      <c r="Y670" s="91"/>
      <c r="Z670" s="91"/>
      <c r="AA670" s="100" t="s">
        <v>2242</v>
      </c>
      <c r="AB670" s="91"/>
      <c r="AC670" s="91" t="b">
        <v>0</v>
      </c>
      <c r="AD670" s="91">
        <v>0</v>
      </c>
      <c r="AE670" s="100" t="s">
        <v>243</v>
      </c>
      <c r="AF670" s="91" t="b">
        <v>0</v>
      </c>
      <c r="AG670" s="91" t="s">
        <v>246</v>
      </c>
      <c r="AH670" s="91"/>
      <c r="AI670" s="100" t="s">
        <v>243</v>
      </c>
      <c r="AJ670" s="91" t="b">
        <v>0</v>
      </c>
      <c r="AK670" s="91">
        <v>0</v>
      </c>
      <c r="AL670" s="100" t="s">
        <v>243</v>
      </c>
      <c r="AM670" s="91" t="s">
        <v>247</v>
      </c>
      <c r="AN670" s="91" t="b">
        <v>0</v>
      </c>
      <c r="AO670" s="100" t="s">
        <v>2242</v>
      </c>
      <c r="AP670" s="91" t="s">
        <v>178</v>
      </c>
      <c r="AQ670" s="91">
        <v>0</v>
      </c>
      <c r="AR670" s="91">
        <v>0</v>
      </c>
      <c r="AS670" s="91"/>
      <c r="AT670" s="91"/>
      <c r="AU670" s="91"/>
      <c r="AV670" s="91"/>
      <c r="AW670" s="91"/>
      <c r="AX670" s="91"/>
      <c r="AY670" s="91"/>
      <c r="AZ670" s="91"/>
      <c r="BA670" s="123" t="s">
        <v>3902</v>
      </c>
      <c r="BB670" s="123" t="s">
        <v>4397</v>
      </c>
      <c r="BC670" s="123">
        <v>0</v>
      </c>
      <c r="BD670" s="90" t="str">
        <f>REPLACE(INDEX(GroupVertices[Group], MATCH(Edges[[#This Row],[Vertex 1]],GroupVertices[Vertex],0)),1,1,"")</f>
        <v>est</v>
      </c>
      <c r="BE670" s="90" t="e">
        <f>REPLACE(INDEX(GroupVertices[Group], MATCH(Edges[[#This Row],[Vertex 2]],GroupVertices[Vertex],0)),1,1,"")</f>
        <v>#N/A</v>
      </c>
      <c r="BF670">
        <v>2</v>
      </c>
    </row>
    <row r="671" spans="1:58" x14ac:dyDescent="0.25">
      <c r="A671" s="88" t="s">
        <v>2062</v>
      </c>
      <c r="B671" s="88" t="s">
        <v>221</v>
      </c>
      <c r="C671" s="53" t="s">
        <v>4410</v>
      </c>
      <c r="D671" s="54">
        <v>1.1666666666666667</v>
      </c>
      <c r="E671" s="53"/>
      <c r="F671" s="55">
        <v>17.5</v>
      </c>
      <c r="G671" s="53"/>
      <c r="H671" s="57"/>
      <c r="I671" s="56"/>
      <c r="J671" s="56"/>
      <c r="K671" s="36" t="s">
        <v>65</v>
      </c>
      <c r="L671" s="58">
        <v>671</v>
      </c>
      <c r="M671" s="58"/>
      <c r="N671" s="59"/>
      <c r="O671" s="91" t="s">
        <v>223</v>
      </c>
      <c r="P671" s="94">
        <v>42809.587916666664</v>
      </c>
      <c r="Q671" s="91" t="s">
        <v>2107</v>
      </c>
      <c r="R671" s="91"/>
      <c r="S671" s="91"/>
      <c r="T671" s="91"/>
      <c r="U671" s="91"/>
      <c r="V671" s="97" t="s">
        <v>2164</v>
      </c>
      <c r="W671" s="94">
        <v>42809.587916666664</v>
      </c>
      <c r="X671" s="97" t="s">
        <v>2202</v>
      </c>
      <c r="Y671" s="91"/>
      <c r="Z671" s="91"/>
      <c r="AA671" s="100" t="s">
        <v>2242</v>
      </c>
      <c r="AB671" s="91"/>
      <c r="AC671" s="91" t="b">
        <v>0</v>
      </c>
      <c r="AD671" s="91">
        <v>0</v>
      </c>
      <c r="AE671" s="100" t="s">
        <v>243</v>
      </c>
      <c r="AF671" s="91" t="b">
        <v>0</v>
      </c>
      <c r="AG671" s="91" t="s">
        <v>246</v>
      </c>
      <c r="AH671" s="91"/>
      <c r="AI671" s="100" t="s">
        <v>243</v>
      </c>
      <c r="AJ671" s="91" t="b">
        <v>0</v>
      </c>
      <c r="AK671" s="91">
        <v>0</v>
      </c>
      <c r="AL671" s="100" t="s">
        <v>243</v>
      </c>
      <c r="AM671" s="91" t="s">
        <v>247</v>
      </c>
      <c r="AN671" s="91" t="b">
        <v>0</v>
      </c>
      <c r="AO671" s="100" t="s">
        <v>2242</v>
      </c>
      <c r="AP671" s="91" t="s">
        <v>178</v>
      </c>
      <c r="AQ671" s="91">
        <v>0</v>
      </c>
      <c r="AR671" s="91">
        <v>0</v>
      </c>
      <c r="AS671" s="91"/>
      <c r="AT671" s="91"/>
      <c r="AU671" s="91"/>
      <c r="AV671" s="91"/>
      <c r="AW671" s="91"/>
      <c r="AX671" s="91"/>
      <c r="AY671" s="91"/>
      <c r="AZ671" s="91"/>
      <c r="BA671" s="123" t="s">
        <v>3902</v>
      </c>
      <c r="BB671" s="123" t="s">
        <v>4397</v>
      </c>
      <c r="BC671" s="123">
        <v>0</v>
      </c>
      <c r="BD671" s="90" t="str">
        <f>REPLACE(INDEX(GroupVertices[Group], MATCH(Edges[[#This Row],[Vertex 1]],GroupVertices[Vertex],0)),1,1,"")</f>
        <v>est</v>
      </c>
      <c r="BE671" s="90" t="e">
        <f>REPLACE(INDEX(GroupVertices[Group], MATCH(Edges[[#This Row],[Vertex 2]],GroupVertices[Vertex],0)),1,1,"")</f>
        <v>#N/A</v>
      </c>
      <c r="BF671">
        <v>2</v>
      </c>
    </row>
    <row r="672" spans="1:58" x14ac:dyDescent="0.25">
      <c r="A672" s="88" t="s">
        <v>2062</v>
      </c>
      <c r="B672" s="88" t="s">
        <v>218</v>
      </c>
      <c r="C672" s="53" t="s">
        <v>4410</v>
      </c>
      <c r="D672" s="81">
        <v>1.1666666666666667</v>
      </c>
      <c r="E672" s="80"/>
      <c r="F672" s="83">
        <v>17.5</v>
      </c>
      <c r="G672" s="80"/>
      <c r="H672" s="84"/>
      <c r="I672" s="85"/>
      <c r="J672" s="85"/>
      <c r="K672" s="36" t="s">
        <v>65</v>
      </c>
      <c r="L672" s="129">
        <v>672</v>
      </c>
      <c r="M672" s="129"/>
      <c r="N672" s="59"/>
      <c r="O672" s="91" t="s">
        <v>223</v>
      </c>
      <c r="P672" s="94">
        <v>42809.587916666664</v>
      </c>
      <c r="Q672" s="91" t="s">
        <v>2107</v>
      </c>
      <c r="R672" s="91"/>
      <c r="S672" s="91"/>
      <c r="T672" s="91"/>
      <c r="U672" s="91"/>
      <c r="V672" s="97" t="s">
        <v>2164</v>
      </c>
      <c r="W672" s="94">
        <v>42809.587916666664</v>
      </c>
      <c r="X672" s="97" t="s">
        <v>2202</v>
      </c>
      <c r="Y672" s="91"/>
      <c r="Z672" s="91"/>
      <c r="AA672" s="100" t="s">
        <v>2242</v>
      </c>
      <c r="AB672" s="91"/>
      <c r="AC672" s="91" t="b">
        <v>0</v>
      </c>
      <c r="AD672" s="91">
        <v>0</v>
      </c>
      <c r="AE672" s="100" t="s">
        <v>243</v>
      </c>
      <c r="AF672" s="91" t="b">
        <v>0</v>
      </c>
      <c r="AG672" s="91" t="s">
        <v>246</v>
      </c>
      <c r="AH672" s="91"/>
      <c r="AI672" s="100" t="s">
        <v>243</v>
      </c>
      <c r="AJ672" s="91" t="b">
        <v>0</v>
      </c>
      <c r="AK672" s="91">
        <v>0</v>
      </c>
      <c r="AL672" s="100" t="s">
        <v>243</v>
      </c>
      <c r="AM672" s="91" t="s">
        <v>247</v>
      </c>
      <c r="AN672" s="91" t="b">
        <v>0</v>
      </c>
      <c r="AO672" s="100" t="s">
        <v>2242</v>
      </c>
      <c r="AP672" s="91" t="s">
        <v>178</v>
      </c>
      <c r="AQ672" s="91">
        <v>0</v>
      </c>
      <c r="AR672" s="91">
        <v>0</v>
      </c>
      <c r="AS672" s="91"/>
      <c r="AT672" s="91"/>
      <c r="AU672" s="91"/>
      <c r="AV672" s="91"/>
      <c r="AW672" s="91"/>
      <c r="AX672" s="91"/>
      <c r="AY672" s="91"/>
      <c r="AZ672" s="91"/>
      <c r="BA672" s="123" t="s">
        <v>3902</v>
      </c>
      <c r="BB672" s="123" t="s">
        <v>4397</v>
      </c>
      <c r="BC672" s="123">
        <v>0</v>
      </c>
      <c r="BD672" s="90" t="str">
        <f>REPLACE(INDEX(GroupVertices[Group], MATCH(Edges[[#This Row],[Vertex 1]],GroupVertices[Vertex],0)),1,1,"")</f>
        <v>est</v>
      </c>
      <c r="BE672" s="90" t="e">
        <f>REPLACE(INDEX(GroupVertices[Group], MATCH(Edges[[#This Row],[Vertex 2]],GroupVertices[Vertex],0)),1,1,"")</f>
        <v>#N/A</v>
      </c>
      <c r="BF672">
        <v>2</v>
      </c>
    </row>
    <row r="673" spans="1:58" x14ac:dyDescent="0.25">
      <c r="A673" s="88" t="s">
        <v>3906</v>
      </c>
      <c r="B673" s="88" t="s">
        <v>218</v>
      </c>
      <c r="C673" s="53" t="s">
        <v>4410</v>
      </c>
      <c r="D673" s="81">
        <v>1</v>
      </c>
      <c r="E673" s="80"/>
      <c r="F673" s="83">
        <v>10</v>
      </c>
      <c r="G673" s="80"/>
      <c r="H673" s="84"/>
      <c r="I673" s="85"/>
      <c r="J673" s="85"/>
      <c r="K673" s="36" t="s">
        <v>65</v>
      </c>
      <c r="L673" s="129">
        <v>673</v>
      </c>
      <c r="M673" s="129"/>
      <c r="N673" s="59"/>
      <c r="O673" s="91" t="s">
        <v>222</v>
      </c>
      <c r="P673" s="94">
        <v>42811.474259259259</v>
      </c>
      <c r="Q673" s="91" t="s">
        <v>3912</v>
      </c>
      <c r="R673" s="91"/>
      <c r="S673" s="91"/>
      <c r="T673" s="91"/>
      <c r="U673" s="91"/>
      <c r="V673" s="97" t="s">
        <v>3922</v>
      </c>
      <c r="W673" s="94">
        <v>42811.474259259259</v>
      </c>
      <c r="X673" s="97" t="s">
        <v>3927</v>
      </c>
      <c r="Y673" s="91"/>
      <c r="Z673" s="91"/>
      <c r="AA673" s="100" t="s">
        <v>3934</v>
      </c>
      <c r="AB673" s="91"/>
      <c r="AC673" s="91" t="b">
        <v>0</v>
      </c>
      <c r="AD673" s="91">
        <v>0</v>
      </c>
      <c r="AE673" s="100" t="s">
        <v>242</v>
      </c>
      <c r="AF673" s="91" t="b">
        <v>0</v>
      </c>
      <c r="AG673" s="91" t="s">
        <v>246</v>
      </c>
      <c r="AH673" s="91"/>
      <c r="AI673" s="100" t="s">
        <v>243</v>
      </c>
      <c r="AJ673" s="91" t="b">
        <v>0</v>
      </c>
      <c r="AK673" s="91">
        <v>0</v>
      </c>
      <c r="AL673" s="100" t="s">
        <v>243</v>
      </c>
      <c r="AM673" s="91" t="s">
        <v>247</v>
      </c>
      <c r="AN673" s="91" t="b">
        <v>0</v>
      </c>
      <c r="AO673" s="100" t="s">
        <v>3934</v>
      </c>
      <c r="AP673" s="91" t="s">
        <v>178</v>
      </c>
      <c r="AQ673" s="91">
        <v>0</v>
      </c>
      <c r="AR673" s="91">
        <v>0</v>
      </c>
      <c r="AS673" s="91"/>
      <c r="AT673" s="91"/>
      <c r="AU673" s="91"/>
      <c r="AV673" s="91"/>
      <c r="AW673" s="91"/>
      <c r="AX673" s="91"/>
      <c r="AY673" s="91"/>
      <c r="AZ673" s="91"/>
      <c r="BA673" s="123" t="s">
        <v>3902</v>
      </c>
      <c r="BB673" s="123" t="s">
        <v>4397</v>
      </c>
      <c r="BC673" s="123">
        <v>0</v>
      </c>
      <c r="BD673" s="90" t="str">
        <f>REPLACE(INDEX(GroupVertices[Group], MATCH(Edges[[#This Row],[Vertex 1]],GroupVertices[Vertex],0)),1,1,"")</f>
        <v>ast</v>
      </c>
      <c r="BE673" s="90" t="e">
        <f>REPLACE(INDEX(GroupVertices[Group], MATCH(Edges[[#This Row],[Vertex 2]],GroupVertices[Vertex],0)),1,1,"")</f>
        <v>#N/A</v>
      </c>
      <c r="BF673">
        <v>1</v>
      </c>
    </row>
    <row r="674" spans="1:58" x14ac:dyDescent="0.25">
      <c r="A674" s="89" t="s">
        <v>3907</v>
      </c>
      <c r="B674" s="89" t="s">
        <v>218</v>
      </c>
      <c r="C674" s="53" t="s">
        <v>4410</v>
      </c>
      <c r="D674" s="150">
        <v>1</v>
      </c>
      <c r="E674" s="149"/>
      <c r="F674" s="152">
        <v>10</v>
      </c>
      <c r="G674" s="149"/>
      <c r="H674" s="153"/>
      <c r="I674" s="154"/>
      <c r="J674" s="154"/>
      <c r="K674" s="36" t="s">
        <v>65</v>
      </c>
      <c r="L674" s="156">
        <v>674</v>
      </c>
      <c r="M674" s="156"/>
      <c r="N674" s="87"/>
      <c r="O674" s="92" t="s">
        <v>223</v>
      </c>
      <c r="P674" s="95">
        <v>42815.233437499999</v>
      </c>
      <c r="Q674" s="92" t="s">
        <v>3914</v>
      </c>
      <c r="R674" s="92"/>
      <c r="S674" s="92"/>
      <c r="T674" s="92"/>
      <c r="U674" s="98" t="s">
        <v>3918</v>
      </c>
      <c r="V674" s="98" t="s">
        <v>3918</v>
      </c>
      <c r="W674" s="95">
        <v>42815.233437499999</v>
      </c>
      <c r="X674" s="98" t="s">
        <v>3929</v>
      </c>
      <c r="Y674" s="92"/>
      <c r="Z674" s="92"/>
      <c r="AA674" s="101" t="s">
        <v>3936</v>
      </c>
      <c r="AB674" s="92"/>
      <c r="AC674" s="92" t="b">
        <v>0</v>
      </c>
      <c r="AD674" s="92">
        <v>0</v>
      </c>
      <c r="AE674" s="101" t="s">
        <v>243</v>
      </c>
      <c r="AF674" s="92" t="b">
        <v>0</v>
      </c>
      <c r="AG674" s="92" t="s">
        <v>3937</v>
      </c>
      <c r="AH674" s="92"/>
      <c r="AI674" s="101" t="s">
        <v>243</v>
      </c>
      <c r="AJ674" s="92" t="b">
        <v>0</v>
      </c>
      <c r="AK674" s="92">
        <v>0</v>
      </c>
      <c r="AL674" s="101" t="s">
        <v>243</v>
      </c>
      <c r="AM674" s="92" t="s">
        <v>247</v>
      </c>
      <c r="AN674" s="92" t="b">
        <v>0</v>
      </c>
      <c r="AO674" s="101" t="s">
        <v>3936</v>
      </c>
      <c r="AP674" s="92" t="s">
        <v>178</v>
      </c>
      <c r="AQ674" s="92">
        <v>0</v>
      </c>
      <c r="AR674" s="92">
        <v>0</v>
      </c>
      <c r="AS674" s="92"/>
      <c r="AT674" s="92"/>
      <c r="AU674" s="92"/>
      <c r="AV674" s="92"/>
      <c r="AW674" s="92"/>
      <c r="AX674" s="92"/>
      <c r="AY674" s="92"/>
      <c r="AZ674" s="92"/>
      <c r="BA674" s="123" t="s">
        <v>3902</v>
      </c>
      <c r="BB674" s="123" t="s">
        <v>4397</v>
      </c>
      <c r="BC674" s="123">
        <v>0</v>
      </c>
      <c r="BD674" s="90" t="str">
        <f>REPLACE(INDEX(GroupVertices[Group], MATCH(Edges[[#This Row],[Vertex 1]],GroupVertices[Vertex],0)),1,1,"")</f>
        <v>ast</v>
      </c>
      <c r="BE674" s="90" t="e">
        <f>REPLACE(INDEX(GroupVertices[Group], MATCH(Edges[[#This Row],[Vertex 2]],GroupVertices[Vertex],0)),1,1,"")</f>
        <v>#N/A</v>
      </c>
      <c r="BF674">
        <v>1</v>
      </c>
    </row>
    <row r="675" spans="1:58" x14ac:dyDescent="0.25">
      <c r="A675" s="88" t="s">
        <v>3833</v>
      </c>
      <c r="B675" s="88" t="s">
        <v>221</v>
      </c>
      <c r="C675" s="53" t="s">
        <v>4410</v>
      </c>
      <c r="D675" s="54">
        <v>1.1666666666666667</v>
      </c>
      <c r="E675" s="53"/>
      <c r="F675" s="55">
        <v>17.5</v>
      </c>
      <c r="G675" s="53"/>
      <c r="H675" s="57"/>
      <c r="I675" s="56"/>
      <c r="J675" s="56"/>
      <c r="K675" s="36" t="s">
        <v>65</v>
      </c>
      <c r="L675" s="58">
        <v>675</v>
      </c>
      <c r="M675" s="58"/>
      <c r="N675" s="59"/>
      <c r="O675" s="91" t="s">
        <v>223</v>
      </c>
      <c r="P675" s="94">
        <v>42813.249421296299</v>
      </c>
      <c r="Q675" s="91" t="s">
        <v>3840</v>
      </c>
      <c r="R675" s="91"/>
      <c r="S675" s="91"/>
      <c r="T675" s="91" t="s">
        <v>3842</v>
      </c>
      <c r="U675" s="97" t="s">
        <v>3843</v>
      </c>
      <c r="V675" s="97" t="s">
        <v>3843</v>
      </c>
      <c r="W675" s="94">
        <v>42813.249421296299</v>
      </c>
      <c r="X675" s="97" t="s">
        <v>3852</v>
      </c>
      <c r="Y675" s="91"/>
      <c r="Z675" s="91"/>
      <c r="AA675" s="100" t="s">
        <v>3858</v>
      </c>
      <c r="AB675" s="91"/>
      <c r="AC675" s="91" t="b">
        <v>0</v>
      </c>
      <c r="AD675" s="91">
        <v>0</v>
      </c>
      <c r="AE675" s="100" t="s">
        <v>243</v>
      </c>
      <c r="AF675" s="91" t="b">
        <v>0</v>
      </c>
      <c r="AG675" s="91" t="s">
        <v>246</v>
      </c>
      <c r="AH675" s="91"/>
      <c r="AI675" s="100" t="s">
        <v>243</v>
      </c>
      <c r="AJ675" s="91" t="b">
        <v>0</v>
      </c>
      <c r="AK675" s="91">
        <v>0</v>
      </c>
      <c r="AL675" s="100" t="s">
        <v>243</v>
      </c>
      <c r="AM675" s="91" t="s">
        <v>247</v>
      </c>
      <c r="AN675" s="91" t="b">
        <v>0</v>
      </c>
      <c r="AO675" s="100" t="s">
        <v>3858</v>
      </c>
      <c r="AP675" s="91" t="s">
        <v>178</v>
      </c>
      <c r="AQ675" s="91">
        <v>0</v>
      </c>
      <c r="AR675" s="91">
        <v>0</v>
      </c>
      <c r="AS675" s="91" t="s">
        <v>3862</v>
      </c>
      <c r="AT675" s="91" t="s">
        <v>286</v>
      </c>
      <c r="AU675" s="91" t="s">
        <v>423</v>
      </c>
      <c r="AV675" s="91" t="s">
        <v>3864</v>
      </c>
      <c r="AW675" s="91" t="s">
        <v>3866</v>
      </c>
      <c r="AX675" s="91" t="s">
        <v>3868</v>
      </c>
      <c r="AY675" s="91" t="s">
        <v>427</v>
      </c>
      <c r="AZ675" s="97" t="s">
        <v>3870</v>
      </c>
      <c r="BA675" s="123" t="s">
        <v>3902</v>
      </c>
      <c r="BB675" s="123" t="s">
        <v>4397</v>
      </c>
      <c r="BC675" s="123">
        <v>0</v>
      </c>
      <c r="BD675" s="90" t="str">
        <f>REPLACE(INDEX(GroupVertices[Group], MATCH(Edges[[#This Row],[Vertex 1]],GroupVertices[Vertex],0)),1,1,"")</f>
        <v>ast</v>
      </c>
      <c r="BE675" s="90" t="e">
        <f>REPLACE(INDEX(GroupVertices[Group], MATCH(Edges[[#This Row],[Vertex 2]],GroupVertices[Vertex],0)),1,1,"")</f>
        <v>#N/A</v>
      </c>
      <c r="BF675">
        <v>2</v>
      </c>
    </row>
    <row r="676" spans="1:58" x14ac:dyDescent="0.25">
      <c r="A676" s="88" t="s">
        <v>3833</v>
      </c>
      <c r="B676" s="88" t="s">
        <v>218</v>
      </c>
      <c r="C676" s="53" t="s">
        <v>4410</v>
      </c>
      <c r="D676" s="54">
        <v>1.3333333333333333</v>
      </c>
      <c r="E676" s="53"/>
      <c r="F676" s="55">
        <v>25</v>
      </c>
      <c r="G676" s="53"/>
      <c r="H676" s="57"/>
      <c r="I676" s="56"/>
      <c r="J676" s="56"/>
      <c r="K676" s="36" t="s">
        <v>65</v>
      </c>
      <c r="L676" s="58">
        <v>676</v>
      </c>
      <c r="M676" s="58"/>
      <c r="N676" s="59"/>
      <c r="O676" s="91" t="s">
        <v>223</v>
      </c>
      <c r="P676" s="94">
        <v>42813.249421296299</v>
      </c>
      <c r="Q676" s="91" t="s">
        <v>3840</v>
      </c>
      <c r="R676" s="91"/>
      <c r="S676" s="91"/>
      <c r="T676" s="91" t="s">
        <v>3842</v>
      </c>
      <c r="U676" s="97" t="s">
        <v>3843</v>
      </c>
      <c r="V676" s="97" t="s">
        <v>3843</v>
      </c>
      <c r="W676" s="94">
        <v>42813.249421296299</v>
      </c>
      <c r="X676" s="97" t="s">
        <v>3852</v>
      </c>
      <c r="Y676" s="91"/>
      <c r="Z676" s="91"/>
      <c r="AA676" s="100" t="s">
        <v>3858</v>
      </c>
      <c r="AB676" s="91"/>
      <c r="AC676" s="91" t="b">
        <v>0</v>
      </c>
      <c r="AD676" s="91">
        <v>0</v>
      </c>
      <c r="AE676" s="100" t="s">
        <v>243</v>
      </c>
      <c r="AF676" s="91" t="b">
        <v>0</v>
      </c>
      <c r="AG676" s="91" t="s">
        <v>246</v>
      </c>
      <c r="AH676" s="91"/>
      <c r="AI676" s="100" t="s">
        <v>243</v>
      </c>
      <c r="AJ676" s="91" t="b">
        <v>0</v>
      </c>
      <c r="AK676" s="91">
        <v>0</v>
      </c>
      <c r="AL676" s="100" t="s">
        <v>243</v>
      </c>
      <c r="AM676" s="91" t="s">
        <v>247</v>
      </c>
      <c r="AN676" s="91" t="b">
        <v>0</v>
      </c>
      <c r="AO676" s="100" t="s">
        <v>3858</v>
      </c>
      <c r="AP676" s="91" t="s">
        <v>178</v>
      </c>
      <c r="AQ676" s="91">
        <v>0</v>
      </c>
      <c r="AR676" s="91">
        <v>0</v>
      </c>
      <c r="AS676" s="91" t="s">
        <v>3862</v>
      </c>
      <c r="AT676" s="91" t="s">
        <v>286</v>
      </c>
      <c r="AU676" s="91" t="s">
        <v>423</v>
      </c>
      <c r="AV676" s="91" t="s">
        <v>3864</v>
      </c>
      <c r="AW676" s="91" t="s">
        <v>3866</v>
      </c>
      <c r="AX676" s="91" t="s">
        <v>3868</v>
      </c>
      <c r="AY676" s="91" t="s">
        <v>427</v>
      </c>
      <c r="AZ676" s="97" t="s">
        <v>3870</v>
      </c>
      <c r="BA676" s="123" t="s">
        <v>3902</v>
      </c>
      <c r="BB676" s="123" t="s">
        <v>4397</v>
      </c>
      <c r="BC676" s="123">
        <v>0</v>
      </c>
      <c r="BD676" s="90" t="str">
        <f>REPLACE(INDEX(GroupVertices[Group], MATCH(Edges[[#This Row],[Vertex 1]],GroupVertices[Vertex],0)),1,1,"")</f>
        <v>ast</v>
      </c>
      <c r="BE676" s="90" t="e">
        <f>REPLACE(INDEX(GroupVertices[Group], MATCH(Edges[[#This Row],[Vertex 2]],GroupVertices[Vertex],0)),1,1,"")</f>
        <v>#N/A</v>
      </c>
      <c r="BF676">
        <v>3</v>
      </c>
    </row>
    <row r="677" spans="1:58" x14ac:dyDescent="0.25">
      <c r="A677" s="88" t="s">
        <v>3834</v>
      </c>
      <c r="B677" s="88" t="s">
        <v>218</v>
      </c>
      <c r="C677" s="53" t="s">
        <v>4410</v>
      </c>
      <c r="D677" s="54">
        <v>1.1666666666666667</v>
      </c>
      <c r="E677" s="53"/>
      <c r="F677" s="55">
        <v>17.5</v>
      </c>
      <c r="G677" s="53"/>
      <c r="H677" s="57"/>
      <c r="I677" s="56"/>
      <c r="J677" s="56"/>
      <c r="K677" s="36" t="s">
        <v>65</v>
      </c>
      <c r="L677" s="58">
        <v>677</v>
      </c>
      <c r="M677" s="58"/>
      <c r="N677" s="59"/>
      <c r="O677" s="91" t="s">
        <v>223</v>
      </c>
      <c r="P677" s="94">
        <v>42813.550798611112</v>
      </c>
      <c r="Q677" s="91" t="s">
        <v>3841</v>
      </c>
      <c r="R677" s="91"/>
      <c r="S677" s="91"/>
      <c r="T677" s="91"/>
      <c r="U677" s="91"/>
      <c r="V677" s="97" t="s">
        <v>3847</v>
      </c>
      <c r="W677" s="94">
        <v>42813.550798611112</v>
      </c>
      <c r="X677" s="97" t="s">
        <v>3853</v>
      </c>
      <c r="Y677" s="91"/>
      <c r="Z677" s="91"/>
      <c r="AA677" s="100" t="s">
        <v>3859</v>
      </c>
      <c r="AB677" s="91"/>
      <c r="AC677" s="91" t="b">
        <v>0</v>
      </c>
      <c r="AD677" s="91">
        <v>0</v>
      </c>
      <c r="AE677" s="100" t="s">
        <v>1606</v>
      </c>
      <c r="AF677" s="91" t="b">
        <v>0</v>
      </c>
      <c r="AG677" s="91" t="s">
        <v>246</v>
      </c>
      <c r="AH677" s="91"/>
      <c r="AI677" s="100" t="s">
        <v>243</v>
      </c>
      <c r="AJ677" s="91" t="b">
        <v>0</v>
      </c>
      <c r="AK677" s="91">
        <v>0</v>
      </c>
      <c r="AL677" s="100" t="s">
        <v>243</v>
      </c>
      <c r="AM677" s="91" t="s">
        <v>247</v>
      </c>
      <c r="AN677" s="91" t="b">
        <v>0</v>
      </c>
      <c r="AO677" s="100" t="s">
        <v>3859</v>
      </c>
      <c r="AP677" s="91" t="s">
        <v>178</v>
      </c>
      <c r="AQ677" s="91">
        <v>0</v>
      </c>
      <c r="AR677" s="91">
        <v>0</v>
      </c>
      <c r="AS677" s="91"/>
      <c r="AT677" s="91"/>
      <c r="AU677" s="91"/>
      <c r="AV677" s="91"/>
      <c r="AW677" s="91"/>
      <c r="AX677" s="91"/>
      <c r="AY677" s="91"/>
      <c r="AZ677" s="91"/>
      <c r="BA677" s="123" t="s">
        <v>3902</v>
      </c>
      <c r="BB677" s="123" t="s">
        <v>4397</v>
      </c>
      <c r="BC677" s="123">
        <v>0</v>
      </c>
      <c r="BD677" s="90" t="str">
        <f>REPLACE(INDEX(GroupVertices[Group], MATCH(Edges[[#This Row],[Vertex 1]],GroupVertices[Vertex],0)),1,1,"")</f>
        <v>ast</v>
      </c>
      <c r="BE677" s="90" t="e">
        <f>REPLACE(INDEX(GroupVertices[Group], MATCH(Edges[[#This Row],[Vertex 2]],GroupVertices[Vertex],0)),1,1,"")</f>
        <v>#N/A</v>
      </c>
      <c r="BF677">
        <v>2</v>
      </c>
    </row>
    <row r="678" spans="1:58" x14ac:dyDescent="0.25">
      <c r="A678" s="89" t="s">
        <v>3834</v>
      </c>
      <c r="B678" s="89" t="s">
        <v>674</v>
      </c>
      <c r="C678" s="53" t="s">
        <v>4410</v>
      </c>
      <c r="D678" s="150">
        <v>1.1666666666666667</v>
      </c>
      <c r="E678" s="149"/>
      <c r="F678" s="152">
        <v>17.5</v>
      </c>
      <c r="G678" s="149"/>
      <c r="H678" s="153"/>
      <c r="I678" s="154"/>
      <c r="J678" s="154"/>
      <c r="K678" s="36" t="s">
        <v>65</v>
      </c>
      <c r="L678" s="156">
        <v>678</v>
      </c>
      <c r="M678" s="156"/>
      <c r="N678" s="87"/>
      <c r="O678" s="92" t="s">
        <v>222</v>
      </c>
      <c r="P678" s="95">
        <v>42813.550798611112</v>
      </c>
      <c r="Q678" s="92" t="s">
        <v>3841</v>
      </c>
      <c r="R678" s="92"/>
      <c r="S678" s="92"/>
      <c r="T678" s="92"/>
      <c r="U678" s="92"/>
      <c r="V678" s="98" t="s">
        <v>3847</v>
      </c>
      <c r="W678" s="95">
        <v>42813.550798611112</v>
      </c>
      <c r="X678" s="98" t="s">
        <v>3853</v>
      </c>
      <c r="Y678" s="92"/>
      <c r="Z678" s="92"/>
      <c r="AA678" s="101" t="s">
        <v>3859</v>
      </c>
      <c r="AB678" s="92"/>
      <c r="AC678" s="92" t="b">
        <v>0</v>
      </c>
      <c r="AD678" s="92">
        <v>0</v>
      </c>
      <c r="AE678" s="101" t="s">
        <v>1606</v>
      </c>
      <c r="AF678" s="92" t="b">
        <v>0</v>
      </c>
      <c r="AG678" s="92" t="s">
        <v>246</v>
      </c>
      <c r="AH678" s="92"/>
      <c r="AI678" s="101" t="s">
        <v>243</v>
      </c>
      <c r="AJ678" s="92" t="b">
        <v>0</v>
      </c>
      <c r="AK678" s="92">
        <v>0</v>
      </c>
      <c r="AL678" s="101" t="s">
        <v>243</v>
      </c>
      <c r="AM678" s="92" t="s">
        <v>247</v>
      </c>
      <c r="AN678" s="92" t="b">
        <v>0</v>
      </c>
      <c r="AO678" s="101" t="s">
        <v>3859</v>
      </c>
      <c r="AP678" s="92" t="s">
        <v>178</v>
      </c>
      <c r="AQ678" s="92">
        <v>0</v>
      </c>
      <c r="AR678" s="92">
        <v>0</v>
      </c>
      <c r="AS678" s="92"/>
      <c r="AT678" s="92"/>
      <c r="AU678" s="92"/>
      <c r="AV678" s="92"/>
      <c r="AW678" s="92"/>
      <c r="AX678" s="92"/>
      <c r="AY678" s="92"/>
      <c r="AZ678" s="92"/>
      <c r="BA678" s="123" t="s">
        <v>3902</v>
      </c>
      <c r="BB678" s="123" t="s">
        <v>4397</v>
      </c>
      <c r="BC678" s="123">
        <v>0</v>
      </c>
      <c r="BD678" s="90" t="str">
        <f>REPLACE(INDEX(GroupVertices[Group], MATCH(Edges[[#This Row],[Vertex 1]],GroupVertices[Vertex],0)),1,1,"")</f>
        <v>ast</v>
      </c>
      <c r="BE678" s="90" t="e">
        <f>REPLACE(INDEX(GroupVertices[Group], MATCH(Edges[[#This Row],[Vertex 2]],GroupVertices[Vertex],0)),1,1,"")</f>
        <v>#N/A</v>
      </c>
      <c r="BF678">
        <v>2</v>
      </c>
    </row>
    <row r="679" spans="1:58" x14ac:dyDescent="0.25">
      <c r="A679" s="88" t="s">
        <v>3088</v>
      </c>
      <c r="B679" s="88" t="s">
        <v>3091</v>
      </c>
      <c r="C679" s="53" t="s">
        <v>4410</v>
      </c>
      <c r="D679" s="54">
        <v>1.1666666666666667</v>
      </c>
      <c r="E679" s="53"/>
      <c r="F679" s="55">
        <v>17.5</v>
      </c>
      <c r="G679" s="53"/>
      <c r="H679" s="57"/>
      <c r="I679" s="56"/>
      <c r="J679" s="56"/>
      <c r="K679" s="36" t="s">
        <v>65</v>
      </c>
      <c r="L679" s="58">
        <v>679</v>
      </c>
      <c r="M679" s="58"/>
      <c r="N679" s="59"/>
      <c r="O679" s="91" t="s">
        <v>223</v>
      </c>
      <c r="P679" s="94">
        <v>42809.417175925926</v>
      </c>
      <c r="Q679" s="91" t="s">
        <v>3095</v>
      </c>
      <c r="R679" s="97" t="s">
        <v>3099</v>
      </c>
      <c r="S679" s="91" t="s">
        <v>3103</v>
      </c>
      <c r="T679" s="91" t="s">
        <v>2528</v>
      </c>
      <c r="U679" s="91"/>
      <c r="V679" s="97" t="s">
        <v>3105</v>
      </c>
      <c r="W679" s="94">
        <v>42809.417175925926</v>
      </c>
      <c r="X679" s="97" t="s">
        <v>3108</v>
      </c>
      <c r="Y679" s="91"/>
      <c r="Z679" s="91"/>
      <c r="AA679" s="100" t="s">
        <v>3112</v>
      </c>
      <c r="AB679" s="91"/>
      <c r="AC679" s="91" t="b">
        <v>0</v>
      </c>
      <c r="AD679" s="91">
        <v>4</v>
      </c>
      <c r="AE679" s="100" t="s">
        <v>243</v>
      </c>
      <c r="AF679" s="91" t="b">
        <v>0</v>
      </c>
      <c r="AG679" s="91" t="s">
        <v>246</v>
      </c>
      <c r="AH679" s="91"/>
      <c r="AI679" s="100" t="s">
        <v>243</v>
      </c>
      <c r="AJ679" s="91" t="b">
        <v>0</v>
      </c>
      <c r="AK679" s="91">
        <v>1</v>
      </c>
      <c r="AL679" s="100" t="s">
        <v>243</v>
      </c>
      <c r="AM679" s="91" t="s">
        <v>989</v>
      </c>
      <c r="AN679" s="91" t="b">
        <v>0</v>
      </c>
      <c r="AO679" s="100" t="s">
        <v>3112</v>
      </c>
      <c r="AP679" s="91" t="s">
        <v>178</v>
      </c>
      <c r="AQ679" s="91">
        <v>0</v>
      </c>
      <c r="AR679" s="91">
        <v>0</v>
      </c>
      <c r="AS679" s="91"/>
      <c r="AT679" s="91"/>
      <c r="AU679" s="91"/>
      <c r="AV679" s="91"/>
      <c r="AW679" s="91"/>
      <c r="AX679" s="91"/>
      <c r="AY679" s="91"/>
      <c r="AZ679" s="91"/>
      <c r="BA679" s="123" t="s">
        <v>3981</v>
      </c>
      <c r="BB679" s="123" t="s">
        <v>4397</v>
      </c>
      <c r="BC679" s="123">
        <v>0</v>
      </c>
      <c r="BD679" s="90" t="str">
        <f>REPLACE(INDEX(GroupVertices[Group], MATCH(Edges[[#This Row],[Vertex 1]],GroupVertices[Vertex],0)),1,1,"")</f>
        <v>orth</v>
      </c>
      <c r="BE679" s="90" t="str">
        <f>REPLACE(INDEX(GroupVertices[Group], MATCH(Edges[[#This Row],[Vertex 2]],GroupVertices[Vertex],0)),1,1,"")</f>
        <v>orth</v>
      </c>
      <c r="BF679">
        <v>2</v>
      </c>
    </row>
    <row r="680" spans="1:58" x14ac:dyDescent="0.25">
      <c r="A680" s="88" t="s">
        <v>3088</v>
      </c>
      <c r="B680" s="88" t="s">
        <v>3092</v>
      </c>
      <c r="C680" s="53" t="s">
        <v>4410</v>
      </c>
      <c r="D680" s="54">
        <v>1.1666666666666667</v>
      </c>
      <c r="E680" s="53"/>
      <c r="F680" s="55">
        <v>17.5</v>
      </c>
      <c r="G680" s="53"/>
      <c r="H680" s="57"/>
      <c r="I680" s="56"/>
      <c r="J680" s="56"/>
      <c r="K680" s="36" t="s">
        <v>65</v>
      </c>
      <c r="L680" s="58">
        <v>680</v>
      </c>
      <c r="M680" s="58"/>
      <c r="N680" s="59"/>
      <c r="O680" s="91" t="s">
        <v>223</v>
      </c>
      <c r="P680" s="94">
        <v>42809.417175925926</v>
      </c>
      <c r="Q680" s="91" t="s">
        <v>3095</v>
      </c>
      <c r="R680" s="97" t="s">
        <v>3099</v>
      </c>
      <c r="S680" s="91" t="s">
        <v>3103</v>
      </c>
      <c r="T680" s="91" t="s">
        <v>2528</v>
      </c>
      <c r="U680" s="91"/>
      <c r="V680" s="97" t="s">
        <v>3105</v>
      </c>
      <c r="W680" s="94">
        <v>42809.417175925926</v>
      </c>
      <c r="X680" s="97" t="s">
        <v>3108</v>
      </c>
      <c r="Y680" s="91"/>
      <c r="Z680" s="91"/>
      <c r="AA680" s="100" t="s">
        <v>3112</v>
      </c>
      <c r="AB680" s="91"/>
      <c r="AC680" s="91" t="b">
        <v>0</v>
      </c>
      <c r="AD680" s="91">
        <v>4</v>
      </c>
      <c r="AE680" s="100" t="s">
        <v>243</v>
      </c>
      <c r="AF680" s="91" t="b">
        <v>0</v>
      </c>
      <c r="AG680" s="91" t="s">
        <v>246</v>
      </c>
      <c r="AH680" s="91"/>
      <c r="AI680" s="100" t="s">
        <v>243</v>
      </c>
      <c r="AJ680" s="91" t="b">
        <v>0</v>
      </c>
      <c r="AK680" s="91">
        <v>1</v>
      </c>
      <c r="AL680" s="100" t="s">
        <v>243</v>
      </c>
      <c r="AM680" s="91" t="s">
        <v>989</v>
      </c>
      <c r="AN680" s="91" t="b">
        <v>0</v>
      </c>
      <c r="AO680" s="100" t="s">
        <v>3112</v>
      </c>
      <c r="AP680" s="91" t="s">
        <v>178</v>
      </c>
      <c r="AQ680" s="91">
        <v>0</v>
      </c>
      <c r="AR680" s="91">
        <v>0</v>
      </c>
      <c r="AS680" s="91"/>
      <c r="AT680" s="91"/>
      <c r="AU680" s="91"/>
      <c r="AV680" s="91"/>
      <c r="AW680" s="91"/>
      <c r="AX680" s="91"/>
      <c r="AY680" s="91"/>
      <c r="AZ680" s="91"/>
      <c r="BA680" s="123" t="s">
        <v>3981</v>
      </c>
      <c r="BB680" s="123" t="s">
        <v>4397</v>
      </c>
      <c r="BC680" s="123">
        <v>0</v>
      </c>
      <c r="BD680" s="90" t="str">
        <f>REPLACE(INDEX(GroupVertices[Group], MATCH(Edges[[#This Row],[Vertex 1]],GroupVertices[Vertex],0)),1,1,"")</f>
        <v>orth</v>
      </c>
      <c r="BE680" s="90" t="str">
        <f>REPLACE(INDEX(GroupVertices[Group], MATCH(Edges[[#This Row],[Vertex 2]],GroupVertices[Vertex],0)),1,1,"")</f>
        <v>orth</v>
      </c>
      <c r="BF680">
        <v>2</v>
      </c>
    </row>
    <row r="681" spans="1:58" x14ac:dyDescent="0.25">
      <c r="A681" s="88" t="s">
        <v>3088</v>
      </c>
      <c r="B681" s="88" t="s">
        <v>218</v>
      </c>
      <c r="C681" s="53" t="s">
        <v>4410</v>
      </c>
      <c r="D681" s="54">
        <v>1.1666666666666667</v>
      </c>
      <c r="E681" s="53"/>
      <c r="F681" s="55">
        <v>17.5</v>
      </c>
      <c r="G681" s="53"/>
      <c r="H681" s="57"/>
      <c r="I681" s="56"/>
      <c r="J681" s="56"/>
      <c r="K681" s="36" t="s">
        <v>65</v>
      </c>
      <c r="L681" s="58">
        <v>681</v>
      </c>
      <c r="M681" s="58"/>
      <c r="N681" s="59"/>
      <c r="O681" s="91" t="s">
        <v>223</v>
      </c>
      <c r="P681" s="94">
        <v>42809.417175925926</v>
      </c>
      <c r="Q681" s="91" t="s">
        <v>3095</v>
      </c>
      <c r="R681" s="97" t="s">
        <v>3099</v>
      </c>
      <c r="S681" s="91" t="s">
        <v>3103</v>
      </c>
      <c r="T681" s="91" t="s">
        <v>2528</v>
      </c>
      <c r="U681" s="91"/>
      <c r="V681" s="97" t="s">
        <v>3105</v>
      </c>
      <c r="W681" s="94">
        <v>42809.417175925926</v>
      </c>
      <c r="X681" s="97" t="s">
        <v>3108</v>
      </c>
      <c r="Y681" s="91"/>
      <c r="Z681" s="91"/>
      <c r="AA681" s="100" t="s">
        <v>3112</v>
      </c>
      <c r="AB681" s="91"/>
      <c r="AC681" s="91" t="b">
        <v>0</v>
      </c>
      <c r="AD681" s="91">
        <v>4</v>
      </c>
      <c r="AE681" s="100" t="s">
        <v>243</v>
      </c>
      <c r="AF681" s="91" t="b">
        <v>0</v>
      </c>
      <c r="AG681" s="91" t="s">
        <v>246</v>
      </c>
      <c r="AH681" s="91"/>
      <c r="AI681" s="100" t="s">
        <v>243</v>
      </c>
      <c r="AJ681" s="91" t="b">
        <v>0</v>
      </c>
      <c r="AK681" s="91">
        <v>1</v>
      </c>
      <c r="AL681" s="100" t="s">
        <v>243</v>
      </c>
      <c r="AM681" s="91" t="s">
        <v>989</v>
      </c>
      <c r="AN681" s="91" t="b">
        <v>0</v>
      </c>
      <c r="AO681" s="100" t="s">
        <v>3112</v>
      </c>
      <c r="AP681" s="91" t="s">
        <v>178</v>
      </c>
      <c r="AQ681" s="91">
        <v>0</v>
      </c>
      <c r="AR681" s="91">
        <v>0</v>
      </c>
      <c r="AS681" s="91"/>
      <c r="AT681" s="91"/>
      <c r="AU681" s="91"/>
      <c r="AV681" s="91"/>
      <c r="AW681" s="91"/>
      <c r="AX681" s="91"/>
      <c r="AY681" s="91"/>
      <c r="AZ681" s="91"/>
      <c r="BA681" s="123" t="s">
        <v>3981</v>
      </c>
      <c r="BB681" s="123" t="s">
        <v>4397</v>
      </c>
      <c r="BC681" s="123">
        <v>0</v>
      </c>
      <c r="BD681" s="90" t="str">
        <f>REPLACE(INDEX(GroupVertices[Group], MATCH(Edges[[#This Row],[Vertex 1]],GroupVertices[Vertex],0)),1,1,"")</f>
        <v>orth</v>
      </c>
      <c r="BE681" s="90" t="e">
        <f>REPLACE(INDEX(GroupVertices[Group], MATCH(Edges[[#This Row],[Vertex 2]],GroupVertices[Vertex],0)),1,1,"")</f>
        <v>#N/A</v>
      </c>
      <c r="BF681">
        <v>2</v>
      </c>
    </row>
    <row r="682" spans="1:58" x14ac:dyDescent="0.25">
      <c r="A682" s="88" t="s">
        <v>3088</v>
      </c>
      <c r="B682" s="88" t="s">
        <v>3093</v>
      </c>
      <c r="C682" s="53" t="s">
        <v>4410</v>
      </c>
      <c r="D682" s="54">
        <v>1.1666666666666667</v>
      </c>
      <c r="E682" s="53"/>
      <c r="F682" s="55">
        <v>17.5</v>
      </c>
      <c r="G682" s="53"/>
      <c r="H682" s="57"/>
      <c r="I682" s="56"/>
      <c r="J682" s="56"/>
      <c r="K682" s="36" t="s">
        <v>65</v>
      </c>
      <c r="L682" s="58">
        <v>682</v>
      </c>
      <c r="M682" s="58"/>
      <c r="N682" s="59"/>
      <c r="O682" s="91" t="s">
        <v>223</v>
      </c>
      <c r="P682" s="94">
        <v>42809.417175925926</v>
      </c>
      <c r="Q682" s="91" t="s">
        <v>3095</v>
      </c>
      <c r="R682" s="97" t="s">
        <v>3099</v>
      </c>
      <c r="S682" s="91" t="s">
        <v>3103</v>
      </c>
      <c r="T682" s="91" t="s">
        <v>2528</v>
      </c>
      <c r="U682" s="91"/>
      <c r="V682" s="97" t="s">
        <v>3105</v>
      </c>
      <c r="W682" s="94">
        <v>42809.417175925926</v>
      </c>
      <c r="X682" s="97" t="s">
        <v>3108</v>
      </c>
      <c r="Y682" s="91"/>
      <c r="Z682" s="91"/>
      <c r="AA682" s="100" t="s">
        <v>3112</v>
      </c>
      <c r="AB682" s="91"/>
      <c r="AC682" s="91" t="b">
        <v>0</v>
      </c>
      <c r="AD682" s="91">
        <v>4</v>
      </c>
      <c r="AE682" s="100" t="s">
        <v>243</v>
      </c>
      <c r="AF682" s="91" t="b">
        <v>0</v>
      </c>
      <c r="AG682" s="91" t="s">
        <v>246</v>
      </c>
      <c r="AH682" s="91"/>
      <c r="AI682" s="100" t="s">
        <v>243</v>
      </c>
      <c r="AJ682" s="91" t="b">
        <v>0</v>
      </c>
      <c r="AK682" s="91">
        <v>1</v>
      </c>
      <c r="AL682" s="100" t="s">
        <v>243</v>
      </c>
      <c r="AM682" s="91" t="s">
        <v>989</v>
      </c>
      <c r="AN682" s="91" t="b">
        <v>0</v>
      </c>
      <c r="AO682" s="100" t="s">
        <v>3112</v>
      </c>
      <c r="AP682" s="91" t="s">
        <v>178</v>
      </c>
      <c r="AQ682" s="91">
        <v>0</v>
      </c>
      <c r="AR682" s="91">
        <v>0</v>
      </c>
      <c r="AS682" s="91"/>
      <c r="AT682" s="91"/>
      <c r="AU682" s="91"/>
      <c r="AV682" s="91"/>
      <c r="AW682" s="91"/>
      <c r="AX682" s="91"/>
      <c r="AY682" s="91"/>
      <c r="AZ682" s="91"/>
      <c r="BA682" s="123" t="s">
        <v>3981</v>
      </c>
      <c r="BB682" s="123" t="s">
        <v>4397</v>
      </c>
      <c r="BC682" s="123">
        <v>0</v>
      </c>
      <c r="BD682" s="90" t="str">
        <f>REPLACE(INDEX(GroupVertices[Group], MATCH(Edges[[#This Row],[Vertex 1]],GroupVertices[Vertex],0)),1,1,"")</f>
        <v>orth</v>
      </c>
      <c r="BE682" s="90" t="e">
        <f>REPLACE(INDEX(GroupVertices[Group], MATCH(Edges[[#This Row],[Vertex 2]],GroupVertices[Vertex],0)),1,1,"")</f>
        <v>#N/A</v>
      </c>
      <c r="BF682">
        <v>2</v>
      </c>
    </row>
    <row r="683" spans="1:58" x14ac:dyDescent="0.25">
      <c r="A683" s="88" t="s">
        <v>3089</v>
      </c>
      <c r="B683" s="88" t="s">
        <v>3093</v>
      </c>
      <c r="C683" s="53" t="s">
        <v>4410</v>
      </c>
      <c r="D683" s="81">
        <v>1.1666666666666667</v>
      </c>
      <c r="E683" s="80"/>
      <c r="F683" s="83">
        <v>17.5</v>
      </c>
      <c r="G683" s="80"/>
      <c r="H683" s="84"/>
      <c r="I683" s="85"/>
      <c r="J683" s="85"/>
      <c r="K683" s="36" t="s">
        <v>65</v>
      </c>
      <c r="L683" s="129">
        <v>683</v>
      </c>
      <c r="M683" s="129"/>
      <c r="N683" s="59"/>
      <c r="O683" s="91" t="s">
        <v>223</v>
      </c>
      <c r="P683" s="94">
        <v>42810.301851851851</v>
      </c>
      <c r="Q683" s="91" t="s">
        <v>3096</v>
      </c>
      <c r="R683" s="97" t="s">
        <v>3100</v>
      </c>
      <c r="S683" s="91" t="s">
        <v>342</v>
      </c>
      <c r="T683" s="91" t="s">
        <v>3104</v>
      </c>
      <c r="U683" s="91"/>
      <c r="V683" s="97" t="s">
        <v>3106</v>
      </c>
      <c r="W683" s="94">
        <v>42810.301851851851</v>
      </c>
      <c r="X683" s="97" t="s">
        <v>3109</v>
      </c>
      <c r="Y683" s="91"/>
      <c r="Z683" s="91"/>
      <c r="AA683" s="100" t="s">
        <v>3113</v>
      </c>
      <c r="AB683" s="91"/>
      <c r="AC683" s="91" t="b">
        <v>0</v>
      </c>
      <c r="AD683" s="91">
        <v>0</v>
      </c>
      <c r="AE683" s="100" t="s">
        <v>242</v>
      </c>
      <c r="AF683" s="91" t="b">
        <v>1</v>
      </c>
      <c r="AG683" s="91" t="s">
        <v>246</v>
      </c>
      <c r="AH683" s="91"/>
      <c r="AI683" s="100" t="s">
        <v>3117</v>
      </c>
      <c r="AJ683" s="91" t="b">
        <v>0</v>
      </c>
      <c r="AK683" s="91">
        <v>0</v>
      </c>
      <c r="AL683" s="100" t="s">
        <v>243</v>
      </c>
      <c r="AM683" s="91" t="s">
        <v>989</v>
      </c>
      <c r="AN683" s="91" t="b">
        <v>1</v>
      </c>
      <c r="AO683" s="100" t="s">
        <v>3113</v>
      </c>
      <c r="AP683" s="91" t="s">
        <v>178</v>
      </c>
      <c r="AQ683" s="91">
        <v>0</v>
      </c>
      <c r="AR683" s="91">
        <v>0</v>
      </c>
      <c r="AS683" s="91"/>
      <c r="AT683" s="91"/>
      <c r="AU683" s="91"/>
      <c r="AV683" s="91"/>
      <c r="AW683" s="91"/>
      <c r="AX683" s="91"/>
      <c r="AY683" s="91"/>
      <c r="AZ683" s="91"/>
      <c r="BA683" s="123" t="s">
        <v>3981</v>
      </c>
      <c r="BB683" s="123" t="s">
        <v>4397</v>
      </c>
      <c r="BC683" s="123">
        <v>0</v>
      </c>
      <c r="BD683" s="90" t="str">
        <f>REPLACE(INDEX(GroupVertices[Group], MATCH(Edges[[#This Row],[Vertex 1]],GroupVertices[Vertex],0)),1,1,"")</f>
        <v>orth</v>
      </c>
      <c r="BE683" s="90" t="e">
        <f>REPLACE(INDEX(GroupVertices[Group], MATCH(Edges[[#This Row],[Vertex 2]],GroupVertices[Vertex],0)),1,1,"")</f>
        <v>#N/A</v>
      </c>
      <c r="BF683">
        <v>2</v>
      </c>
    </row>
    <row r="684" spans="1:58" x14ac:dyDescent="0.25">
      <c r="A684" s="88" t="s">
        <v>3089</v>
      </c>
      <c r="B684" s="88" t="s">
        <v>218</v>
      </c>
      <c r="C684" s="53" t="s">
        <v>4410</v>
      </c>
      <c r="D684" s="54">
        <v>1.1666666666666667</v>
      </c>
      <c r="E684" s="53"/>
      <c r="F684" s="55">
        <v>17.5</v>
      </c>
      <c r="G684" s="53"/>
      <c r="H684" s="57"/>
      <c r="I684" s="56"/>
      <c r="J684" s="56"/>
      <c r="K684" s="36" t="s">
        <v>65</v>
      </c>
      <c r="L684" s="58">
        <v>684</v>
      </c>
      <c r="M684" s="58"/>
      <c r="N684" s="59"/>
      <c r="O684" s="91" t="s">
        <v>222</v>
      </c>
      <c r="P684" s="94">
        <v>42810.301851851851</v>
      </c>
      <c r="Q684" s="91" t="s">
        <v>3096</v>
      </c>
      <c r="R684" s="97" t="s">
        <v>3100</v>
      </c>
      <c r="S684" s="91" t="s">
        <v>342</v>
      </c>
      <c r="T684" s="91" t="s">
        <v>3104</v>
      </c>
      <c r="U684" s="91"/>
      <c r="V684" s="97" t="s">
        <v>3106</v>
      </c>
      <c r="W684" s="94">
        <v>42810.301851851851</v>
      </c>
      <c r="X684" s="97" t="s">
        <v>3109</v>
      </c>
      <c r="Y684" s="91"/>
      <c r="Z684" s="91"/>
      <c r="AA684" s="100" t="s">
        <v>3113</v>
      </c>
      <c r="AB684" s="91"/>
      <c r="AC684" s="91" t="b">
        <v>0</v>
      </c>
      <c r="AD684" s="91">
        <v>0</v>
      </c>
      <c r="AE684" s="100" t="s">
        <v>242</v>
      </c>
      <c r="AF684" s="91" t="b">
        <v>1</v>
      </c>
      <c r="AG684" s="91" t="s">
        <v>246</v>
      </c>
      <c r="AH684" s="91"/>
      <c r="AI684" s="100" t="s">
        <v>3117</v>
      </c>
      <c r="AJ684" s="91" t="b">
        <v>0</v>
      </c>
      <c r="AK684" s="91">
        <v>0</v>
      </c>
      <c r="AL684" s="100" t="s">
        <v>243</v>
      </c>
      <c r="AM684" s="91" t="s">
        <v>989</v>
      </c>
      <c r="AN684" s="91" t="b">
        <v>1</v>
      </c>
      <c r="AO684" s="100" t="s">
        <v>3113</v>
      </c>
      <c r="AP684" s="91" t="s">
        <v>178</v>
      </c>
      <c r="AQ684" s="91">
        <v>0</v>
      </c>
      <c r="AR684" s="91">
        <v>0</v>
      </c>
      <c r="AS684" s="91"/>
      <c r="AT684" s="91"/>
      <c r="AU684" s="91"/>
      <c r="AV684" s="91"/>
      <c r="AW684" s="91"/>
      <c r="AX684" s="91"/>
      <c r="AY684" s="91"/>
      <c r="AZ684" s="91"/>
      <c r="BA684" s="123" t="s">
        <v>3981</v>
      </c>
      <c r="BB684" s="123" t="s">
        <v>4397</v>
      </c>
      <c r="BC684" s="123">
        <v>0</v>
      </c>
      <c r="BD684" s="90" t="str">
        <f>REPLACE(INDEX(GroupVertices[Group], MATCH(Edges[[#This Row],[Vertex 1]],GroupVertices[Vertex],0)),1,1,"")</f>
        <v>orth</v>
      </c>
      <c r="BE684" s="90" t="e">
        <f>REPLACE(INDEX(GroupVertices[Group], MATCH(Edges[[#This Row],[Vertex 2]],GroupVertices[Vertex],0)),1,1,"")</f>
        <v>#N/A</v>
      </c>
      <c r="BF684">
        <v>2</v>
      </c>
    </row>
    <row r="685" spans="1:58" x14ac:dyDescent="0.25">
      <c r="A685" s="88" t="s">
        <v>3992</v>
      </c>
      <c r="B685" s="88" t="s">
        <v>218</v>
      </c>
      <c r="C685" s="53" t="s">
        <v>4410</v>
      </c>
      <c r="D685" s="54">
        <v>1</v>
      </c>
      <c r="E685" s="53"/>
      <c r="F685" s="55">
        <v>10</v>
      </c>
      <c r="G685" s="53"/>
      <c r="H685" s="57"/>
      <c r="I685" s="56"/>
      <c r="J685" s="56"/>
      <c r="K685" s="36" t="s">
        <v>65</v>
      </c>
      <c r="L685" s="58">
        <v>685</v>
      </c>
      <c r="M685" s="58"/>
      <c r="N685" s="59"/>
      <c r="O685" s="91" t="s">
        <v>222</v>
      </c>
      <c r="P685" s="94">
        <v>42807.481909722221</v>
      </c>
      <c r="Q685" s="91" t="s">
        <v>4027</v>
      </c>
      <c r="R685" s="91"/>
      <c r="S685" s="91"/>
      <c r="T685" s="91"/>
      <c r="U685" s="91"/>
      <c r="V685" s="97" t="s">
        <v>4075</v>
      </c>
      <c r="W685" s="94">
        <v>42807.481909722221</v>
      </c>
      <c r="X685" s="97" t="s">
        <v>4101</v>
      </c>
      <c r="Y685" s="91"/>
      <c r="Z685" s="91"/>
      <c r="AA685" s="100" t="s">
        <v>4137</v>
      </c>
      <c r="AB685" s="100" t="s">
        <v>4172</v>
      </c>
      <c r="AC685" s="91" t="b">
        <v>0</v>
      </c>
      <c r="AD685" s="91">
        <v>0</v>
      </c>
      <c r="AE685" s="100" t="s">
        <v>4180</v>
      </c>
      <c r="AF685" s="91" t="b">
        <v>0</v>
      </c>
      <c r="AG685" s="91" t="s">
        <v>246</v>
      </c>
      <c r="AH685" s="91"/>
      <c r="AI685" s="100" t="s">
        <v>243</v>
      </c>
      <c r="AJ685" s="91" t="b">
        <v>0</v>
      </c>
      <c r="AK685" s="91">
        <v>0</v>
      </c>
      <c r="AL685" s="100" t="s">
        <v>243</v>
      </c>
      <c r="AM685" s="91" t="s">
        <v>247</v>
      </c>
      <c r="AN685" s="91" t="b">
        <v>0</v>
      </c>
      <c r="AO685" s="100" t="s">
        <v>4172</v>
      </c>
      <c r="AP685" s="91" t="s">
        <v>178</v>
      </c>
      <c r="AQ685" s="91">
        <v>0</v>
      </c>
      <c r="AR685" s="91">
        <v>0</v>
      </c>
      <c r="AS685" s="91"/>
      <c r="AT685" s="91"/>
      <c r="AU685" s="91"/>
      <c r="AV685" s="91"/>
      <c r="AW685" s="91"/>
      <c r="AX685" s="91"/>
      <c r="AY685" s="91"/>
      <c r="AZ685" s="91"/>
      <c r="BA685" s="123" t="s">
        <v>3582</v>
      </c>
      <c r="BB685" s="123" t="s">
        <v>4397</v>
      </c>
      <c r="BC685" s="123">
        <v>0</v>
      </c>
      <c r="BD685" s="90" t="str">
        <f>REPLACE(INDEX(GroupVertices[Group], MATCH(Edges[[#This Row],[Vertex 1]],GroupVertices[Vertex],0)),1,1,"")</f>
        <v>orth</v>
      </c>
      <c r="BE685" s="90" t="e">
        <f>REPLACE(INDEX(GroupVertices[Group], MATCH(Edges[[#This Row],[Vertex 2]],GroupVertices[Vertex],0)),1,1,"")</f>
        <v>#N/A</v>
      </c>
      <c r="BF685">
        <v>1</v>
      </c>
    </row>
    <row r="686" spans="1:58" x14ac:dyDescent="0.25">
      <c r="A686" s="88" t="s">
        <v>3996</v>
      </c>
      <c r="B686" s="88" t="s">
        <v>218</v>
      </c>
      <c r="C686" s="53" t="s">
        <v>4410</v>
      </c>
      <c r="D686" s="54">
        <v>1</v>
      </c>
      <c r="E686" s="53"/>
      <c r="F686" s="55">
        <v>10</v>
      </c>
      <c r="G686" s="53"/>
      <c r="H686" s="57"/>
      <c r="I686" s="56"/>
      <c r="J686" s="56"/>
      <c r="K686" s="36" t="s">
        <v>65</v>
      </c>
      <c r="L686" s="58">
        <v>686</v>
      </c>
      <c r="M686" s="58"/>
      <c r="N686" s="59"/>
      <c r="O686" s="91" t="s">
        <v>222</v>
      </c>
      <c r="P686" s="94">
        <v>42808.509328703702</v>
      </c>
      <c r="Q686" s="91" t="s">
        <v>4031</v>
      </c>
      <c r="R686" s="91"/>
      <c r="S686" s="91"/>
      <c r="T686" s="91" t="s">
        <v>4068</v>
      </c>
      <c r="U686" s="91"/>
      <c r="V686" s="97" t="s">
        <v>4079</v>
      </c>
      <c r="W686" s="94">
        <v>42808.509328703702</v>
      </c>
      <c r="X686" s="97" t="s">
        <v>4105</v>
      </c>
      <c r="Y686" s="91"/>
      <c r="Z686" s="91"/>
      <c r="AA686" s="100" t="s">
        <v>4141</v>
      </c>
      <c r="AB686" s="91"/>
      <c r="AC686" s="91" t="b">
        <v>0</v>
      </c>
      <c r="AD686" s="91">
        <v>0</v>
      </c>
      <c r="AE686" s="100" t="s">
        <v>242</v>
      </c>
      <c r="AF686" s="91" t="b">
        <v>0</v>
      </c>
      <c r="AG686" s="91" t="s">
        <v>245</v>
      </c>
      <c r="AH686" s="91"/>
      <c r="AI686" s="100" t="s">
        <v>243</v>
      </c>
      <c r="AJ686" s="91" t="b">
        <v>0</v>
      </c>
      <c r="AK686" s="91">
        <v>0</v>
      </c>
      <c r="AL686" s="100" t="s">
        <v>243</v>
      </c>
      <c r="AM686" s="91" t="s">
        <v>247</v>
      </c>
      <c r="AN686" s="91" t="b">
        <v>0</v>
      </c>
      <c r="AO686" s="100" t="s">
        <v>4141</v>
      </c>
      <c r="AP686" s="91" t="s">
        <v>178</v>
      </c>
      <c r="AQ686" s="91">
        <v>0</v>
      </c>
      <c r="AR686" s="91">
        <v>0</v>
      </c>
      <c r="AS686" s="91"/>
      <c r="AT686" s="91"/>
      <c r="AU686" s="91"/>
      <c r="AV686" s="91"/>
      <c r="AW686" s="91"/>
      <c r="AX686" s="91"/>
      <c r="AY686" s="91"/>
      <c r="AZ686" s="91"/>
      <c r="BA686" s="123" t="s">
        <v>3582</v>
      </c>
      <c r="BB686" s="123" t="s">
        <v>4397</v>
      </c>
      <c r="BC686" s="123">
        <v>0</v>
      </c>
      <c r="BD686" s="90" t="str">
        <f>REPLACE(INDEX(GroupVertices[Group], MATCH(Edges[[#This Row],[Vertex 1]],GroupVertices[Vertex],0)),1,1,"")</f>
        <v>orth</v>
      </c>
      <c r="BE686" s="90" t="e">
        <f>REPLACE(INDEX(GroupVertices[Group], MATCH(Edges[[#This Row],[Vertex 2]],GroupVertices[Vertex],0)),1,1,"")</f>
        <v>#N/A</v>
      </c>
      <c r="BF686">
        <v>1</v>
      </c>
    </row>
    <row r="687" spans="1:58" x14ac:dyDescent="0.25">
      <c r="A687" s="88" t="s">
        <v>733</v>
      </c>
      <c r="B687" s="88" t="s">
        <v>218</v>
      </c>
      <c r="C687" s="53" t="s">
        <v>4410</v>
      </c>
      <c r="D687" s="54">
        <v>1.1666666666666667</v>
      </c>
      <c r="E687" s="53"/>
      <c r="F687" s="55">
        <v>17.5</v>
      </c>
      <c r="G687" s="53"/>
      <c r="H687" s="57"/>
      <c r="I687" s="56"/>
      <c r="J687" s="56"/>
      <c r="K687" s="36" t="s">
        <v>65</v>
      </c>
      <c r="L687" s="58">
        <v>687</v>
      </c>
      <c r="M687" s="58"/>
      <c r="N687" s="59"/>
      <c r="O687" s="91" t="s">
        <v>222</v>
      </c>
      <c r="P687" s="94">
        <v>42808.550856481481</v>
      </c>
      <c r="Q687" s="91" t="s">
        <v>746</v>
      </c>
      <c r="R687" s="91"/>
      <c r="S687" s="91"/>
      <c r="T687" s="91"/>
      <c r="U687" s="91"/>
      <c r="V687" s="97" t="s">
        <v>760</v>
      </c>
      <c r="W687" s="94">
        <v>42808.550856481481</v>
      </c>
      <c r="X687" s="97" t="s">
        <v>770</v>
      </c>
      <c r="Y687" s="91"/>
      <c r="Z687" s="91"/>
      <c r="AA687" s="100" t="s">
        <v>780</v>
      </c>
      <c r="AB687" s="91"/>
      <c r="AC687" s="91" t="b">
        <v>0</v>
      </c>
      <c r="AD687" s="91">
        <v>0</v>
      </c>
      <c r="AE687" s="100" t="s">
        <v>242</v>
      </c>
      <c r="AF687" s="91" t="b">
        <v>0</v>
      </c>
      <c r="AG687" s="91" t="s">
        <v>246</v>
      </c>
      <c r="AH687" s="91"/>
      <c r="AI687" s="100" t="s">
        <v>243</v>
      </c>
      <c r="AJ687" s="91" t="b">
        <v>0</v>
      </c>
      <c r="AK687" s="91">
        <v>0</v>
      </c>
      <c r="AL687" s="100" t="s">
        <v>243</v>
      </c>
      <c r="AM687" s="91" t="s">
        <v>247</v>
      </c>
      <c r="AN687" s="91" t="b">
        <v>0</v>
      </c>
      <c r="AO687" s="100" t="s">
        <v>780</v>
      </c>
      <c r="AP687" s="91" t="s">
        <v>178</v>
      </c>
      <c r="AQ687" s="91">
        <v>0</v>
      </c>
      <c r="AR687" s="91">
        <v>0</v>
      </c>
      <c r="AS687" s="91"/>
      <c r="AT687" s="91"/>
      <c r="AU687" s="91"/>
      <c r="AV687" s="91"/>
      <c r="AW687" s="91"/>
      <c r="AX687" s="91"/>
      <c r="AY687" s="91"/>
      <c r="AZ687" s="91"/>
      <c r="BA687" s="123" t="s">
        <v>3582</v>
      </c>
      <c r="BB687" s="123" t="s">
        <v>4397</v>
      </c>
      <c r="BC687" s="123">
        <v>0</v>
      </c>
      <c r="BD687" s="90" t="str">
        <f>REPLACE(INDEX(GroupVertices[Group], MATCH(Edges[[#This Row],[Vertex 1]],GroupVertices[Vertex],0)),1,1,"")</f>
        <v>orth</v>
      </c>
      <c r="BE687" s="90" t="e">
        <f>REPLACE(INDEX(GroupVertices[Group], MATCH(Edges[[#This Row],[Vertex 2]],GroupVertices[Vertex],0)),1,1,"")</f>
        <v>#N/A</v>
      </c>
      <c r="BF687">
        <v>2</v>
      </c>
    </row>
    <row r="688" spans="1:58" x14ac:dyDescent="0.25">
      <c r="A688" s="88" t="s">
        <v>4000</v>
      </c>
      <c r="B688" s="88" t="s">
        <v>509</v>
      </c>
      <c r="C688" s="53" t="s">
        <v>4410</v>
      </c>
      <c r="D688" s="54">
        <v>1</v>
      </c>
      <c r="E688" s="53"/>
      <c r="F688" s="55">
        <v>10</v>
      </c>
      <c r="G688" s="53"/>
      <c r="H688" s="57"/>
      <c r="I688" s="56"/>
      <c r="J688" s="56"/>
      <c r="K688" s="36" t="s">
        <v>65</v>
      </c>
      <c r="L688" s="58">
        <v>688</v>
      </c>
      <c r="M688" s="58"/>
      <c r="N688" s="59"/>
      <c r="O688" s="91" t="s">
        <v>223</v>
      </c>
      <c r="P688" s="94">
        <v>42809.34747685185</v>
      </c>
      <c r="Q688" s="91" t="s">
        <v>4036</v>
      </c>
      <c r="R688" s="91"/>
      <c r="S688" s="91"/>
      <c r="T688" s="91"/>
      <c r="U688" s="91"/>
      <c r="V688" s="97" t="s">
        <v>4083</v>
      </c>
      <c r="W688" s="94">
        <v>42809.34747685185</v>
      </c>
      <c r="X688" s="97" t="s">
        <v>4110</v>
      </c>
      <c r="Y688" s="91"/>
      <c r="Z688" s="91"/>
      <c r="AA688" s="100" t="s">
        <v>4146</v>
      </c>
      <c r="AB688" s="91"/>
      <c r="AC688" s="91" t="b">
        <v>0</v>
      </c>
      <c r="AD688" s="91">
        <v>0</v>
      </c>
      <c r="AE688" s="100" t="s">
        <v>243</v>
      </c>
      <c r="AF688" s="91" t="b">
        <v>0</v>
      </c>
      <c r="AG688" s="91" t="s">
        <v>246</v>
      </c>
      <c r="AH688" s="91"/>
      <c r="AI688" s="100" t="s">
        <v>243</v>
      </c>
      <c r="AJ688" s="91" t="b">
        <v>0</v>
      </c>
      <c r="AK688" s="91">
        <v>0</v>
      </c>
      <c r="AL688" s="100" t="s">
        <v>243</v>
      </c>
      <c r="AM688" s="91" t="s">
        <v>247</v>
      </c>
      <c r="AN688" s="91" t="b">
        <v>0</v>
      </c>
      <c r="AO688" s="100" t="s">
        <v>4146</v>
      </c>
      <c r="AP688" s="91" t="s">
        <v>178</v>
      </c>
      <c r="AQ688" s="91">
        <v>0</v>
      </c>
      <c r="AR688" s="91">
        <v>0</v>
      </c>
      <c r="AS688" s="91"/>
      <c r="AT688" s="91"/>
      <c r="AU688" s="91"/>
      <c r="AV688" s="91"/>
      <c r="AW688" s="91"/>
      <c r="AX688" s="91"/>
      <c r="AY688" s="91"/>
      <c r="AZ688" s="91"/>
      <c r="BA688" s="123" t="s">
        <v>3582</v>
      </c>
      <c r="BB688" s="123" t="s">
        <v>4397</v>
      </c>
      <c r="BC688" s="123">
        <v>0</v>
      </c>
      <c r="BD688" s="90" t="str">
        <f>REPLACE(INDEX(GroupVertices[Group], MATCH(Edges[[#This Row],[Vertex 1]],GroupVertices[Vertex],0)),1,1,"")</f>
        <v>orth</v>
      </c>
      <c r="BE688" s="90" t="e">
        <f>REPLACE(INDEX(GroupVertices[Group], MATCH(Edges[[#This Row],[Vertex 2]],GroupVertices[Vertex],0)),1,1,"")</f>
        <v>#N/A</v>
      </c>
      <c r="BF688">
        <v>1</v>
      </c>
    </row>
    <row r="689" spans="1:58" x14ac:dyDescent="0.25">
      <c r="A689" s="88" t="s">
        <v>4000</v>
      </c>
      <c r="B689" s="88" t="s">
        <v>218</v>
      </c>
      <c r="C689" s="53" t="s">
        <v>4410</v>
      </c>
      <c r="D689" s="54">
        <v>1</v>
      </c>
      <c r="E689" s="53"/>
      <c r="F689" s="55">
        <v>10</v>
      </c>
      <c r="G689" s="53"/>
      <c r="H689" s="57"/>
      <c r="I689" s="56"/>
      <c r="J689" s="56"/>
      <c r="K689" s="36" t="s">
        <v>65</v>
      </c>
      <c r="L689" s="58">
        <v>689</v>
      </c>
      <c r="M689" s="58"/>
      <c r="N689" s="59"/>
      <c r="O689" s="91" t="s">
        <v>223</v>
      </c>
      <c r="P689" s="94">
        <v>42809.34747685185</v>
      </c>
      <c r="Q689" s="91" t="s">
        <v>4036</v>
      </c>
      <c r="R689" s="91"/>
      <c r="S689" s="91"/>
      <c r="T689" s="91"/>
      <c r="U689" s="91"/>
      <c r="V689" s="97" t="s">
        <v>4083</v>
      </c>
      <c r="W689" s="94">
        <v>42809.34747685185</v>
      </c>
      <c r="X689" s="97" t="s">
        <v>4110</v>
      </c>
      <c r="Y689" s="91"/>
      <c r="Z689" s="91"/>
      <c r="AA689" s="100" t="s">
        <v>4146</v>
      </c>
      <c r="AB689" s="91"/>
      <c r="AC689" s="91" t="b">
        <v>0</v>
      </c>
      <c r="AD689" s="91">
        <v>0</v>
      </c>
      <c r="AE689" s="100" t="s">
        <v>243</v>
      </c>
      <c r="AF689" s="91" t="b">
        <v>0</v>
      </c>
      <c r="AG689" s="91" t="s">
        <v>246</v>
      </c>
      <c r="AH689" s="91"/>
      <c r="AI689" s="100" t="s">
        <v>243</v>
      </c>
      <c r="AJ689" s="91" t="b">
        <v>0</v>
      </c>
      <c r="AK689" s="91">
        <v>0</v>
      </c>
      <c r="AL689" s="100" t="s">
        <v>243</v>
      </c>
      <c r="AM689" s="91" t="s">
        <v>247</v>
      </c>
      <c r="AN689" s="91" t="b">
        <v>0</v>
      </c>
      <c r="AO689" s="100" t="s">
        <v>4146</v>
      </c>
      <c r="AP689" s="91" t="s">
        <v>178</v>
      </c>
      <c r="AQ689" s="91">
        <v>0</v>
      </c>
      <c r="AR689" s="91">
        <v>0</v>
      </c>
      <c r="AS689" s="91"/>
      <c r="AT689" s="91"/>
      <c r="AU689" s="91"/>
      <c r="AV689" s="91"/>
      <c r="AW689" s="91"/>
      <c r="AX689" s="91"/>
      <c r="AY689" s="91"/>
      <c r="AZ689" s="91"/>
      <c r="BA689" s="123" t="s">
        <v>3582</v>
      </c>
      <c r="BB689" s="123" t="s">
        <v>4397</v>
      </c>
      <c r="BC689" s="123">
        <v>0</v>
      </c>
      <c r="BD689" s="90" t="str">
        <f>REPLACE(INDEX(GroupVertices[Group], MATCH(Edges[[#This Row],[Vertex 1]],GroupVertices[Vertex],0)),1,1,"")</f>
        <v>orth</v>
      </c>
      <c r="BE689" s="90" t="e">
        <f>REPLACE(INDEX(GroupVertices[Group], MATCH(Edges[[#This Row],[Vertex 2]],GroupVertices[Vertex],0)),1,1,"")</f>
        <v>#N/A</v>
      </c>
      <c r="BF689">
        <v>1</v>
      </c>
    </row>
    <row r="690" spans="1:58" x14ac:dyDescent="0.25">
      <c r="A690" s="88" t="s">
        <v>4000</v>
      </c>
      <c r="B690" s="88" t="s">
        <v>674</v>
      </c>
      <c r="C690" s="53" t="s">
        <v>4410</v>
      </c>
      <c r="D690" s="54">
        <v>1</v>
      </c>
      <c r="E690" s="53"/>
      <c r="F690" s="55">
        <v>10</v>
      </c>
      <c r="G690" s="53"/>
      <c r="H690" s="57"/>
      <c r="I690" s="56"/>
      <c r="J690" s="56"/>
      <c r="K690" s="36" t="s">
        <v>65</v>
      </c>
      <c r="L690" s="58">
        <v>690</v>
      </c>
      <c r="M690" s="58"/>
      <c r="N690" s="59"/>
      <c r="O690" s="91" t="s">
        <v>223</v>
      </c>
      <c r="P690" s="94">
        <v>42809.34747685185</v>
      </c>
      <c r="Q690" s="91" t="s">
        <v>4036</v>
      </c>
      <c r="R690" s="91"/>
      <c r="S690" s="91"/>
      <c r="T690" s="91"/>
      <c r="U690" s="91"/>
      <c r="V690" s="97" t="s">
        <v>4083</v>
      </c>
      <c r="W690" s="94">
        <v>42809.34747685185</v>
      </c>
      <c r="X690" s="97" t="s">
        <v>4110</v>
      </c>
      <c r="Y690" s="91"/>
      <c r="Z690" s="91"/>
      <c r="AA690" s="100" t="s">
        <v>4146</v>
      </c>
      <c r="AB690" s="91"/>
      <c r="AC690" s="91" t="b">
        <v>0</v>
      </c>
      <c r="AD690" s="91">
        <v>0</v>
      </c>
      <c r="AE690" s="100" t="s">
        <v>243</v>
      </c>
      <c r="AF690" s="91" t="b">
        <v>0</v>
      </c>
      <c r="AG690" s="91" t="s">
        <v>246</v>
      </c>
      <c r="AH690" s="91"/>
      <c r="AI690" s="100" t="s">
        <v>243</v>
      </c>
      <c r="AJ690" s="91" t="b">
        <v>0</v>
      </c>
      <c r="AK690" s="91">
        <v>0</v>
      </c>
      <c r="AL690" s="100" t="s">
        <v>243</v>
      </c>
      <c r="AM690" s="91" t="s">
        <v>247</v>
      </c>
      <c r="AN690" s="91" t="b">
        <v>0</v>
      </c>
      <c r="AO690" s="100" t="s">
        <v>4146</v>
      </c>
      <c r="AP690" s="91" t="s">
        <v>178</v>
      </c>
      <c r="AQ690" s="91">
        <v>0</v>
      </c>
      <c r="AR690" s="91">
        <v>0</v>
      </c>
      <c r="AS690" s="91"/>
      <c r="AT690" s="91"/>
      <c r="AU690" s="91"/>
      <c r="AV690" s="91"/>
      <c r="AW690" s="91"/>
      <c r="AX690" s="91"/>
      <c r="AY690" s="91"/>
      <c r="AZ690" s="91"/>
      <c r="BA690" s="123" t="s">
        <v>3582</v>
      </c>
      <c r="BB690" s="123" t="s">
        <v>4397</v>
      </c>
      <c r="BC690" s="123">
        <v>0</v>
      </c>
      <c r="BD690" s="90" t="str">
        <f>REPLACE(INDEX(GroupVertices[Group], MATCH(Edges[[#This Row],[Vertex 1]],GroupVertices[Vertex],0)),1,1,"")</f>
        <v>orth</v>
      </c>
      <c r="BE690" s="90" t="e">
        <f>REPLACE(INDEX(GroupVertices[Group], MATCH(Edges[[#This Row],[Vertex 2]],GroupVertices[Vertex],0)),1,1,"")</f>
        <v>#N/A</v>
      </c>
      <c r="BF690">
        <v>1</v>
      </c>
    </row>
    <row r="691" spans="1:58" x14ac:dyDescent="0.25">
      <c r="A691" s="88" t="s">
        <v>4001</v>
      </c>
      <c r="B691" s="88" t="s">
        <v>4022</v>
      </c>
      <c r="C691" s="53" t="s">
        <v>4410</v>
      </c>
      <c r="D691" s="54">
        <v>1.1666666666666667</v>
      </c>
      <c r="E691" s="53"/>
      <c r="F691" s="55">
        <v>17.5</v>
      </c>
      <c r="G691" s="53"/>
      <c r="H691" s="57"/>
      <c r="I691" s="56"/>
      <c r="J691" s="56"/>
      <c r="K691" s="36" t="s">
        <v>65</v>
      </c>
      <c r="L691" s="58">
        <v>691</v>
      </c>
      <c r="M691" s="58"/>
      <c r="N691" s="59"/>
      <c r="O691" s="91" t="s">
        <v>223</v>
      </c>
      <c r="P691" s="94">
        <v>42806.59716435185</v>
      </c>
      <c r="Q691" s="91" t="s">
        <v>4037</v>
      </c>
      <c r="R691" s="97" t="s">
        <v>4062</v>
      </c>
      <c r="S691" s="91" t="s">
        <v>342</v>
      </c>
      <c r="T691" s="91" t="s">
        <v>4069</v>
      </c>
      <c r="U691" s="91"/>
      <c r="V691" s="97" t="s">
        <v>759</v>
      </c>
      <c r="W691" s="94">
        <v>42806.59716435185</v>
      </c>
      <c r="X691" s="97" t="s">
        <v>4111</v>
      </c>
      <c r="Y691" s="91"/>
      <c r="Z691" s="91"/>
      <c r="AA691" s="100" t="s">
        <v>4147</v>
      </c>
      <c r="AB691" s="91"/>
      <c r="AC691" s="91" t="b">
        <v>0</v>
      </c>
      <c r="AD691" s="91">
        <v>0</v>
      </c>
      <c r="AE691" s="100" t="s">
        <v>242</v>
      </c>
      <c r="AF691" s="91" t="b">
        <v>0</v>
      </c>
      <c r="AG691" s="91" t="s">
        <v>246</v>
      </c>
      <c r="AH691" s="91"/>
      <c r="AI691" s="100" t="s">
        <v>243</v>
      </c>
      <c r="AJ691" s="91" t="b">
        <v>0</v>
      </c>
      <c r="AK691" s="91">
        <v>0</v>
      </c>
      <c r="AL691" s="100" t="s">
        <v>243</v>
      </c>
      <c r="AM691" s="91" t="s">
        <v>989</v>
      </c>
      <c r="AN691" s="91" t="b">
        <v>1</v>
      </c>
      <c r="AO691" s="100" t="s">
        <v>4147</v>
      </c>
      <c r="AP691" s="91" t="s">
        <v>178</v>
      </c>
      <c r="AQ691" s="91">
        <v>0</v>
      </c>
      <c r="AR691" s="91">
        <v>0</v>
      </c>
      <c r="AS691" s="91"/>
      <c r="AT691" s="91"/>
      <c r="AU691" s="91"/>
      <c r="AV691" s="91"/>
      <c r="AW691" s="91"/>
      <c r="AX691" s="91"/>
      <c r="AY691" s="91"/>
      <c r="AZ691" s="91"/>
      <c r="BA691" s="123" t="s">
        <v>3582</v>
      </c>
      <c r="BB691" s="123" t="s">
        <v>4397</v>
      </c>
      <c r="BC691" s="123">
        <v>0</v>
      </c>
      <c r="BD691" s="90" t="str">
        <f>REPLACE(INDEX(GroupVertices[Group], MATCH(Edges[[#This Row],[Vertex 1]],GroupVertices[Vertex],0)),1,1,"")</f>
        <v>orth</v>
      </c>
      <c r="BE691" s="90" t="str">
        <f>REPLACE(INDEX(GroupVertices[Group], MATCH(Edges[[#This Row],[Vertex 2]],GroupVertices[Vertex],0)),1,1,"")</f>
        <v>orth</v>
      </c>
      <c r="BF691">
        <v>2</v>
      </c>
    </row>
    <row r="692" spans="1:58" x14ac:dyDescent="0.25">
      <c r="A692" s="88" t="s">
        <v>4001</v>
      </c>
      <c r="B692" s="88" t="s">
        <v>4022</v>
      </c>
      <c r="C692" s="53" t="s">
        <v>4410</v>
      </c>
      <c r="D692" s="54">
        <v>1.1666666666666667</v>
      </c>
      <c r="E692" s="53"/>
      <c r="F692" s="55">
        <v>17.5</v>
      </c>
      <c r="G692" s="53"/>
      <c r="H692" s="57"/>
      <c r="I692" s="56"/>
      <c r="J692" s="56"/>
      <c r="K692" s="36" t="s">
        <v>65</v>
      </c>
      <c r="L692" s="58">
        <v>692</v>
      </c>
      <c r="M692" s="58"/>
      <c r="N692" s="59"/>
      <c r="O692" s="91" t="s">
        <v>223</v>
      </c>
      <c r="P692" s="94">
        <v>42810.483240740738</v>
      </c>
      <c r="Q692" s="91" t="s">
        <v>4038</v>
      </c>
      <c r="R692" s="97" t="s">
        <v>4063</v>
      </c>
      <c r="S692" s="91" t="s">
        <v>342</v>
      </c>
      <c r="T692" s="91" t="s">
        <v>4070</v>
      </c>
      <c r="U692" s="91"/>
      <c r="V692" s="97" t="s">
        <v>759</v>
      </c>
      <c r="W692" s="94">
        <v>42810.483240740738</v>
      </c>
      <c r="X692" s="97" t="s">
        <v>4112</v>
      </c>
      <c r="Y692" s="91"/>
      <c r="Z692" s="91"/>
      <c r="AA692" s="100" t="s">
        <v>4148</v>
      </c>
      <c r="AB692" s="91"/>
      <c r="AC692" s="91" t="b">
        <v>0</v>
      </c>
      <c r="AD692" s="91">
        <v>0</v>
      </c>
      <c r="AE692" s="100" t="s">
        <v>242</v>
      </c>
      <c r="AF692" s="91" t="b">
        <v>0</v>
      </c>
      <c r="AG692" s="91" t="s">
        <v>246</v>
      </c>
      <c r="AH692" s="91"/>
      <c r="AI692" s="100" t="s">
        <v>243</v>
      </c>
      <c r="AJ692" s="91" t="b">
        <v>0</v>
      </c>
      <c r="AK692" s="91">
        <v>0</v>
      </c>
      <c r="AL692" s="100" t="s">
        <v>243</v>
      </c>
      <c r="AM692" s="91" t="s">
        <v>989</v>
      </c>
      <c r="AN692" s="91" t="b">
        <v>1</v>
      </c>
      <c r="AO692" s="100" t="s">
        <v>4148</v>
      </c>
      <c r="AP692" s="91" t="s">
        <v>178</v>
      </c>
      <c r="AQ692" s="91">
        <v>0</v>
      </c>
      <c r="AR692" s="91">
        <v>0</v>
      </c>
      <c r="AS692" s="91"/>
      <c r="AT692" s="91"/>
      <c r="AU692" s="91"/>
      <c r="AV692" s="91"/>
      <c r="AW692" s="91"/>
      <c r="AX692" s="91"/>
      <c r="AY692" s="91"/>
      <c r="AZ692" s="91"/>
      <c r="BA692" s="123" t="s">
        <v>3582</v>
      </c>
      <c r="BB692" s="123" t="s">
        <v>4397</v>
      </c>
      <c r="BC692" s="123">
        <v>0</v>
      </c>
      <c r="BD692" s="90" t="str">
        <f>REPLACE(INDEX(GroupVertices[Group], MATCH(Edges[[#This Row],[Vertex 1]],GroupVertices[Vertex],0)),1,1,"")</f>
        <v>orth</v>
      </c>
      <c r="BE692" s="90" t="str">
        <f>REPLACE(INDEX(GroupVertices[Group], MATCH(Edges[[#This Row],[Vertex 2]],GroupVertices[Vertex],0)),1,1,"")</f>
        <v>orth</v>
      </c>
      <c r="BF692">
        <v>2</v>
      </c>
    </row>
    <row r="693" spans="1:58" x14ac:dyDescent="0.25">
      <c r="A693" s="88" t="s">
        <v>4001</v>
      </c>
      <c r="B693" s="88" t="s">
        <v>218</v>
      </c>
      <c r="C693" s="53" t="s">
        <v>4410</v>
      </c>
      <c r="D693" s="54">
        <v>1.1666666666666667</v>
      </c>
      <c r="E693" s="53"/>
      <c r="F693" s="55">
        <v>17.5</v>
      </c>
      <c r="G693" s="53"/>
      <c r="H693" s="57"/>
      <c r="I693" s="56"/>
      <c r="J693" s="56"/>
      <c r="K693" s="36" t="s">
        <v>65</v>
      </c>
      <c r="L693" s="58">
        <v>693</v>
      </c>
      <c r="M693" s="58"/>
      <c r="N693" s="59"/>
      <c r="O693" s="91" t="s">
        <v>222</v>
      </c>
      <c r="P693" s="94">
        <v>42806.59716435185</v>
      </c>
      <c r="Q693" s="91" t="s">
        <v>4037</v>
      </c>
      <c r="R693" s="97" t="s">
        <v>4062</v>
      </c>
      <c r="S693" s="91" t="s">
        <v>342</v>
      </c>
      <c r="T693" s="91" t="s">
        <v>4069</v>
      </c>
      <c r="U693" s="91"/>
      <c r="V693" s="97" t="s">
        <v>759</v>
      </c>
      <c r="W693" s="94">
        <v>42806.59716435185</v>
      </c>
      <c r="X693" s="97" t="s">
        <v>4111</v>
      </c>
      <c r="Y693" s="91"/>
      <c r="Z693" s="91"/>
      <c r="AA693" s="100" t="s">
        <v>4147</v>
      </c>
      <c r="AB693" s="91"/>
      <c r="AC693" s="91" t="b">
        <v>0</v>
      </c>
      <c r="AD693" s="91">
        <v>0</v>
      </c>
      <c r="AE693" s="100" t="s">
        <v>242</v>
      </c>
      <c r="AF693" s="91" t="b">
        <v>0</v>
      </c>
      <c r="AG693" s="91" t="s">
        <v>246</v>
      </c>
      <c r="AH693" s="91"/>
      <c r="AI693" s="100" t="s">
        <v>243</v>
      </c>
      <c r="AJ693" s="91" t="b">
        <v>0</v>
      </c>
      <c r="AK693" s="91">
        <v>0</v>
      </c>
      <c r="AL693" s="100" t="s">
        <v>243</v>
      </c>
      <c r="AM693" s="91" t="s">
        <v>989</v>
      </c>
      <c r="AN693" s="91" t="b">
        <v>1</v>
      </c>
      <c r="AO693" s="100" t="s">
        <v>4147</v>
      </c>
      <c r="AP693" s="91" t="s">
        <v>178</v>
      </c>
      <c r="AQ693" s="91">
        <v>0</v>
      </c>
      <c r="AR693" s="91">
        <v>0</v>
      </c>
      <c r="AS693" s="91"/>
      <c r="AT693" s="91"/>
      <c r="AU693" s="91"/>
      <c r="AV693" s="91"/>
      <c r="AW693" s="91"/>
      <c r="AX693" s="91"/>
      <c r="AY693" s="91"/>
      <c r="AZ693" s="91"/>
      <c r="BA693" s="123" t="s">
        <v>3582</v>
      </c>
      <c r="BB693" s="123" t="s">
        <v>4397</v>
      </c>
      <c r="BC693" s="123">
        <v>0</v>
      </c>
      <c r="BD693" s="90" t="str">
        <f>REPLACE(INDEX(GroupVertices[Group], MATCH(Edges[[#This Row],[Vertex 1]],GroupVertices[Vertex],0)),1,1,"")</f>
        <v>orth</v>
      </c>
      <c r="BE693" s="90" t="e">
        <f>REPLACE(INDEX(GroupVertices[Group], MATCH(Edges[[#This Row],[Vertex 2]],GroupVertices[Vertex],0)),1,1,"")</f>
        <v>#N/A</v>
      </c>
      <c r="BF693">
        <v>2</v>
      </c>
    </row>
    <row r="694" spans="1:58" x14ac:dyDescent="0.25">
      <c r="A694" s="88" t="s">
        <v>4001</v>
      </c>
      <c r="B694" s="88" t="s">
        <v>218</v>
      </c>
      <c r="C694" s="53" t="s">
        <v>4410</v>
      </c>
      <c r="D694" s="54">
        <v>1.1666666666666667</v>
      </c>
      <c r="E694" s="53"/>
      <c r="F694" s="55">
        <v>17.5</v>
      </c>
      <c r="G694" s="53"/>
      <c r="H694" s="57"/>
      <c r="I694" s="56"/>
      <c r="J694" s="56"/>
      <c r="K694" s="36" t="s">
        <v>65</v>
      </c>
      <c r="L694" s="58">
        <v>694</v>
      </c>
      <c r="M694" s="58"/>
      <c r="N694" s="59"/>
      <c r="O694" s="91" t="s">
        <v>222</v>
      </c>
      <c r="P694" s="94">
        <v>42810.483240740738</v>
      </c>
      <c r="Q694" s="91" t="s">
        <v>4038</v>
      </c>
      <c r="R694" s="97" t="s">
        <v>4063</v>
      </c>
      <c r="S694" s="91" t="s">
        <v>342</v>
      </c>
      <c r="T694" s="91" t="s">
        <v>4070</v>
      </c>
      <c r="U694" s="91"/>
      <c r="V694" s="97" t="s">
        <v>759</v>
      </c>
      <c r="W694" s="94">
        <v>42810.483240740738</v>
      </c>
      <c r="X694" s="97" t="s">
        <v>4112</v>
      </c>
      <c r="Y694" s="91"/>
      <c r="Z694" s="91"/>
      <c r="AA694" s="100" t="s">
        <v>4148</v>
      </c>
      <c r="AB694" s="91"/>
      <c r="AC694" s="91" t="b">
        <v>0</v>
      </c>
      <c r="AD694" s="91">
        <v>0</v>
      </c>
      <c r="AE694" s="100" t="s">
        <v>242</v>
      </c>
      <c r="AF694" s="91" t="b">
        <v>0</v>
      </c>
      <c r="AG694" s="91" t="s">
        <v>246</v>
      </c>
      <c r="AH694" s="91"/>
      <c r="AI694" s="100" t="s">
        <v>243</v>
      </c>
      <c r="AJ694" s="91" t="b">
        <v>0</v>
      </c>
      <c r="AK694" s="91">
        <v>0</v>
      </c>
      <c r="AL694" s="100" t="s">
        <v>243</v>
      </c>
      <c r="AM694" s="91" t="s">
        <v>989</v>
      </c>
      <c r="AN694" s="91" t="b">
        <v>1</v>
      </c>
      <c r="AO694" s="100" t="s">
        <v>4148</v>
      </c>
      <c r="AP694" s="91" t="s">
        <v>178</v>
      </c>
      <c r="AQ694" s="91">
        <v>0</v>
      </c>
      <c r="AR694" s="91">
        <v>0</v>
      </c>
      <c r="AS694" s="91"/>
      <c r="AT694" s="91"/>
      <c r="AU694" s="91"/>
      <c r="AV694" s="91"/>
      <c r="AW694" s="91"/>
      <c r="AX694" s="91"/>
      <c r="AY694" s="91"/>
      <c r="AZ694" s="91"/>
      <c r="BA694" s="123" t="s">
        <v>3582</v>
      </c>
      <c r="BB694" s="123" t="s">
        <v>4397</v>
      </c>
      <c r="BC694" s="123">
        <v>0</v>
      </c>
      <c r="BD694" s="90" t="str">
        <f>REPLACE(INDEX(GroupVertices[Group], MATCH(Edges[[#This Row],[Vertex 1]],GroupVertices[Vertex],0)),1,1,"")</f>
        <v>orth</v>
      </c>
      <c r="BE694" s="90" t="e">
        <f>REPLACE(INDEX(GroupVertices[Group], MATCH(Edges[[#This Row],[Vertex 2]],GroupVertices[Vertex],0)),1,1,"")</f>
        <v>#N/A</v>
      </c>
      <c r="BF694">
        <v>2</v>
      </c>
    </row>
    <row r="695" spans="1:58" x14ac:dyDescent="0.25">
      <c r="A695" s="88" t="s">
        <v>4002</v>
      </c>
      <c r="B695" s="88" t="s">
        <v>4023</v>
      </c>
      <c r="C695" s="53" t="s">
        <v>4410</v>
      </c>
      <c r="D695" s="54">
        <v>1</v>
      </c>
      <c r="E695" s="53"/>
      <c r="F695" s="55">
        <v>10</v>
      </c>
      <c r="G695" s="53"/>
      <c r="H695" s="57"/>
      <c r="I695" s="56"/>
      <c r="J695" s="56"/>
      <c r="K695" s="36" t="s">
        <v>65</v>
      </c>
      <c r="L695" s="58">
        <v>695</v>
      </c>
      <c r="M695" s="58"/>
      <c r="N695" s="59"/>
      <c r="O695" s="91" t="s">
        <v>223</v>
      </c>
      <c r="P695" s="94">
        <v>42810.707881944443</v>
      </c>
      <c r="Q695" s="91" t="s">
        <v>4039</v>
      </c>
      <c r="R695" s="91"/>
      <c r="S695" s="91"/>
      <c r="T695" s="91" t="s">
        <v>4071</v>
      </c>
      <c r="U695" s="91"/>
      <c r="V695" s="97" t="s">
        <v>4084</v>
      </c>
      <c r="W695" s="94">
        <v>42810.707881944443</v>
      </c>
      <c r="X695" s="97" t="s">
        <v>4113</v>
      </c>
      <c r="Y695" s="91"/>
      <c r="Z695" s="91"/>
      <c r="AA695" s="100" t="s">
        <v>4149</v>
      </c>
      <c r="AB695" s="100" t="s">
        <v>4173</v>
      </c>
      <c r="AC695" s="91" t="b">
        <v>0</v>
      </c>
      <c r="AD695" s="91">
        <v>0</v>
      </c>
      <c r="AE695" s="100" t="s">
        <v>4181</v>
      </c>
      <c r="AF695" s="91" t="b">
        <v>0</v>
      </c>
      <c r="AG695" s="91" t="s">
        <v>246</v>
      </c>
      <c r="AH695" s="91"/>
      <c r="AI695" s="100" t="s">
        <v>243</v>
      </c>
      <c r="AJ695" s="91" t="b">
        <v>0</v>
      </c>
      <c r="AK695" s="91">
        <v>0</v>
      </c>
      <c r="AL695" s="100" t="s">
        <v>243</v>
      </c>
      <c r="AM695" s="91" t="s">
        <v>247</v>
      </c>
      <c r="AN695" s="91" t="b">
        <v>0</v>
      </c>
      <c r="AO695" s="100" t="s">
        <v>4173</v>
      </c>
      <c r="AP695" s="91" t="s">
        <v>178</v>
      </c>
      <c r="AQ695" s="91">
        <v>0</v>
      </c>
      <c r="AR695" s="91">
        <v>0</v>
      </c>
      <c r="AS695" s="91"/>
      <c r="AT695" s="91"/>
      <c r="AU695" s="91"/>
      <c r="AV695" s="91"/>
      <c r="AW695" s="91"/>
      <c r="AX695" s="91"/>
      <c r="AY695" s="91"/>
      <c r="AZ695" s="91"/>
      <c r="BA695" s="123" t="s">
        <v>3582</v>
      </c>
      <c r="BB695" s="123" t="s">
        <v>4397</v>
      </c>
      <c r="BC695" s="123">
        <v>0</v>
      </c>
      <c r="BD695" s="90" t="str">
        <f>REPLACE(INDEX(GroupVertices[Group], MATCH(Edges[[#This Row],[Vertex 1]],GroupVertices[Vertex],0)),1,1,"")</f>
        <v>orth</v>
      </c>
      <c r="BE695" s="90" t="str">
        <f>REPLACE(INDEX(GroupVertices[Group], MATCH(Edges[[#This Row],[Vertex 2]],GroupVertices[Vertex],0)),1,1,"")</f>
        <v>orth</v>
      </c>
      <c r="BF695">
        <v>1</v>
      </c>
    </row>
    <row r="696" spans="1:58" x14ac:dyDescent="0.25">
      <c r="A696" s="88" t="s">
        <v>4002</v>
      </c>
      <c r="B696" s="88" t="s">
        <v>4024</v>
      </c>
      <c r="C696" s="53" t="s">
        <v>4410</v>
      </c>
      <c r="D696" s="54">
        <v>1</v>
      </c>
      <c r="E696" s="53"/>
      <c r="F696" s="55">
        <v>10</v>
      </c>
      <c r="G696" s="53"/>
      <c r="H696" s="57"/>
      <c r="I696" s="56"/>
      <c r="J696" s="56"/>
      <c r="K696" s="36" t="s">
        <v>65</v>
      </c>
      <c r="L696" s="58">
        <v>696</v>
      </c>
      <c r="M696" s="58"/>
      <c r="N696" s="59"/>
      <c r="O696" s="91" t="s">
        <v>223</v>
      </c>
      <c r="P696" s="94">
        <v>42810.707881944443</v>
      </c>
      <c r="Q696" s="91" t="s">
        <v>4039</v>
      </c>
      <c r="R696" s="91"/>
      <c r="S696" s="91"/>
      <c r="T696" s="91" t="s">
        <v>4071</v>
      </c>
      <c r="U696" s="91"/>
      <c r="V696" s="97" t="s">
        <v>4084</v>
      </c>
      <c r="W696" s="94">
        <v>42810.707881944443</v>
      </c>
      <c r="X696" s="97" t="s">
        <v>4113</v>
      </c>
      <c r="Y696" s="91"/>
      <c r="Z696" s="91"/>
      <c r="AA696" s="100" t="s">
        <v>4149</v>
      </c>
      <c r="AB696" s="100" t="s">
        <v>4173</v>
      </c>
      <c r="AC696" s="91" t="b">
        <v>0</v>
      </c>
      <c r="AD696" s="91">
        <v>0</v>
      </c>
      <c r="AE696" s="100" t="s">
        <v>4181</v>
      </c>
      <c r="AF696" s="91" t="b">
        <v>0</v>
      </c>
      <c r="AG696" s="91" t="s">
        <v>246</v>
      </c>
      <c r="AH696" s="91"/>
      <c r="AI696" s="100" t="s">
        <v>243</v>
      </c>
      <c r="AJ696" s="91" t="b">
        <v>0</v>
      </c>
      <c r="AK696" s="91">
        <v>0</v>
      </c>
      <c r="AL696" s="100" t="s">
        <v>243</v>
      </c>
      <c r="AM696" s="91" t="s">
        <v>247</v>
      </c>
      <c r="AN696" s="91" t="b">
        <v>0</v>
      </c>
      <c r="AO696" s="100" t="s">
        <v>4173</v>
      </c>
      <c r="AP696" s="91" t="s">
        <v>178</v>
      </c>
      <c r="AQ696" s="91">
        <v>0</v>
      </c>
      <c r="AR696" s="91">
        <v>0</v>
      </c>
      <c r="AS696" s="91"/>
      <c r="AT696" s="91"/>
      <c r="AU696" s="91"/>
      <c r="AV696" s="91"/>
      <c r="AW696" s="91"/>
      <c r="AX696" s="91"/>
      <c r="AY696" s="91"/>
      <c r="AZ696" s="91"/>
      <c r="BA696" s="123" t="s">
        <v>3582</v>
      </c>
      <c r="BB696" s="123" t="s">
        <v>4397</v>
      </c>
      <c r="BC696" s="123">
        <v>0</v>
      </c>
      <c r="BD696" s="90" t="str">
        <f>REPLACE(INDEX(GroupVertices[Group], MATCH(Edges[[#This Row],[Vertex 1]],GroupVertices[Vertex],0)),1,1,"")</f>
        <v>orth</v>
      </c>
      <c r="BE696" s="90" t="str">
        <f>REPLACE(INDEX(GroupVertices[Group], MATCH(Edges[[#This Row],[Vertex 2]],GroupVertices[Vertex],0)),1,1,"")</f>
        <v>orth</v>
      </c>
      <c r="BF696">
        <v>1</v>
      </c>
    </row>
    <row r="697" spans="1:58" x14ac:dyDescent="0.25">
      <c r="A697" s="88" t="s">
        <v>4002</v>
      </c>
      <c r="B697" s="88" t="s">
        <v>4025</v>
      </c>
      <c r="C697" s="53" t="s">
        <v>4410</v>
      </c>
      <c r="D697" s="54">
        <v>1</v>
      </c>
      <c r="E697" s="53"/>
      <c r="F697" s="55">
        <v>10</v>
      </c>
      <c r="G697" s="53"/>
      <c r="H697" s="57"/>
      <c r="I697" s="56"/>
      <c r="J697" s="56"/>
      <c r="K697" s="36" t="s">
        <v>65</v>
      </c>
      <c r="L697" s="58">
        <v>697</v>
      </c>
      <c r="M697" s="58"/>
      <c r="N697" s="59"/>
      <c r="O697" s="91" t="s">
        <v>222</v>
      </c>
      <c r="P697" s="94">
        <v>42810.707881944443</v>
      </c>
      <c r="Q697" s="91" t="s">
        <v>4039</v>
      </c>
      <c r="R697" s="91"/>
      <c r="S697" s="91"/>
      <c r="T697" s="91" t="s">
        <v>4071</v>
      </c>
      <c r="U697" s="91"/>
      <c r="V697" s="97" t="s">
        <v>4084</v>
      </c>
      <c r="W697" s="94">
        <v>42810.707881944443</v>
      </c>
      <c r="X697" s="97" t="s">
        <v>4113</v>
      </c>
      <c r="Y697" s="91"/>
      <c r="Z697" s="91"/>
      <c r="AA697" s="100" t="s">
        <v>4149</v>
      </c>
      <c r="AB697" s="100" t="s">
        <v>4173</v>
      </c>
      <c r="AC697" s="91" t="b">
        <v>0</v>
      </c>
      <c r="AD697" s="91">
        <v>0</v>
      </c>
      <c r="AE697" s="100" t="s">
        <v>4181</v>
      </c>
      <c r="AF697" s="91" t="b">
        <v>0</v>
      </c>
      <c r="AG697" s="91" t="s">
        <v>246</v>
      </c>
      <c r="AH697" s="91"/>
      <c r="AI697" s="100" t="s">
        <v>243</v>
      </c>
      <c r="AJ697" s="91" t="b">
        <v>0</v>
      </c>
      <c r="AK697" s="91">
        <v>0</v>
      </c>
      <c r="AL697" s="100" t="s">
        <v>243</v>
      </c>
      <c r="AM697" s="91" t="s">
        <v>247</v>
      </c>
      <c r="AN697" s="91" t="b">
        <v>0</v>
      </c>
      <c r="AO697" s="100" t="s">
        <v>4173</v>
      </c>
      <c r="AP697" s="91" t="s">
        <v>178</v>
      </c>
      <c r="AQ697" s="91">
        <v>0</v>
      </c>
      <c r="AR697" s="91">
        <v>0</v>
      </c>
      <c r="AS697" s="91"/>
      <c r="AT697" s="91"/>
      <c r="AU697" s="91"/>
      <c r="AV697" s="91"/>
      <c r="AW697" s="91"/>
      <c r="AX697" s="91"/>
      <c r="AY697" s="91"/>
      <c r="AZ697" s="91"/>
      <c r="BA697" s="123" t="s">
        <v>3582</v>
      </c>
      <c r="BB697" s="123" t="s">
        <v>4397</v>
      </c>
      <c r="BC697" s="123">
        <v>0</v>
      </c>
      <c r="BD697" s="90" t="str">
        <f>REPLACE(INDEX(GroupVertices[Group], MATCH(Edges[[#This Row],[Vertex 1]],GroupVertices[Vertex],0)),1,1,"")</f>
        <v>orth</v>
      </c>
      <c r="BE697" s="90" t="str">
        <f>REPLACE(INDEX(GroupVertices[Group], MATCH(Edges[[#This Row],[Vertex 2]],GroupVertices[Vertex],0)),1,1,"")</f>
        <v>orth</v>
      </c>
      <c r="BF697">
        <v>1</v>
      </c>
    </row>
    <row r="698" spans="1:58" x14ac:dyDescent="0.25">
      <c r="A698" s="88" t="s">
        <v>4002</v>
      </c>
      <c r="B698" s="88" t="s">
        <v>218</v>
      </c>
      <c r="C698" s="53" t="s">
        <v>4410</v>
      </c>
      <c r="D698" s="81">
        <v>1</v>
      </c>
      <c r="E698" s="80"/>
      <c r="F698" s="83">
        <v>10</v>
      </c>
      <c r="G698" s="80"/>
      <c r="H698" s="84"/>
      <c r="I698" s="85"/>
      <c r="J698" s="85"/>
      <c r="K698" s="36" t="s">
        <v>65</v>
      </c>
      <c r="L698" s="129">
        <v>698</v>
      </c>
      <c r="M698" s="129"/>
      <c r="N698" s="59"/>
      <c r="O698" s="91" t="s">
        <v>223</v>
      </c>
      <c r="P698" s="94">
        <v>42810.707881944443</v>
      </c>
      <c r="Q698" s="91" t="s">
        <v>4039</v>
      </c>
      <c r="R698" s="91"/>
      <c r="S698" s="91"/>
      <c r="T698" s="91" t="s">
        <v>4071</v>
      </c>
      <c r="U698" s="91"/>
      <c r="V698" s="97" t="s">
        <v>4084</v>
      </c>
      <c r="W698" s="94">
        <v>42810.707881944443</v>
      </c>
      <c r="X698" s="97" t="s">
        <v>4113</v>
      </c>
      <c r="Y698" s="91"/>
      <c r="Z698" s="91"/>
      <c r="AA698" s="100" t="s">
        <v>4149</v>
      </c>
      <c r="AB698" s="100" t="s">
        <v>4173</v>
      </c>
      <c r="AC698" s="91" t="b">
        <v>0</v>
      </c>
      <c r="AD698" s="91">
        <v>0</v>
      </c>
      <c r="AE698" s="100" t="s">
        <v>4181</v>
      </c>
      <c r="AF698" s="91" t="b">
        <v>0</v>
      </c>
      <c r="AG698" s="91" t="s">
        <v>246</v>
      </c>
      <c r="AH698" s="91"/>
      <c r="AI698" s="100" t="s">
        <v>243</v>
      </c>
      <c r="AJ698" s="91" t="b">
        <v>0</v>
      </c>
      <c r="AK698" s="91">
        <v>0</v>
      </c>
      <c r="AL698" s="100" t="s">
        <v>243</v>
      </c>
      <c r="AM698" s="91" t="s">
        <v>247</v>
      </c>
      <c r="AN698" s="91" t="b">
        <v>0</v>
      </c>
      <c r="AO698" s="100" t="s">
        <v>4173</v>
      </c>
      <c r="AP698" s="91" t="s">
        <v>178</v>
      </c>
      <c r="AQ698" s="91">
        <v>0</v>
      </c>
      <c r="AR698" s="91">
        <v>0</v>
      </c>
      <c r="AS698" s="91"/>
      <c r="AT698" s="91"/>
      <c r="AU698" s="91"/>
      <c r="AV698" s="91"/>
      <c r="AW698" s="91"/>
      <c r="AX698" s="91"/>
      <c r="AY698" s="91"/>
      <c r="AZ698" s="91"/>
      <c r="BA698" s="123" t="s">
        <v>3582</v>
      </c>
      <c r="BB698" s="123" t="s">
        <v>4397</v>
      </c>
      <c r="BC698" s="123">
        <v>0</v>
      </c>
      <c r="BD698" s="90" t="str">
        <f>REPLACE(INDEX(GroupVertices[Group], MATCH(Edges[[#This Row],[Vertex 1]],GroupVertices[Vertex],0)),1,1,"")</f>
        <v>orth</v>
      </c>
      <c r="BE698" s="90" t="e">
        <f>REPLACE(INDEX(GroupVertices[Group], MATCH(Edges[[#This Row],[Vertex 2]],GroupVertices[Vertex],0)),1,1,"")</f>
        <v>#N/A</v>
      </c>
      <c r="BF698">
        <v>1</v>
      </c>
    </row>
    <row r="699" spans="1:58" x14ac:dyDescent="0.25">
      <c r="A699" s="88" t="s">
        <v>4004</v>
      </c>
      <c r="B699" s="88" t="s">
        <v>218</v>
      </c>
      <c r="C699" s="53" t="s">
        <v>4410</v>
      </c>
      <c r="D699" s="54">
        <v>1</v>
      </c>
      <c r="E699" s="53"/>
      <c r="F699" s="55">
        <v>10</v>
      </c>
      <c r="G699" s="53"/>
      <c r="H699" s="57"/>
      <c r="I699" s="56"/>
      <c r="J699" s="56"/>
      <c r="K699" s="36" t="s">
        <v>65</v>
      </c>
      <c r="L699" s="58">
        <v>699</v>
      </c>
      <c r="M699" s="58"/>
      <c r="N699" s="59"/>
      <c r="O699" s="91" t="s">
        <v>223</v>
      </c>
      <c r="P699" s="94">
        <v>42810.764594907407</v>
      </c>
      <c r="Q699" s="91" t="s">
        <v>4041</v>
      </c>
      <c r="R699" s="91"/>
      <c r="S699" s="91"/>
      <c r="T699" s="91"/>
      <c r="U699" s="91"/>
      <c r="V699" s="97" t="s">
        <v>4085</v>
      </c>
      <c r="W699" s="94">
        <v>42810.764594907407</v>
      </c>
      <c r="X699" s="97" t="s">
        <v>4115</v>
      </c>
      <c r="Y699" s="91"/>
      <c r="Z699" s="91"/>
      <c r="AA699" s="100" t="s">
        <v>4151</v>
      </c>
      <c r="AB699" s="91"/>
      <c r="AC699" s="91" t="b">
        <v>0</v>
      </c>
      <c r="AD699" s="91">
        <v>0</v>
      </c>
      <c r="AE699" s="100" t="s">
        <v>243</v>
      </c>
      <c r="AF699" s="91" t="b">
        <v>0</v>
      </c>
      <c r="AG699" s="91" t="s">
        <v>246</v>
      </c>
      <c r="AH699" s="91"/>
      <c r="AI699" s="100" t="s">
        <v>243</v>
      </c>
      <c r="AJ699" s="91" t="b">
        <v>0</v>
      </c>
      <c r="AK699" s="91">
        <v>0</v>
      </c>
      <c r="AL699" s="100" t="s">
        <v>243</v>
      </c>
      <c r="AM699" s="91" t="s">
        <v>989</v>
      </c>
      <c r="AN699" s="91" t="b">
        <v>0</v>
      </c>
      <c r="AO699" s="100" t="s">
        <v>4151</v>
      </c>
      <c r="AP699" s="91" t="s">
        <v>178</v>
      </c>
      <c r="AQ699" s="91">
        <v>0</v>
      </c>
      <c r="AR699" s="91">
        <v>0</v>
      </c>
      <c r="AS699" s="91"/>
      <c r="AT699" s="91"/>
      <c r="AU699" s="91"/>
      <c r="AV699" s="91"/>
      <c r="AW699" s="91"/>
      <c r="AX699" s="91"/>
      <c r="AY699" s="91"/>
      <c r="AZ699" s="91"/>
      <c r="BA699" s="123" t="s">
        <v>3582</v>
      </c>
      <c r="BB699" s="123" t="s">
        <v>4397</v>
      </c>
      <c r="BC699" s="123">
        <v>0</v>
      </c>
      <c r="BD699" s="90" t="str">
        <f>REPLACE(INDEX(GroupVertices[Group], MATCH(Edges[[#This Row],[Vertex 1]],GroupVertices[Vertex],0)),1,1,"")</f>
        <v>orth</v>
      </c>
      <c r="BE699" s="90" t="e">
        <f>REPLACE(INDEX(GroupVertices[Group], MATCH(Edges[[#This Row],[Vertex 2]],GroupVertices[Vertex],0)),1,1,"")</f>
        <v>#N/A</v>
      </c>
      <c r="BF699">
        <v>1</v>
      </c>
    </row>
    <row r="700" spans="1:58" x14ac:dyDescent="0.25">
      <c r="A700" s="88" t="s">
        <v>4004</v>
      </c>
      <c r="B700" s="88" t="s">
        <v>221</v>
      </c>
      <c r="C700" s="53" t="s">
        <v>4410</v>
      </c>
      <c r="D700" s="54">
        <v>1</v>
      </c>
      <c r="E700" s="53"/>
      <c r="F700" s="55">
        <v>10</v>
      </c>
      <c r="G700" s="53"/>
      <c r="H700" s="57"/>
      <c r="I700" s="56"/>
      <c r="J700" s="56"/>
      <c r="K700" s="36" t="s">
        <v>65</v>
      </c>
      <c r="L700" s="58">
        <v>700</v>
      </c>
      <c r="M700" s="58"/>
      <c r="N700" s="59"/>
      <c r="O700" s="91" t="s">
        <v>223</v>
      </c>
      <c r="P700" s="94">
        <v>42810.764594907407</v>
      </c>
      <c r="Q700" s="91" t="s">
        <v>4041</v>
      </c>
      <c r="R700" s="91"/>
      <c r="S700" s="91"/>
      <c r="T700" s="91"/>
      <c r="U700" s="91"/>
      <c r="V700" s="97" t="s">
        <v>4085</v>
      </c>
      <c r="W700" s="94">
        <v>42810.764594907407</v>
      </c>
      <c r="X700" s="97" t="s">
        <v>4115</v>
      </c>
      <c r="Y700" s="91"/>
      <c r="Z700" s="91"/>
      <c r="AA700" s="100" t="s">
        <v>4151</v>
      </c>
      <c r="AB700" s="91"/>
      <c r="AC700" s="91" t="b">
        <v>0</v>
      </c>
      <c r="AD700" s="91">
        <v>0</v>
      </c>
      <c r="AE700" s="100" t="s">
        <v>243</v>
      </c>
      <c r="AF700" s="91" t="b">
        <v>0</v>
      </c>
      <c r="AG700" s="91" t="s">
        <v>246</v>
      </c>
      <c r="AH700" s="91"/>
      <c r="AI700" s="100" t="s">
        <v>243</v>
      </c>
      <c r="AJ700" s="91" t="b">
        <v>0</v>
      </c>
      <c r="AK700" s="91">
        <v>0</v>
      </c>
      <c r="AL700" s="100" t="s">
        <v>243</v>
      </c>
      <c r="AM700" s="91" t="s">
        <v>989</v>
      </c>
      <c r="AN700" s="91" t="b">
        <v>0</v>
      </c>
      <c r="AO700" s="100" t="s">
        <v>4151</v>
      </c>
      <c r="AP700" s="91" t="s">
        <v>178</v>
      </c>
      <c r="AQ700" s="91">
        <v>0</v>
      </c>
      <c r="AR700" s="91">
        <v>0</v>
      </c>
      <c r="AS700" s="91"/>
      <c r="AT700" s="91"/>
      <c r="AU700" s="91"/>
      <c r="AV700" s="91"/>
      <c r="AW700" s="91"/>
      <c r="AX700" s="91"/>
      <c r="AY700" s="91"/>
      <c r="AZ700" s="91"/>
      <c r="BA700" s="123" t="s">
        <v>3582</v>
      </c>
      <c r="BB700" s="123" t="s">
        <v>4397</v>
      </c>
      <c r="BC700" s="123">
        <v>0</v>
      </c>
      <c r="BD700" s="90" t="str">
        <f>REPLACE(INDEX(GroupVertices[Group], MATCH(Edges[[#This Row],[Vertex 1]],GroupVertices[Vertex],0)),1,1,"")</f>
        <v>orth</v>
      </c>
      <c r="BE700" s="90" t="e">
        <f>REPLACE(INDEX(GroupVertices[Group], MATCH(Edges[[#This Row],[Vertex 2]],GroupVertices[Vertex],0)),1,1,"")</f>
        <v>#N/A</v>
      </c>
      <c r="BF700">
        <v>1</v>
      </c>
    </row>
    <row r="701" spans="1:58" x14ac:dyDescent="0.25">
      <c r="A701" s="88" t="s">
        <v>4006</v>
      </c>
      <c r="B701" s="88" t="s">
        <v>221</v>
      </c>
      <c r="C701" s="53" t="s">
        <v>4410</v>
      </c>
      <c r="D701" s="54">
        <v>1</v>
      </c>
      <c r="E701" s="53"/>
      <c r="F701" s="55">
        <v>10</v>
      </c>
      <c r="G701" s="53"/>
      <c r="H701" s="57"/>
      <c r="I701" s="56"/>
      <c r="J701" s="56"/>
      <c r="K701" s="36" t="s">
        <v>65</v>
      </c>
      <c r="L701" s="58">
        <v>701</v>
      </c>
      <c r="M701" s="58"/>
      <c r="N701" s="59"/>
      <c r="O701" s="91" t="s">
        <v>223</v>
      </c>
      <c r="P701" s="94">
        <v>42811.581655092596</v>
      </c>
      <c r="Q701" s="91" t="s">
        <v>4043</v>
      </c>
      <c r="R701" s="91"/>
      <c r="S701" s="91"/>
      <c r="T701" s="91"/>
      <c r="U701" s="91"/>
      <c r="V701" s="97" t="s">
        <v>4086</v>
      </c>
      <c r="W701" s="94">
        <v>42811.581655092596</v>
      </c>
      <c r="X701" s="97" t="s">
        <v>4117</v>
      </c>
      <c r="Y701" s="91"/>
      <c r="Z701" s="91"/>
      <c r="AA701" s="100" t="s">
        <v>4153</v>
      </c>
      <c r="AB701" s="91"/>
      <c r="AC701" s="91" t="b">
        <v>0</v>
      </c>
      <c r="AD701" s="91">
        <v>0</v>
      </c>
      <c r="AE701" s="100" t="s">
        <v>242</v>
      </c>
      <c r="AF701" s="91" t="b">
        <v>0</v>
      </c>
      <c r="AG701" s="91" t="s">
        <v>246</v>
      </c>
      <c r="AH701" s="91"/>
      <c r="AI701" s="100" t="s">
        <v>243</v>
      </c>
      <c r="AJ701" s="91" t="b">
        <v>0</v>
      </c>
      <c r="AK701" s="91">
        <v>0</v>
      </c>
      <c r="AL701" s="100" t="s">
        <v>243</v>
      </c>
      <c r="AM701" s="91" t="s">
        <v>247</v>
      </c>
      <c r="AN701" s="91" t="b">
        <v>0</v>
      </c>
      <c r="AO701" s="100" t="s">
        <v>4153</v>
      </c>
      <c r="AP701" s="91" t="s">
        <v>178</v>
      </c>
      <c r="AQ701" s="91">
        <v>0</v>
      </c>
      <c r="AR701" s="91">
        <v>0</v>
      </c>
      <c r="AS701" s="91"/>
      <c r="AT701" s="91"/>
      <c r="AU701" s="91"/>
      <c r="AV701" s="91"/>
      <c r="AW701" s="91"/>
      <c r="AX701" s="91"/>
      <c r="AY701" s="91"/>
      <c r="AZ701" s="91"/>
      <c r="BA701" s="123" t="s">
        <v>3582</v>
      </c>
      <c r="BB701" s="123" t="s">
        <v>4397</v>
      </c>
      <c r="BC701" s="123">
        <v>0</v>
      </c>
      <c r="BD701" s="90" t="str">
        <f>REPLACE(INDEX(GroupVertices[Group], MATCH(Edges[[#This Row],[Vertex 1]],GroupVertices[Vertex],0)),1,1,"")</f>
        <v>orth</v>
      </c>
      <c r="BE701" s="90" t="e">
        <f>REPLACE(INDEX(GroupVertices[Group], MATCH(Edges[[#This Row],[Vertex 2]],GroupVertices[Vertex],0)),1,1,"")</f>
        <v>#N/A</v>
      </c>
      <c r="BF701">
        <v>1</v>
      </c>
    </row>
    <row r="702" spans="1:58" x14ac:dyDescent="0.25">
      <c r="A702" s="88" t="s">
        <v>4006</v>
      </c>
      <c r="B702" s="88" t="s">
        <v>218</v>
      </c>
      <c r="C702" s="53" t="s">
        <v>4410</v>
      </c>
      <c r="D702" s="81">
        <v>1</v>
      </c>
      <c r="E702" s="80"/>
      <c r="F702" s="83">
        <v>10</v>
      </c>
      <c r="G702" s="80"/>
      <c r="H702" s="84"/>
      <c r="I702" s="85"/>
      <c r="J702" s="85"/>
      <c r="K702" s="36" t="s">
        <v>65</v>
      </c>
      <c r="L702" s="129">
        <v>702</v>
      </c>
      <c r="M702" s="129"/>
      <c r="N702" s="59"/>
      <c r="O702" s="91" t="s">
        <v>222</v>
      </c>
      <c r="P702" s="94">
        <v>42811.581655092596</v>
      </c>
      <c r="Q702" s="91" t="s">
        <v>4043</v>
      </c>
      <c r="R702" s="91"/>
      <c r="S702" s="91"/>
      <c r="T702" s="91"/>
      <c r="U702" s="91"/>
      <c r="V702" s="97" t="s">
        <v>4086</v>
      </c>
      <c r="W702" s="94">
        <v>42811.581655092596</v>
      </c>
      <c r="X702" s="97" t="s">
        <v>4117</v>
      </c>
      <c r="Y702" s="91"/>
      <c r="Z702" s="91"/>
      <c r="AA702" s="100" t="s">
        <v>4153</v>
      </c>
      <c r="AB702" s="91"/>
      <c r="AC702" s="91" t="b">
        <v>0</v>
      </c>
      <c r="AD702" s="91">
        <v>0</v>
      </c>
      <c r="AE702" s="100" t="s">
        <v>242</v>
      </c>
      <c r="AF702" s="91" t="b">
        <v>0</v>
      </c>
      <c r="AG702" s="91" t="s">
        <v>246</v>
      </c>
      <c r="AH702" s="91"/>
      <c r="AI702" s="100" t="s">
        <v>243</v>
      </c>
      <c r="AJ702" s="91" t="b">
        <v>0</v>
      </c>
      <c r="AK702" s="91">
        <v>0</v>
      </c>
      <c r="AL702" s="100" t="s">
        <v>243</v>
      </c>
      <c r="AM702" s="91" t="s">
        <v>247</v>
      </c>
      <c r="AN702" s="91" t="b">
        <v>0</v>
      </c>
      <c r="AO702" s="100" t="s">
        <v>4153</v>
      </c>
      <c r="AP702" s="91" t="s">
        <v>178</v>
      </c>
      <c r="AQ702" s="91">
        <v>0</v>
      </c>
      <c r="AR702" s="91">
        <v>0</v>
      </c>
      <c r="AS702" s="91"/>
      <c r="AT702" s="91"/>
      <c r="AU702" s="91"/>
      <c r="AV702" s="91"/>
      <c r="AW702" s="91"/>
      <c r="AX702" s="91"/>
      <c r="AY702" s="91"/>
      <c r="AZ702" s="91"/>
      <c r="BA702" s="123" t="s">
        <v>3582</v>
      </c>
      <c r="BB702" s="123" t="s">
        <v>4397</v>
      </c>
      <c r="BC702" s="123">
        <v>0</v>
      </c>
      <c r="BD702" s="90" t="str">
        <f>REPLACE(INDEX(GroupVertices[Group], MATCH(Edges[[#This Row],[Vertex 1]],GroupVertices[Vertex],0)),1,1,"")</f>
        <v>orth</v>
      </c>
      <c r="BE702" s="90" t="e">
        <f>REPLACE(INDEX(GroupVertices[Group], MATCH(Edges[[#This Row],[Vertex 2]],GroupVertices[Vertex],0)),1,1,"")</f>
        <v>#N/A</v>
      </c>
      <c r="BF702">
        <v>1</v>
      </c>
    </row>
    <row r="703" spans="1:58" x14ac:dyDescent="0.25">
      <c r="A703" s="88" t="s">
        <v>4012</v>
      </c>
      <c r="B703" s="88" t="s">
        <v>472</v>
      </c>
      <c r="C703" s="53" t="s">
        <v>4410</v>
      </c>
      <c r="D703" s="54">
        <v>1</v>
      </c>
      <c r="E703" s="53"/>
      <c r="F703" s="55">
        <v>10</v>
      </c>
      <c r="G703" s="53"/>
      <c r="H703" s="57"/>
      <c r="I703" s="56"/>
      <c r="J703" s="56"/>
      <c r="K703" s="36" t="s">
        <v>65</v>
      </c>
      <c r="L703" s="58">
        <v>703</v>
      </c>
      <c r="M703" s="58"/>
      <c r="N703" s="59"/>
      <c r="O703" s="91" t="s">
        <v>223</v>
      </c>
      <c r="P703" s="94">
        <v>42812.378946759258</v>
      </c>
      <c r="Q703" s="91" t="s">
        <v>4050</v>
      </c>
      <c r="R703" s="91"/>
      <c r="S703" s="91"/>
      <c r="T703" s="91"/>
      <c r="U703" s="91"/>
      <c r="V703" s="97" t="s">
        <v>4092</v>
      </c>
      <c r="W703" s="94">
        <v>42812.378946759258</v>
      </c>
      <c r="X703" s="97" t="s">
        <v>4125</v>
      </c>
      <c r="Y703" s="91"/>
      <c r="Z703" s="91"/>
      <c r="AA703" s="100" t="s">
        <v>4160</v>
      </c>
      <c r="AB703" s="100" t="s">
        <v>478</v>
      </c>
      <c r="AC703" s="91" t="b">
        <v>0</v>
      </c>
      <c r="AD703" s="91">
        <v>0</v>
      </c>
      <c r="AE703" s="100" t="s">
        <v>242</v>
      </c>
      <c r="AF703" s="91" t="b">
        <v>0</v>
      </c>
      <c r="AG703" s="91" t="s">
        <v>246</v>
      </c>
      <c r="AH703" s="91"/>
      <c r="AI703" s="100" t="s">
        <v>243</v>
      </c>
      <c r="AJ703" s="91" t="b">
        <v>0</v>
      </c>
      <c r="AK703" s="91">
        <v>0</v>
      </c>
      <c r="AL703" s="100" t="s">
        <v>243</v>
      </c>
      <c r="AM703" s="91" t="s">
        <v>552</v>
      </c>
      <c r="AN703" s="91" t="b">
        <v>0</v>
      </c>
      <c r="AO703" s="100" t="s">
        <v>478</v>
      </c>
      <c r="AP703" s="91" t="s">
        <v>178</v>
      </c>
      <c r="AQ703" s="91">
        <v>0</v>
      </c>
      <c r="AR703" s="91">
        <v>0</v>
      </c>
      <c r="AS703" s="91"/>
      <c r="AT703" s="91"/>
      <c r="AU703" s="91"/>
      <c r="AV703" s="91"/>
      <c r="AW703" s="91"/>
      <c r="AX703" s="91"/>
      <c r="AY703" s="91"/>
      <c r="AZ703" s="91"/>
      <c r="BA703" s="123" t="s">
        <v>3582</v>
      </c>
      <c r="BB703" s="123" t="s">
        <v>4397</v>
      </c>
      <c r="BC703" s="123">
        <v>0</v>
      </c>
      <c r="BD703" s="90" t="str">
        <f>REPLACE(INDEX(GroupVertices[Group], MATCH(Edges[[#This Row],[Vertex 1]],GroupVertices[Vertex],0)),1,1,"")</f>
        <v>orth</v>
      </c>
      <c r="BE703" s="90" t="e">
        <f>REPLACE(INDEX(GroupVertices[Group], MATCH(Edges[[#This Row],[Vertex 2]],GroupVertices[Vertex],0)),1,1,"")</f>
        <v>#N/A</v>
      </c>
      <c r="BF703">
        <v>1</v>
      </c>
    </row>
    <row r="704" spans="1:58" x14ac:dyDescent="0.25">
      <c r="A704" s="88" t="s">
        <v>4012</v>
      </c>
      <c r="B704" s="88" t="s">
        <v>473</v>
      </c>
      <c r="C704" s="53" t="s">
        <v>4410</v>
      </c>
      <c r="D704" s="81">
        <v>1</v>
      </c>
      <c r="E704" s="80"/>
      <c r="F704" s="83">
        <v>10</v>
      </c>
      <c r="G704" s="80"/>
      <c r="H704" s="84"/>
      <c r="I704" s="85"/>
      <c r="J704" s="85"/>
      <c r="K704" s="36" t="s">
        <v>65</v>
      </c>
      <c r="L704" s="129">
        <v>704</v>
      </c>
      <c r="M704" s="129"/>
      <c r="N704" s="59"/>
      <c r="O704" s="91" t="s">
        <v>223</v>
      </c>
      <c r="P704" s="94">
        <v>42812.378946759258</v>
      </c>
      <c r="Q704" s="91" t="s">
        <v>4050</v>
      </c>
      <c r="R704" s="91"/>
      <c r="S704" s="91"/>
      <c r="T704" s="91"/>
      <c r="U704" s="91"/>
      <c r="V704" s="97" t="s">
        <v>4092</v>
      </c>
      <c r="W704" s="94">
        <v>42812.378946759258</v>
      </c>
      <c r="X704" s="97" t="s">
        <v>4125</v>
      </c>
      <c r="Y704" s="91"/>
      <c r="Z704" s="91"/>
      <c r="AA704" s="100" t="s">
        <v>4160</v>
      </c>
      <c r="AB704" s="100" t="s">
        <v>478</v>
      </c>
      <c r="AC704" s="91" t="b">
        <v>0</v>
      </c>
      <c r="AD704" s="91">
        <v>0</v>
      </c>
      <c r="AE704" s="100" t="s">
        <v>242</v>
      </c>
      <c r="AF704" s="91" t="b">
        <v>0</v>
      </c>
      <c r="AG704" s="91" t="s">
        <v>246</v>
      </c>
      <c r="AH704" s="91"/>
      <c r="AI704" s="100" t="s">
        <v>243</v>
      </c>
      <c r="AJ704" s="91" t="b">
        <v>0</v>
      </c>
      <c r="AK704" s="91">
        <v>0</v>
      </c>
      <c r="AL704" s="100" t="s">
        <v>243</v>
      </c>
      <c r="AM704" s="91" t="s">
        <v>552</v>
      </c>
      <c r="AN704" s="91" t="b">
        <v>0</v>
      </c>
      <c r="AO704" s="100" t="s">
        <v>478</v>
      </c>
      <c r="AP704" s="91" t="s">
        <v>178</v>
      </c>
      <c r="AQ704" s="91">
        <v>0</v>
      </c>
      <c r="AR704" s="91">
        <v>0</v>
      </c>
      <c r="AS704" s="91"/>
      <c r="AT704" s="91"/>
      <c r="AU704" s="91"/>
      <c r="AV704" s="91"/>
      <c r="AW704" s="91"/>
      <c r="AX704" s="91"/>
      <c r="AY704" s="91"/>
      <c r="AZ704" s="91"/>
      <c r="BA704" s="123" t="s">
        <v>3582</v>
      </c>
      <c r="BB704" s="123" t="s">
        <v>4397</v>
      </c>
      <c r="BC704" s="123">
        <v>0</v>
      </c>
      <c r="BD704" s="90" t="str">
        <f>REPLACE(INDEX(GroupVertices[Group], MATCH(Edges[[#This Row],[Vertex 1]],GroupVertices[Vertex],0)),1,1,"")</f>
        <v>orth</v>
      </c>
      <c r="BE704" s="90" t="str">
        <f>REPLACE(INDEX(GroupVertices[Group], MATCH(Edges[[#This Row],[Vertex 2]],GroupVertices[Vertex],0)),1,1,"")</f>
        <v>ast</v>
      </c>
      <c r="BF704">
        <v>1</v>
      </c>
    </row>
    <row r="705" spans="1:58" x14ac:dyDescent="0.25">
      <c r="A705" s="88" t="s">
        <v>4012</v>
      </c>
      <c r="B705" s="88" t="s">
        <v>218</v>
      </c>
      <c r="C705" s="53" t="s">
        <v>4410</v>
      </c>
      <c r="D705" s="54">
        <v>1</v>
      </c>
      <c r="E705" s="53"/>
      <c r="F705" s="55">
        <v>10</v>
      </c>
      <c r="G705" s="53"/>
      <c r="H705" s="57"/>
      <c r="I705" s="56"/>
      <c r="J705" s="56"/>
      <c r="K705" s="36" t="s">
        <v>65</v>
      </c>
      <c r="L705" s="58">
        <v>705</v>
      </c>
      <c r="M705" s="58"/>
      <c r="N705" s="59"/>
      <c r="O705" s="91" t="s">
        <v>222</v>
      </c>
      <c r="P705" s="94">
        <v>42812.378946759258</v>
      </c>
      <c r="Q705" s="91" t="s">
        <v>4050</v>
      </c>
      <c r="R705" s="91"/>
      <c r="S705" s="91"/>
      <c r="T705" s="91"/>
      <c r="U705" s="91"/>
      <c r="V705" s="97" t="s">
        <v>4092</v>
      </c>
      <c r="W705" s="94">
        <v>42812.378946759258</v>
      </c>
      <c r="X705" s="97" t="s">
        <v>4125</v>
      </c>
      <c r="Y705" s="91"/>
      <c r="Z705" s="91"/>
      <c r="AA705" s="100" t="s">
        <v>4160</v>
      </c>
      <c r="AB705" s="100" t="s">
        <v>478</v>
      </c>
      <c r="AC705" s="91" t="b">
        <v>0</v>
      </c>
      <c r="AD705" s="91">
        <v>0</v>
      </c>
      <c r="AE705" s="100" t="s">
        <v>242</v>
      </c>
      <c r="AF705" s="91" t="b">
        <v>0</v>
      </c>
      <c r="AG705" s="91" t="s">
        <v>246</v>
      </c>
      <c r="AH705" s="91"/>
      <c r="AI705" s="100" t="s">
        <v>243</v>
      </c>
      <c r="AJ705" s="91" t="b">
        <v>0</v>
      </c>
      <c r="AK705" s="91">
        <v>0</v>
      </c>
      <c r="AL705" s="100" t="s">
        <v>243</v>
      </c>
      <c r="AM705" s="91" t="s">
        <v>552</v>
      </c>
      <c r="AN705" s="91" t="b">
        <v>0</v>
      </c>
      <c r="AO705" s="100" t="s">
        <v>478</v>
      </c>
      <c r="AP705" s="91" t="s">
        <v>178</v>
      </c>
      <c r="AQ705" s="91">
        <v>0</v>
      </c>
      <c r="AR705" s="91">
        <v>0</v>
      </c>
      <c r="AS705" s="91"/>
      <c r="AT705" s="91"/>
      <c r="AU705" s="91"/>
      <c r="AV705" s="91"/>
      <c r="AW705" s="91"/>
      <c r="AX705" s="91"/>
      <c r="AY705" s="91"/>
      <c r="AZ705" s="91"/>
      <c r="BA705" s="123" t="s">
        <v>3582</v>
      </c>
      <c r="BB705" s="123" t="s">
        <v>4397</v>
      </c>
      <c r="BC705" s="123">
        <v>0</v>
      </c>
      <c r="BD705" s="90" t="str">
        <f>REPLACE(INDEX(GroupVertices[Group], MATCH(Edges[[#This Row],[Vertex 1]],GroupVertices[Vertex],0)),1,1,"")</f>
        <v>orth</v>
      </c>
      <c r="BE705" s="90" t="e">
        <f>REPLACE(INDEX(GroupVertices[Group], MATCH(Edges[[#This Row],[Vertex 2]],GroupVertices[Vertex],0)),1,1,"")</f>
        <v>#N/A</v>
      </c>
      <c r="BF705">
        <v>1</v>
      </c>
    </row>
    <row r="706" spans="1:58" x14ac:dyDescent="0.25">
      <c r="A706" s="88" t="s">
        <v>4013</v>
      </c>
      <c r="B706" s="88" t="s">
        <v>218</v>
      </c>
      <c r="C706" s="53" t="s">
        <v>4410</v>
      </c>
      <c r="D706" s="54">
        <v>1</v>
      </c>
      <c r="E706" s="53"/>
      <c r="F706" s="55">
        <v>10</v>
      </c>
      <c r="G706" s="53"/>
      <c r="H706" s="57"/>
      <c r="I706" s="56"/>
      <c r="J706" s="56"/>
      <c r="K706" s="36" t="s">
        <v>65</v>
      </c>
      <c r="L706" s="58">
        <v>706</v>
      </c>
      <c r="M706" s="58"/>
      <c r="N706" s="59"/>
      <c r="O706" s="91" t="s">
        <v>222</v>
      </c>
      <c r="P706" s="94">
        <v>42812.39398148148</v>
      </c>
      <c r="Q706" s="91" t="s">
        <v>4051</v>
      </c>
      <c r="R706" s="91"/>
      <c r="S706" s="91"/>
      <c r="T706" s="91"/>
      <c r="U706" s="91"/>
      <c r="V706" s="97" t="s">
        <v>4093</v>
      </c>
      <c r="W706" s="94">
        <v>42812.39398148148</v>
      </c>
      <c r="X706" s="97" t="s">
        <v>4126</v>
      </c>
      <c r="Y706" s="91"/>
      <c r="Z706" s="91"/>
      <c r="AA706" s="100" t="s">
        <v>4161</v>
      </c>
      <c r="AB706" s="100" t="s">
        <v>4177</v>
      </c>
      <c r="AC706" s="91" t="b">
        <v>0</v>
      </c>
      <c r="AD706" s="91">
        <v>0</v>
      </c>
      <c r="AE706" s="100" t="s">
        <v>242</v>
      </c>
      <c r="AF706" s="91" t="b">
        <v>0</v>
      </c>
      <c r="AG706" s="91" t="s">
        <v>246</v>
      </c>
      <c r="AH706" s="91"/>
      <c r="AI706" s="100" t="s">
        <v>243</v>
      </c>
      <c r="AJ706" s="91" t="b">
        <v>0</v>
      </c>
      <c r="AK706" s="91">
        <v>0</v>
      </c>
      <c r="AL706" s="100" t="s">
        <v>243</v>
      </c>
      <c r="AM706" s="91" t="s">
        <v>247</v>
      </c>
      <c r="AN706" s="91" t="b">
        <v>0</v>
      </c>
      <c r="AO706" s="100" t="s">
        <v>4177</v>
      </c>
      <c r="AP706" s="91" t="s">
        <v>178</v>
      </c>
      <c r="AQ706" s="91">
        <v>0</v>
      </c>
      <c r="AR706" s="91">
        <v>0</v>
      </c>
      <c r="AS706" s="91"/>
      <c r="AT706" s="91"/>
      <c r="AU706" s="91"/>
      <c r="AV706" s="91"/>
      <c r="AW706" s="91"/>
      <c r="AX706" s="91"/>
      <c r="AY706" s="91"/>
      <c r="AZ706" s="91"/>
      <c r="BA706" s="123" t="s">
        <v>3582</v>
      </c>
      <c r="BB706" s="123" t="s">
        <v>4397</v>
      </c>
      <c r="BC706" s="123">
        <v>0</v>
      </c>
      <c r="BD706" s="90" t="str">
        <f>REPLACE(INDEX(GroupVertices[Group], MATCH(Edges[[#This Row],[Vertex 1]],GroupVertices[Vertex],0)),1,1,"")</f>
        <v>orth</v>
      </c>
      <c r="BE706" s="90" t="e">
        <f>REPLACE(INDEX(GroupVertices[Group], MATCH(Edges[[#This Row],[Vertex 2]],GroupVertices[Vertex],0)),1,1,"")</f>
        <v>#N/A</v>
      </c>
      <c r="BF706">
        <v>1</v>
      </c>
    </row>
    <row r="707" spans="1:58" x14ac:dyDescent="0.25">
      <c r="A707" s="88" t="s">
        <v>4016</v>
      </c>
      <c r="B707" s="88" t="s">
        <v>218</v>
      </c>
      <c r="C707" s="53" t="s">
        <v>4410</v>
      </c>
      <c r="D707" s="54">
        <v>1.1666666666666667</v>
      </c>
      <c r="E707" s="53"/>
      <c r="F707" s="55">
        <v>17.5</v>
      </c>
      <c r="G707" s="53"/>
      <c r="H707" s="57"/>
      <c r="I707" s="56"/>
      <c r="J707" s="56"/>
      <c r="K707" s="36" t="s">
        <v>65</v>
      </c>
      <c r="L707" s="58">
        <v>707</v>
      </c>
      <c r="M707" s="58"/>
      <c r="N707" s="59"/>
      <c r="O707" s="91" t="s">
        <v>222</v>
      </c>
      <c r="P707" s="94">
        <v>42812.579837962963</v>
      </c>
      <c r="Q707" s="91" t="s">
        <v>4054</v>
      </c>
      <c r="R707" s="91"/>
      <c r="S707" s="91"/>
      <c r="T707" s="91" t="s">
        <v>4073</v>
      </c>
      <c r="U707" s="91"/>
      <c r="V707" s="97" t="s">
        <v>4096</v>
      </c>
      <c r="W707" s="94">
        <v>42812.579837962963</v>
      </c>
      <c r="X707" s="97" t="s">
        <v>4129</v>
      </c>
      <c r="Y707" s="91"/>
      <c r="Z707" s="91"/>
      <c r="AA707" s="100" t="s">
        <v>4164</v>
      </c>
      <c r="AB707" s="91"/>
      <c r="AC707" s="91" t="b">
        <v>0</v>
      </c>
      <c r="AD707" s="91">
        <v>0</v>
      </c>
      <c r="AE707" s="100" t="s">
        <v>242</v>
      </c>
      <c r="AF707" s="91" t="b">
        <v>0</v>
      </c>
      <c r="AG707" s="91" t="s">
        <v>246</v>
      </c>
      <c r="AH707" s="91"/>
      <c r="AI707" s="100" t="s">
        <v>243</v>
      </c>
      <c r="AJ707" s="91" t="b">
        <v>0</v>
      </c>
      <c r="AK707" s="91">
        <v>0</v>
      </c>
      <c r="AL707" s="100" t="s">
        <v>243</v>
      </c>
      <c r="AM707" s="91" t="s">
        <v>453</v>
      </c>
      <c r="AN707" s="91" t="b">
        <v>0</v>
      </c>
      <c r="AO707" s="100" t="s">
        <v>4164</v>
      </c>
      <c r="AP707" s="91" t="s">
        <v>178</v>
      </c>
      <c r="AQ707" s="91">
        <v>0</v>
      </c>
      <c r="AR707" s="91">
        <v>0</v>
      </c>
      <c r="AS707" s="91"/>
      <c r="AT707" s="91"/>
      <c r="AU707" s="91"/>
      <c r="AV707" s="91"/>
      <c r="AW707" s="91"/>
      <c r="AX707" s="91"/>
      <c r="AY707" s="91"/>
      <c r="AZ707" s="91"/>
      <c r="BA707" s="123" t="s">
        <v>3582</v>
      </c>
      <c r="BB707" s="123" t="s">
        <v>4397</v>
      </c>
      <c r="BC707" s="123">
        <v>0</v>
      </c>
      <c r="BD707" s="90" t="str">
        <f>REPLACE(INDEX(GroupVertices[Group], MATCH(Edges[[#This Row],[Vertex 1]],GroupVertices[Vertex],0)),1,1,"")</f>
        <v>orth</v>
      </c>
      <c r="BE707" s="90" t="e">
        <f>REPLACE(INDEX(GroupVertices[Group], MATCH(Edges[[#This Row],[Vertex 2]],GroupVertices[Vertex],0)),1,1,"")</f>
        <v>#N/A</v>
      </c>
      <c r="BF707">
        <v>2</v>
      </c>
    </row>
    <row r="708" spans="1:58" x14ac:dyDescent="0.25">
      <c r="A708" s="88" t="s">
        <v>4016</v>
      </c>
      <c r="B708" s="88" t="s">
        <v>218</v>
      </c>
      <c r="C708" s="53" t="s">
        <v>4410</v>
      </c>
      <c r="D708" s="54">
        <v>1.1666666666666667</v>
      </c>
      <c r="E708" s="53"/>
      <c r="F708" s="55">
        <v>17.5</v>
      </c>
      <c r="G708" s="53"/>
      <c r="H708" s="57"/>
      <c r="I708" s="56"/>
      <c r="J708" s="56"/>
      <c r="K708" s="36" t="s">
        <v>65</v>
      </c>
      <c r="L708" s="58">
        <v>708</v>
      </c>
      <c r="M708" s="58"/>
      <c r="N708" s="59"/>
      <c r="O708" s="91" t="s">
        <v>223</v>
      </c>
      <c r="P708" s="94">
        <v>42812.580393518518</v>
      </c>
      <c r="Q708" s="91" t="s">
        <v>4055</v>
      </c>
      <c r="R708" s="91"/>
      <c r="S708" s="91"/>
      <c r="T708" s="91"/>
      <c r="U708" s="91"/>
      <c r="V708" s="97" t="s">
        <v>4096</v>
      </c>
      <c r="W708" s="94">
        <v>42812.580393518518</v>
      </c>
      <c r="X708" s="97" t="s">
        <v>4130</v>
      </c>
      <c r="Y708" s="91"/>
      <c r="Z708" s="91"/>
      <c r="AA708" s="100" t="s">
        <v>4165</v>
      </c>
      <c r="AB708" s="91"/>
      <c r="AC708" s="91" t="b">
        <v>0</v>
      </c>
      <c r="AD708" s="91">
        <v>0</v>
      </c>
      <c r="AE708" s="100" t="s">
        <v>244</v>
      </c>
      <c r="AF708" s="91" t="b">
        <v>0</v>
      </c>
      <c r="AG708" s="91" t="s">
        <v>246</v>
      </c>
      <c r="AH708" s="91"/>
      <c r="AI708" s="100" t="s">
        <v>243</v>
      </c>
      <c r="AJ708" s="91" t="b">
        <v>0</v>
      </c>
      <c r="AK708" s="91">
        <v>0</v>
      </c>
      <c r="AL708" s="100" t="s">
        <v>243</v>
      </c>
      <c r="AM708" s="91" t="s">
        <v>453</v>
      </c>
      <c r="AN708" s="91" t="b">
        <v>0</v>
      </c>
      <c r="AO708" s="100" t="s">
        <v>4165</v>
      </c>
      <c r="AP708" s="91" t="s">
        <v>178</v>
      </c>
      <c r="AQ708" s="91">
        <v>0</v>
      </c>
      <c r="AR708" s="91">
        <v>0</v>
      </c>
      <c r="AS708" s="91"/>
      <c r="AT708" s="91"/>
      <c r="AU708" s="91"/>
      <c r="AV708" s="91"/>
      <c r="AW708" s="91"/>
      <c r="AX708" s="91"/>
      <c r="AY708" s="91"/>
      <c r="AZ708" s="91"/>
      <c r="BA708" s="123" t="s">
        <v>3582</v>
      </c>
      <c r="BB708" s="123" t="s">
        <v>4397</v>
      </c>
      <c r="BC708" s="123">
        <v>0</v>
      </c>
      <c r="BD708" s="90" t="str">
        <f>REPLACE(INDEX(GroupVertices[Group], MATCH(Edges[[#This Row],[Vertex 1]],GroupVertices[Vertex],0)),1,1,"")</f>
        <v>orth</v>
      </c>
      <c r="BE708" s="90" t="e">
        <f>REPLACE(INDEX(GroupVertices[Group], MATCH(Edges[[#This Row],[Vertex 2]],GroupVertices[Vertex],0)),1,1,"")</f>
        <v>#N/A</v>
      </c>
      <c r="BF708">
        <v>2</v>
      </c>
    </row>
    <row r="709" spans="1:58" x14ac:dyDescent="0.25">
      <c r="A709" s="88" t="s">
        <v>4016</v>
      </c>
      <c r="B709" s="88" t="s">
        <v>221</v>
      </c>
      <c r="C709" s="53" t="s">
        <v>4410</v>
      </c>
      <c r="D709" s="54">
        <v>1</v>
      </c>
      <c r="E709" s="53"/>
      <c r="F709" s="55">
        <v>10</v>
      </c>
      <c r="G709" s="53"/>
      <c r="H709" s="57"/>
      <c r="I709" s="56"/>
      <c r="J709" s="56"/>
      <c r="K709" s="36" t="s">
        <v>65</v>
      </c>
      <c r="L709" s="58">
        <v>709</v>
      </c>
      <c r="M709" s="58"/>
      <c r="N709" s="59"/>
      <c r="O709" s="91" t="s">
        <v>222</v>
      </c>
      <c r="P709" s="94">
        <v>42812.580393518518</v>
      </c>
      <c r="Q709" s="91" t="s">
        <v>4055</v>
      </c>
      <c r="R709" s="91"/>
      <c r="S709" s="91"/>
      <c r="T709" s="91"/>
      <c r="U709" s="91"/>
      <c r="V709" s="97" t="s">
        <v>4096</v>
      </c>
      <c r="W709" s="94">
        <v>42812.580393518518</v>
      </c>
      <c r="X709" s="97" t="s">
        <v>4130</v>
      </c>
      <c r="Y709" s="91"/>
      <c r="Z709" s="91"/>
      <c r="AA709" s="100" t="s">
        <v>4165</v>
      </c>
      <c r="AB709" s="91"/>
      <c r="AC709" s="91" t="b">
        <v>0</v>
      </c>
      <c r="AD709" s="91">
        <v>0</v>
      </c>
      <c r="AE709" s="100" t="s">
        <v>244</v>
      </c>
      <c r="AF709" s="91" t="b">
        <v>0</v>
      </c>
      <c r="AG709" s="91" t="s">
        <v>246</v>
      </c>
      <c r="AH709" s="91"/>
      <c r="AI709" s="100" t="s">
        <v>243</v>
      </c>
      <c r="AJ709" s="91" t="b">
        <v>0</v>
      </c>
      <c r="AK709" s="91">
        <v>0</v>
      </c>
      <c r="AL709" s="100" t="s">
        <v>243</v>
      </c>
      <c r="AM709" s="91" t="s">
        <v>453</v>
      </c>
      <c r="AN709" s="91" t="b">
        <v>0</v>
      </c>
      <c r="AO709" s="100" t="s">
        <v>4165</v>
      </c>
      <c r="AP709" s="91" t="s">
        <v>178</v>
      </c>
      <c r="AQ709" s="91">
        <v>0</v>
      </c>
      <c r="AR709" s="91">
        <v>0</v>
      </c>
      <c r="AS709" s="91"/>
      <c r="AT709" s="91"/>
      <c r="AU709" s="91"/>
      <c r="AV709" s="91"/>
      <c r="AW709" s="91"/>
      <c r="AX709" s="91"/>
      <c r="AY709" s="91"/>
      <c r="AZ709" s="91"/>
      <c r="BA709" s="123" t="s">
        <v>3582</v>
      </c>
      <c r="BB709" s="123" t="s">
        <v>4397</v>
      </c>
      <c r="BC709" s="123">
        <v>0</v>
      </c>
      <c r="BD709" s="90" t="str">
        <f>REPLACE(INDEX(GroupVertices[Group], MATCH(Edges[[#This Row],[Vertex 1]],GroupVertices[Vertex],0)),1,1,"")</f>
        <v>orth</v>
      </c>
      <c r="BE709" s="90" t="e">
        <f>REPLACE(INDEX(GroupVertices[Group], MATCH(Edges[[#This Row],[Vertex 2]],GroupVertices[Vertex],0)),1,1,"")</f>
        <v>#N/A</v>
      </c>
      <c r="BF709">
        <v>1</v>
      </c>
    </row>
    <row r="710" spans="1:58" x14ac:dyDescent="0.25">
      <c r="A710" s="88" t="s">
        <v>2077</v>
      </c>
      <c r="B710" s="88" t="s">
        <v>221</v>
      </c>
      <c r="C710" s="53" t="s">
        <v>4410</v>
      </c>
      <c r="D710" s="54">
        <v>1.1666666666666667</v>
      </c>
      <c r="E710" s="53"/>
      <c r="F710" s="55">
        <v>17.5</v>
      </c>
      <c r="G710" s="53"/>
      <c r="H710" s="57"/>
      <c r="I710" s="56"/>
      <c r="J710" s="56"/>
      <c r="K710" s="36" t="s">
        <v>65</v>
      </c>
      <c r="L710" s="58">
        <v>710</v>
      </c>
      <c r="M710" s="58"/>
      <c r="N710" s="59"/>
      <c r="O710" s="91" t="s">
        <v>223</v>
      </c>
      <c r="P710" s="94">
        <v>42814.420868055553</v>
      </c>
      <c r="Q710" s="91" t="s">
        <v>2124</v>
      </c>
      <c r="R710" s="91"/>
      <c r="S710" s="91"/>
      <c r="T710" s="91" t="s">
        <v>2147</v>
      </c>
      <c r="U710" s="91"/>
      <c r="V710" s="97" t="s">
        <v>2179</v>
      </c>
      <c r="W710" s="94">
        <v>42814.420868055553</v>
      </c>
      <c r="X710" s="97" t="s">
        <v>2219</v>
      </c>
      <c r="Y710" s="91"/>
      <c r="Z710" s="91"/>
      <c r="AA710" s="100" t="s">
        <v>2259</v>
      </c>
      <c r="AB710" s="91"/>
      <c r="AC710" s="91" t="b">
        <v>0</v>
      </c>
      <c r="AD710" s="91">
        <v>0</v>
      </c>
      <c r="AE710" s="100" t="s">
        <v>242</v>
      </c>
      <c r="AF710" s="91" t="b">
        <v>0</v>
      </c>
      <c r="AG710" s="91" t="s">
        <v>246</v>
      </c>
      <c r="AH710" s="91"/>
      <c r="AI710" s="100" t="s">
        <v>243</v>
      </c>
      <c r="AJ710" s="91" t="b">
        <v>0</v>
      </c>
      <c r="AK710" s="91">
        <v>0</v>
      </c>
      <c r="AL710" s="100" t="s">
        <v>243</v>
      </c>
      <c r="AM710" s="91" t="s">
        <v>453</v>
      </c>
      <c r="AN710" s="91" t="b">
        <v>0</v>
      </c>
      <c r="AO710" s="100" t="s">
        <v>2259</v>
      </c>
      <c r="AP710" s="91" t="s">
        <v>178</v>
      </c>
      <c r="AQ710" s="91">
        <v>0</v>
      </c>
      <c r="AR710" s="91">
        <v>0</v>
      </c>
      <c r="AS710" s="91"/>
      <c r="AT710" s="91"/>
      <c r="AU710" s="91"/>
      <c r="AV710" s="91"/>
      <c r="AW710" s="91"/>
      <c r="AX710" s="91"/>
      <c r="AY710" s="91"/>
      <c r="AZ710" s="91"/>
      <c r="BA710" s="123" t="s">
        <v>3582</v>
      </c>
      <c r="BB710" s="123" t="s">
        <v>4397</v>
      </c>
      <c r="BC710" s="123">
        <v>0</v>
      </c>
      <c r="BD710" s="90" t="str">
        <f>REPLACE(INDEX(GroupVertices[Group], MATCH(Edges[[#This Row],[Vertex 1]],GroupVertices[Vertex],0)),1,1,"")</f>
        <v>est</v>
      </c>
      <c r="BE710" s="90" t="e">
        <f>REPLACE(INDEX(GroupVertices[Group], MATCH(Edges[[#This Row],[Vertex 2]],GroupVertices[Vertex],0)),1,1,"")</f>
        <v>#N/A</v>
      </c>
      <c r="BF710">
        <v>2</v>
      </c>
    </row>
    <row r="711" spans="1:58" x14ac:dyDescent="0.25">
      <c r="A711" s="158" t="s">
        <v>2077</v>
      </c>
      <c r="B711" s="88" t="s">
        <v>218</v>
      </c>
      <c r="C711" s="53" t="s">
        <v>4410</v>
      </c>
      <c r="D711" s="54">
        <v>1.1666666666666667</v>
      </c>
      <c r="E711" s="53"/>
      <c r="F711" s="55">
        <v>17.5</v>
      </c>
      <c r="G711" s="53"/>
      <c r="H711" s="57"/>
      <c r="I711" s="56"/>
      <c r="J711" s="56"/>
      <c r="K711" s="36" t="s">
        <v>65</v>
      </c>
      <c r="L711" s="58">
        <v>711</v>
      </c>
      <c r="M711" s="58"/>
      <c r="N711" s="59"/>
      <c r="O711" s="91" t="s">
        <v>222</v>
      </c>
      <c r="P711" s="94">
        <v>42814.420868055553</v>
      </c>
      <c r="Q711" s="91" t="s">
        <v>2124</v>
      </c>
      <c r="R711" s="91"/>
      <c r="S711" s="91"/>
      <c r="T711" s="91" t="s">
        <v>2147</v>
      </c>
      <c r="U711" s="91"/>
      <c r="V711" s="97" t="s">
        <v>2179</v>
      </c>
      <c r="W711" s="94">
        <v>42814.420868055553</v>
      </c>
      <c r="X711" s="97" t="s">
        <v>2219</v>
      </c>
      <c r="Y711" s="91"/>
      <c r="Z711" s="91"/>
      <c r="AA711" s="100" t="s">
        <v>2259</v>
      </c>
      <c r="AB711" s="91"/>
      <c r="AC711" s="91" t="b">
        <v>0</v>
      </c>
      <c r="AD711" s="91">
        <v>0</v>
      </c>
      <c r="AE711" s="100" t="s">
        <v>242</v>
      </c>
      <c r="AF711" s="91" t="b">
        <v>0</v>
      </c>
      <c r="AG711" s="91" t="s">
        <v>246</v>
      </c>
      <c r="AH711" s="91"/>
      <c r="AI711" s="100" t="s">
        <v>243</v>
      </c>
      <c r="AJ711" s="91" t="b">
        <v>0</v>
      </c>
      <c r="AK711" s="91">
        <v>0</v>
      </c>
      <c r="AL711" s="100" t="s">
        <v>243</v>
      </c>
      <c r="AM711" s="91" t="s">
        <v>453</v>
      </c>
      <c r="AN711" s="91" t="b">
        <v>0</v>
      </c>
      <c r="AO711" s="100" t="s">
        <v>2259</v>
      </c>
      <c r="AP711" s="91" t="s">
        <v>178</v>
      </c>
      <c r="AQ711" s="91">
        <v>0</v>
      </c>
      <c r="AR711" s="91">
        <v>0</v>
      </c>
      <c r="AS711" s="91"/>
      <c r="AT711" s="91"/>
      <c r="AU711" s="91"/>
      <c r="AV711" s="91"/>
      <c r="AW711" s="91"/>
      <c r="AX711" s="91"/>
      <c r="AY711" s="91"/>
      <c r="AZ711" s="91"/>
      <c r="BA711" s="123" t="s">
        <v>3582</v>
      </c>
      <c r="BB711" s="123" t="s">
        <v>4397</v>
      </c>
      <c r="BC711" s="123">
        <v>0</v>
      </c>
      <c r="BD711" s="90" t="str">
        <f>REPLACE(INDEX(GroupVertices[Group], MATCH(Edges[[#This Row],[Vertex 1]],GroupVertices[Vertex],0)),1,1,"")</f>
        <v>est</v>
      </c>
      <c r="BE711" s="90" t="e">
        <f>REPLACE(INDEX(GroupVertices[Group], MATCH(Edges[[#This Row],[Vertex 2]],GroupVertices[Vertex],0)),1,1,"")</f>
        <v>#N/A</v>
      </c>
      <c r="BF711">
        <v>2</v>
      </c>
    </row>
    <row r="712" spans="1:58" x14ac:dyDescent="0.25">
      <c r="A712" s="88" t="s">
        <v>329</v>
      </c>
      <c r="B712" s="88" t="s">
        <v>333</v>
      </c>
      <c r="C712" s="53" t="s">
        <v>4409</v>
      </c>
      <c r="D712" s="54">
        <v>1.1666666666666667</v>
      </c>
      <c r="E712" s="61"/>
      <c r="F712" s="55">
        <v>17.5</v>
      </c>
      <c r="G712" s="53"/>
      <c r="H712" s="57"/>
      <c r="I712" s="56"/>
      <c r="J712" s="56"/>
      <c r="K712" s="36" t="s">
        <v>65</v>
      </c>
      <c r="L712" s="79">
        <v>712</v>
      </c>
      <c r="M712" s="79"/>
      <c r="N712" s="59"/>
      <c r="O712" s="91" t="s">
        <v>223</v>
      </c>
      <c r="P712" s="94">
        <v>42808.730428240742</v>
      </c>
      <c r="Q712" s="91" t="s">
        <v>337</v>
      </c>
      <c r="R712" s="91"/>
      <c r="S712" s="91"/>
      <c r="T712" s="91"/>
      <c r="U712" s="91"/>
      <c r="V712" s="97" t="s">
        <v>346</v>
      </c>
      <c r="W712" s="94">
        <v>42808.730428240742</v>
      </c>
      <c r="X712" s="97" t="s">
        <v>352</v>
      </c>
      <c r="Y712" s="91"/>
      <c r="Z712" s="91"/>
      <c r="AA712" s="100" t="s">
        <v>358</v>
      </c>
      <c r="AB712" s="91"/>
      <c r="AC712" s="91" t="b">
        <v>0</v>
      </c>
      <c r="AD712" s="91">
        <v>0</v>
      </c>
      <c r="AE712" s="100" t="s">
        <v>362</v>
      </c>
      <c r="AF712" s="91" t="b">
        <v>0</v>
      </c>
      <c r="AG712" s="91" t="s">
        <v>246</v>
      </c>
      <c r="AH712" s="91"/>
      <c r="AI712" s="100" t="s">
        <v>243</v>
      </c>
      <c r="AJ712" s="91" t="b">
        <v>0</v>
      </c>
      <c r="AK712" s="91">
        <v>0</v>
      </c>
      <c r="AL712" s="100" t="s">
        <v>243</v>
      </c>
      <c r="AM712" s="91" t="s">
        <v>247</v>
      </c>
      <c r="AN712" s="91" t="b">
        <v>0</v>
      </c>
      <c r="AO712" s="100" t="s">
        <v>358</v>
      </c>
      <c r="AP712" s="91" t="s">
        <v>178</v>
      </c>
      <c r="AQ712" s="91">
        <v>0</v>
      </c>
      <c r="AR712" s="91">
        <v>0</v>
      </c>
      <c r="AS712" s="91"/>
      <c r="AT712" s="91"/>
      <c r="AU712" s="91"/>
      <c r="AV712" s="91"/>
      <c r="AW712" s="91"/>
      <c r="AX712" s="91"/>
      <c r="AY712" s="91"/>
      <c r="AZ712" s="91"/>
      <c r="BA712" s="123" t="s">
        <v>326</v>
      </c>
      <c r="BB712" s="123" t="s">
        <v>4398</v>
      </c>
      <c r="BC712" s="123">
        <v>1</v>
      </c>
      <c r="BD712" s="90" t="str">
        <f>REPLACE(INDEX(GroupVertices[Group], MATCH(Edges[[#This Row],[Vertex 1]],GroupVertices[Vertex],0)),1,1,"")</f>
        <v>outh</v>
      </c>
      <c r="BE712" s="90" t="e">
        <f>REPLACE(INDEX(GroupVertices[Group], MATCH(Edges[[#This Row],[Vertex 2]],GroupVertices[Vertex],0)),1,1,"")</f>
        <v>#N/A</v>
      </c>
      <c r="BF712">
        <v>2</v>
      </c>
    </row>
    <row r="713" spans="1:58" x14ac:dyDescent="0.25">
      <c r="A713" s="88" t="s">
        <v>329</v>
      </c>
      <c r="B713" s="88" t="s">
        <v>334</v>
      </c>
      <c r="C713" s="53" t="s">
        <v>4409</v>
      </c>
      <c r="D713" s="54">
        <v>1.1666666666666667</v>
      </c>
      <c r="E713" s="61"/>
      <c r="F713" s="55">
        <v>17.5</v>
      </c>
      <c r="G713" s="53"/>
      <c r="H713" s="57"/>
      <c r="I713" s="56"/>
      <c r="J713" s="56"/>
      <c r="K713" s="36" t="s">
        <v>65</v>
      </c>
      <c r="L713" s="79">
        <v>713</v>
      </c>
      <c r="M713" s="79"/>
      <c r="N713" s="59"/>
      <c r="O713" s="91" t="s">
        <v>222</v>
      </c>
      <c r="P713" s="94">
        <v>42808.730428240742</v>
      </c>
      <c r="Q713" s="91" t="s">
        <v>337</v>
      </c>
      <c r="R713" s="91"/>
      <c r="S713" s="91"/>
      <c r="T713" s="91"/>
      <c r="U713" s="91"/>
      <c r="V713" s="97" t="s">
        <v>346</v>
      </c>
      <c r="W713" s="94">
        <v>42808.730428240742</v>
      </c>
      <c r="X713" s="97" t="s">
        <v>352</v>
      </c>
      <c r="Y713" s="91"/>
      <c r="Z713" s="91"/>
      <c r="AA713" s="100" t="s">
        <v>358</v>
      </c>
      <c r="AB713" s="91"/>
      <c r="AC713" s="91" t="b">
        <v>0</v>
      </c>
      <c r="AD713" s="91">
        <v>0</v>
      </c>
      <c r="AE713" s="100" t="s">
        <v>362</v>
      </c>
      <c r="AF713" s="91" t="b">
        <v>0</v>
      </c>
      <c r="AG713" s="91" t="s">
        <v>246</v>
      </c>
      <c r="AH713" s="91"/>
      <c r="AI713" s="100" t="s">
        <v>243</v>
      </c>
      <c r="AJ713" s="91" t="b">
        <v>0</v>
      </c>
      <c r="AK713" s="91">
        <v>0</v>
      </c>
      <c r="AL713" s="100" t="s">
        <v>243</v>
      </c>
      <c r="AM713" s="91" t="s">
        <v>247</v>
      </c>
      <c r="AN713" s="91" t="b">
        <v>0</v>
      </c>
      <c r="AO713" s="100" t="s">
        <v>358</v>
      </c>
      <c r="AP713" s="91" t="s">
        <v>178</v>
      </c>
      <c r="AQ713" s="91">
        <v>0</v>
      </c>
      <c r="AR713" s="91">
        <v>0</v>
      </c>
      <c r="AS713" s="91"/>
      <c r="AT713" s="91"/>
      <c r="AU713" s="91"/>
      <c r="AV713" s="91"/>
      <c r="AW713" s="91"/>
      <c r="AX713" s="91"/>
      <c r="AY713" s="91"/>
      <c r="AZ713" s="91"/>
      <c r="BA713" s="123" t="s">
        <v>326</v>
      </c>
      <c r="BB713" s="123" t="s">
        <v>4398</v>
      </c>
      <c r="BC713" s="123">
        <v>1</v>
      </c>
      <c r="BD713" s="90" t="str">
        <f>REPLACE(INDEX(GroupVertices[Group], MATCH(Edges[[#This Row],[Vertex 1]],GroupVertices[Vertex],0)),1,1,"")</f>
        <v>outh</v>
      </c>
      <c r="BE713" s="90" t="str">
        <f>REPLACE(INDEX(GroupVertices[Group], MATCH(Edges[[#This Row],[Vertex 2]],GroupVertices[Vertex],0)),1,1,"")</f>
        <v>outh</v>
      </c>
      <c r="BF713">
        <v>2</v>
      </c>
    </row>
    <row r="714" spans="1:58" x14ac:dyDescent="0.25">
      <c r="A714" s="88" t="s">
        <v>329</v>
      </c>
      <c r="B714" s="88" t="s">
        <v>218</v>
      </c>
      <c r="C714" s="53" t="s">
        <v>4409</v>
      </c>
      <c r="D714" s="54">
        <v>1.1666666666666667</v>
      </c>
      <c r="E714" s="61"/>
      <c r="F714" s="55">
        <v>17.5</v>
      </c>
      <c r="G714" s="53"/>
      <c r="H714" s="57"/>
      <c r="I714" s="56"/>
      <c r="J714" s="56"/>
      <c r="K714" s="36" t="s">
        <v>65</v>
      </c>
      <c r="L714" s="79">
        <v>714</v>
      </c>
      <c r="M714" s="79"/>
      <c r="N714" s="59"/>
      <c r="O714" s="91" t="s">
        <v>223</v>
      </c>
      <c r="P714" s="94">
        <v>42808.730428240742</v>
      </c>
      <c r="Q714" s="91" t="s">
        <v>337</v>
      </c>
      <c r="R714" s="91"/>
      <c r="S714" s="91"/>
      <c r="T714" s="91"/>
      <c r="U714" s="91"/>
      <c r="V714" s="97" t="s">
        <v>346</v>
      </c>
      <c r="W714" s="94">
        <v>42808.730428240742</v>
      </c>
      <c r="X714" s="97" t="s">
        <v>352</v>
      </c>
      <c r="Y714" s="91"/>
      <c r="Z714" s="91"/>
      <c r="AA714" s="100" t="s">
        <v>358</v>
      </c>
      <c r="AB714" s="91"/>
      <c r="AC714" s="91" t="b">
        <v>0</v>
      </c>
      <c r="AD714" s="91">
        <v>0</v>
      </c>
      <c r="AE714" s="100" t="s">
        <v>362</v>
      </c>
      <c r="AF714" s="91" t="b">
        <v>0</v>
      </c>
      <c r="AG714" s="91" t="s">
        <v>246</v>
      </c>
      <c r="AH714" s="91"/>
      <c r="AI714" s="100" t="s">
        <v>243</v>
      </c>
      <c r="AJ714" s="91" t="b">
        <v>0</v>
      </c>
      <c r="AK714" s="91">
        <v>0</v>
      </c>
      <c r="AL714" s="100" t="s">
        <v>243</v>
      </c>
      <c r="AM714" s="91" t="s">
        <v>247</v>
      </c>
      <c r="AN714" s="91" t="b">
        <v>0</v>
      </c>
      <c r="AO714" s="100" t="s">
        <v>358</v>
      </c>
      <c r="AP714" s="91" t="s">
        <v>178</v>
      </c>
      <c r="AQ714" s="91">
        <v>0</v>
      </c>
      <c r="AR714" s="91">
        <v>0</v>
      </c>
      <c r="AS714" s="91"/>
      <c r="AT714" s="91"/>
      <c r="AU714" s="91"/>
      <c r="AV714" s="91"/>
      <c r="AW714" s="91"/>
      <c r="AX714" s="91"/>
      <c r="AY714" s="91"/>
      <c r="AZ714" s="91"/>
      <c r="BA714" s="123" t="s">
        <v>326</v>
      </c>
      <c r="BB714" s="123" t="s">
        <v>4398</v>
      </c>
      <c r="BC714" s="123">
        <v>1</v>
      </c>
      <c r="BD714" s="90" t="str">
        <f>REPLACE(INDEX(GroupVertices[Group], MATCH(Edges[[#This Row],[Vertex 1]],GroupVertices[Vertex],0)),1,1,"")</f>
        <v>outh</v>
      </c>
      <c r="BE714" s="90" t="e">
        <f>REPLACE(INDEX(GroupVertices[Group], MATCH(Edges[[#This Row],[Vertex 2]],GroupVertices[Vertex],0)),1,1,"")</f>
        <v>#N/A</v>
      </c>
      <c r="BF714">
        <v>2</v>
      </c>
    </row>
    <row r="715" spans="1:58" x14ac:dyDescent="0.25">
      <c r="A715" s="88" t="s">
        <v>331</v>
      </c>
      <c r="B715" s="88" t="s">
        <v>218</v>
      </c>
      <c r="C715" s="53" t="s">
        <v>4409</v>
      </c>
      <c r="D715" s="54">
        <v>1.1666666666666667</v>
      </c>
      <c r="E715" s="61"/>
      <c r="F715" s="55">
        <v>17.5</v>
      </c>
      <c r="G715" s="53"/>
      <c r="H715" s="57"/>
      <c r="I715" s="56"/>
      <c r="J715" s="56"/>
      <c r="K715" s="36" t="s">
        <v>65</v>
      </c>
      <c r="L715" s="79">
        <v>715</v>
      </c>
      <c r="M715" s="79"/>
      <c r="N715" s="59"/>
      <c r="O715" s="91" t="s">
        <v>223</v>
      </c>
      <c r="P715" s="94">
        <v>42813.251909722225</v>
      </c>
      <c r="Q715" s="91" t="s">
        <v>339</v>
      </c>
      <c r="R715" s="97" t="s">
        <v>341</v>
      </c>
      <c r="S715" s="91" t="s">
        <v>342</v>
      </c>
      <c r="T715" s="91"/>
      <c r="U715" s="91"/>
      <c r="V715" s="97" t="s">
        <v>348</v>
      </c>
      <c r="W715" s="94">
        <v>42813.251909722225</v>
      </c>
      <c r="X715" s="97" t="s">
        <v>354</v>
      </c>
      <c r="Y715" s="91"/>
      <c r="Z715" s="91"/>
      <c r="AA715" s="100" t="s">
        <v>360</v>
      </c>
      <c r="AB715" s="91"/>
      <c r="AC715" s="91" t="b">
        <v>0</v>
      </c>
      <c r="AD715" s="91">
        <v>0</v>
      </c>
      <c r="AE715" s="100" t="s">
        <v>243</v>
      </c>
      <c r="AF715" s="91" t="b">
        <v>0</v>
      </c>
      <c r="AG715" s="91" t="s">
        <v>246</v>
      </c>
      <c r="AH715" s="91"/>
      <c r="AI715" s="100" t="s">
        <v>243</v>
      </c>
      <c r="AJ715" s="91" t="b">
        <v>0</v>
      </c>
      <c r="AK715" s="91">
        <v>0</v>
      </c>
      <c r="AL715" s="100" t="s">
        <v>243</v>
      </c>
      <c r="AM715" s="91" t="s">
        <v>247</v>
      </c>
      <c r="AN715" s="91" t="b">
        <v>1</v>
      </c>
      <c r="AO715" s="100" t="s">
        <v>360</v>
      </c>
      <c r="AP715" s="91" t="s">
        <v>178</v>
      </c>
      <c r="AQ715" s="91">
        <v>0</v>
      </c>
      <c r="AR715" s="91">
        <v>0</v>
      </c>
      <c r="AS715" s="91"/>
      <c r="AT715" s="91"/>
      <c r="AU715" s="91"/>
      <c r="AV715" s="91"/>
      <c r="AW715" s="91"/>
      <c r="AX715" s="91"/>
      <c r="AY715" s="91"/>
      <c r="AZ715" s="91"/>
      <c r="BA715" s="123" t="s">
        <v>326</v>
      </c>
      <c r="BB715" s="123" t="s">
        <v>4398</v>
      </c>
      <c r="BC715" s="123">
        <v>1</v>
      </c>
      <c r="BD715" s="90" t="str">
        <f>REPLACE(INDEX(GroupVertices[Group], MATCH(Edges[[#This Row],[Vertex 1]],GroupVertices[Vertex],0)),1,1,"")</f>
        <v>outh</v>
      </c>
      <c r="BE715" s="90" t="e">
        <f>REPLACE(INDEX(GroupVertices[Group], MATCH(Edges[[#This Row],[Vertex 2]],GroupVertices[Vertex],0)),1,1,"")</f>
        <v>#N/A</v>
      </c>
      <c r="BF715">
        <v>2</v>
      </c>
    </row>
    <row r="716" spans="1:58" x14ac:dyDescent="0.25">
      <c r="A716" s="88" t="s">
        <v>444</v>
      </c>
      <c r="B716" s="88" t="s">
        <v>218</v>
      </c>
      <c r="C716" s="53" t="s">
        <v>4409</v>
      </c>
      <c r="D716" s="54">
        <v>1</v>
      </c>
      <c r="E716" s="61"/>
      <c r="F716" s="55">
        <v>10</v>
      </c>
      <c r="G716" s="53"/>
      <c r="H716" s="57"/>
      <c r="I716" s="56"/>
      <c r="J716" s="56"/>
      <c r="K716" s="36" t="s">
        <v>65</v>
      </c>
      <c r="L716" s="79">
        <v>716</v>
      </c>
      <c r="M716" s="79"/>
      <c r="N716" s="59"/>
      <c r="O716" s="91" t="s">
        <v>223</v>
      </c>
      <c r="P716" s="94">
        <v>42811.480787037035</v>
      </c>
      <c r="Q716" s="91" t="s">
        <v>446</v>
      </c>
      <c r="R716" s="91"/>
      <c r="S716" s="91"/>
      <c r="T716" s="91"/>
      <c r="U716" s="97" t="s">
        <v>448</v>
      </c>
      <c r="V716" s="97" t="s">
        <v>448</v>
      </c>
      <c r="W716" s="94">
        <v>42811.480787037035</v>
      </c>
      <c r="X716" s="97" t="s">
        <v>449</v>
      </c>
      <c r="Y716" s="91"/>
      <c r="Z716" s="91"/>
      <c r="AA716" s="100" t="s">
        <v>451</v>
      </c>
      <c r="AB716" s="91"/>
      <c r="AC716" s="91" t="b">
        <v>0</v>
      </c>
      <c r="AD716" s="91">
        <v>7</v>
      </c>
      <c r="AE716" s="100" t="s">
        <v>243</v>
      </c>
      <c r="AF716" s="91" t="b">
        <v>0</v>
      </c>
      <c r="AG716" s="91" t="s">
        <v>246</v>
      </c>
      <c r="AH716" s="91"/>
      <c r="AI716" s="100" t="s">
        <v>243</v>
      </c>
      <c r="AJ716" s="91" t="b">
        <v>0</v>
      </c>
      <c r="AK716" s="91">
        <v>5</v>
      </c>
      <c r="AL716" s="100" t="s">
        <v>243</v>
      </c>
      <c r="AM716" s="91" t="s">
        <v>453</v>
      </c>
      <c r="AN716" s="91" t="b">
        <v>0</v>
      </c>
      <c r="AO716" s="100" t="s">
        <v>451</v>
      </c>
      <c r="AP716" s="91" t="s">
        <v>454</v>
      </c>
      <c r="AQ716" s="91">
        <v>0</v>
      </c>
      <c r="AR716" s="91">
        <v>0</v>
      </c>
      <c r="AS716" s="91"/>
      <c r="AT716" s="91"/>
      <c r="AU716" s="91"/>
      <c r="AV716" s="91"/>
      <c r="AW716" s="91"/>
      <c r="AX716" s="91"/>
      <c r="AY716" s="91"/>
      <c r="AZ716" s="91"/>
      <c r="BA716" s="123" t="s">
        <v>326</v>
      </c>
      <c r="BB716" s="123" t="s">
        <v>4398</v>
      </c>
      <c r="BC716" s="123">
        <v>1</v>
      </c>
      <c r="BD716" s="90" t="str">
        <f>REPLACE(INDEX(GroupVertices[Group], MATCH(Edges[[#This Row],[Vertex 1]],GroupVertices[Vertex],0)),1,1,"")</f>
        <v>outh</v>
      </c>
      <c r="BE716" s="90" t="e">
        <f>REPLACE(INDEX(GroupVertices[Group], MATCH(Edges[[#This Row],[Vertex 2]],GroupVertices[Vertex],0)),1,1,"")</f>
        <v>#N/A</v>
      </c>
      <c r="BF716">
        <v>1</v>
      </c>
    </row>
    <row r="717" spans="1:58" x14ac:dyDescent="0.25">
      <c r="A717" s="88" t="s">
        <v>445</v>
      </c>
      <c r="B717" s="88" t="s">
        <v>218</v>
      </c>
      <c r="C717" s="53" t="s">
        <v>4409</v>
      </c>
      <c r="D717" s="54">
        <v>1</v>
      </c>
      <c r="E717" s="61"/>
      <c r="F717" s="55">
        <v>10</v>
      </c>
      <c r="G717" s="53"/>
      <c r="H717" s="57"/>
      <c r="I717" s="56"/>
      <c r="J717" s="56"/>
      <c r="K717" s="36" t="s">
        <v>65</v>
      </c>
      <c r="L717" s="79">
        <v>717</v>
      </c>
      <c r="M717" s="79"/>
      <c r="N717" s="59"/>
      <c r="O717" s="91" t="s">
        <v>223</v>
      </c>
      <c r="P717" s="94">
        <v>42811.489189814813</v>
      </c>
      <c r="Q717" s="91" t="s">
        <v>447</v>
      </c>
      <c r="R717" s="91"/>
      <c r="S717" s="91"/>
      <c r="T717" s="91"/>
      <c r="U717" s="97" t="s">
        <v>448</v>
      </c>
      <c r="V717" s="97" t="s">
        <v>448</v>
      </c>
      <c r="W717" s="94">
        <v>42811.489189814813</v>
      </c>
      <c r="X717" s="97" t="s">
        <v>450</v>
      </c>
      <c r="Y717" s="91"/>
      <c r="Z717" s="91"/>
      <c r="AA717" s="100" t="s">
        <v>452</v>
      </c>
      <c r="AB717" s="91"/>
      <c r="AC717" s="91" t="b">
        <v>0</v>
      </c>
      <c r="AD717" s="91">
        <v>0</v>
      </c>
      <c r="AE717" s="100" t="s">
        <v>243</v>
      </c>
      <c r="AF717" s="91" t="b">
        <v>0</v>
      </c>
      <c r="AG717" s="91" t="s">
        <v>246</v>
      </c>
      <c r="AH717" s="91"/>
      <c r="AI717" s="100" t="s">
        <v>243</v>
      </c>
      <c r="AJ717" s="91" t="b">
        <v>0</v>
      </c>
      <c r="AK717" s="91">
        <v>5</v>
      </c>
      <c r="AL717" s="100" t="s">
        <v>451</v>
      </c>
      <c r="AM717" s="91" t="s">
        <v>247</v>
      </c>
      <c r="AN717" s="91" t="b">
        <v>0</v>
      </c>
      <c r="AO717" s="100" t="s">
        <v>451</v>
      </c>
      <c r="AP717" s="91" t="s">
        <v>178</v>
      </c>
      <c r="AQ717" s="91">
        <v>0</v>
      </c>
      <c r="AR717" s="91">
        <v>0</v>
      </c>
      <c r="AS717" s="91"/>
      <c r="AT717" s="91"/>
      <c r="AU717" s="91"/>
      <c r="AV717" s="91"/>
      <c r="AW717" s="91"/>
      <c r="AX717" s="91"/>
      <c r="AY717" s="91"/>
      <c r="AZ717" s="91"/>
      <c r="BA717" s="123" t="s">
        <v>326</v>
      </c>
      <c r="BB717" s="123" t="s">
        <v>4398</v>
      </c>
      <c r="BC717" s="123">
        <v>1</v>
      </c>
      <c r="BD717" s="90" t="str">
        <f>REPLACE(INDEX(GroupVertices[Group], MATCH(Edges[[#This Row],[Vertex 1]],GroupVertices[Vertex],0)),1,1,"")</f>
        <v>outh</v>
      </c>
      <c r="BE717" s="90" t="e">
        <f>REPLACE(INDEX(GroupVertices[Group], MATCH(Edges[[#This Row],[Vertex 2]],GroupVertices[Vertex],0)),1,1,"")</f>
        <v>#N/A</v>
      </c>
      <c r="BF717">
        <v>1</v>
      </c>
    </row>
    <row r="718" spans="1:58" x14ac:dyDescent="0.25">
      <c r="A718" s="89" t="s">
        <v>445</v>
      </c>
      <c r="B718" s="89" t="s">
        <v>444</v>
      </c>
      <c r="C718" s="53" t="s">
        <v>4409</v>
      </c>
      <c r="D718" s="81">
        <v>1</v>
      </c>
      <c r="E718" s="82"/>
      <c r="F718" s="83">
        <v>10</v>
      </c>
      <c r="G718" s="80"/>
      <c r="H718" s="84"/>
      <c r="I718" s="85"/>
      <c r="J718" s="85"/>
      <c r="K718" s="36" t="s">
        <v>65</v>
      </c>
      <c r="L718" s="86">
        <v>718</v>
      </c>
      <c r="M718" s="86"/>
      <c r="N718" s="87"/>
      <c r="O718" s="92" t="s">
        <v>223</v>
      </c>
      <c r="P718" s="95">
        <v>42811.489189814813</v>
      </c>
      <c r="Q718" s="92" t="s">
        <v>447</v>
      </c>
      <c r="R718" s="92"/>
      <c r="S718" s="92"/>
      <c r="T718" s="92"/>
      <c r="U718" s="98" t="s">
        <v>448</v>
      </c>
      <c r="V718" s="98" t="s">
        <v>448</v>
      </c>
      <c r="W718" s="95">
        <v>42811.489189814813</v>
      </c>
      <c r="X718" s="98" t="s">
        <v>450</v>
      </c>
      <c r="Y718" s="92"/>
      <c r="Z718" s="92"/>
      <c r="AA718" s="101" t="s">
        <v>452</v>
      </c>
      <c r="AB718" s="92"/>
      <c r="AC718" s="92" t="b">
        <v>0</v>
      </c>
      <c r="AD718" s="92">
        <v>0</v>
      </c>
      <c r="AE718" s="101" t="s">
        <v>243</v>
      </c>
      <c r="AF718" s="92" t="b">
        <v>0</v>
      </c>
      <c r="AG718" s="92" t="s">
        <v>246</v>
      </c>
      <c r="AH718" s="92"/>
      <c r="AI718" s="101" t="s">
        <v>243</v>
      </c>
      <c r="AJ718" s="92" t="b">
        <v>0</v>
      </c>
      <c r="AK718" s="92">
        <v>5</v>
      </c>
      <c r="AL718" s="101" t="s">
        <v>451</v>
      </c>
      <c r="AM718" s="92" t="s">
        <v>247</v>
      </c>
      <c r="AN718" s="92" t="b">
        <v>0</v>
      </c>
      <c r="AO718" s="101" t="s">
        <v>451</v>
      </c>
      <c r="AP718" s="92" t="s">
        <v>178</v>
      </c>
      <c r="AQ718" s="92">
        <v>0</v>
      </c>
      <c r="AR718" s="92">
        <v>0</v>
      </c>
      <c r="AS718" s="92"/>
      <c r="AT718" s="92"/>
      <c r="AU718" s="92"/>
      <c r="AV718" s="92"/>
      <c r="AW718" s="92"/>
      <c r="AX718" s="92"/>
      <c r="AY718" s="92"/>
      <c r="AZ718" s="92"/>
      <c r="BA718" s="123" t="s">
        <v>326</v>
      </c>
      <c r="BB718" s="123" t="s">
        <v>4398</v>
      </c>
      <c r="BC718" s="123">
        <v>1</v>
      </c>
      <c r="BD718" s="90" t="str">
        <f>REPLACE(INDEX(GroupVertices[Group], MATCH(Edges[[#This Row],[Vertex 1]],GroupVertices[Vertex],0)),1,1,"")</f>
        <v>outh</v>
      </c>
      <c r="BE718" s="90" t="str">
        <f>REPLACE(INDEX(GroupVertices[Group], MATCH(Edges[[#This Row],[Vertex 2]],GroupVertices[Vertex],0)),1,1,"")</f>
        <v>outh</v>
      </c>
      <c r="BF718">
        <v>1</v>
      </c>
    </row>
    <row r="719" spans="1:58" x14ac:dyDescent="0.25">
      <c r="A719" s="88" t="s">
        <v>471</v>
      </c>
      <c r="B719" s="88" t="s">
        <v>472</v>
      </c>
      <c r="C719" s="53" t="s">
        <v>4409</v>
      </c>
      <c r="D719" s="54">
        <v>1</v>
      </c>
      <c r="E719" s="61"/>
      <c r="F719" s="55">
        <v>10</v>
      </c>
      <c r="G719" s="53"/>
      <c r="H719" s="57"/>
      <c r="I719" s="56"/>
      <c r="J719" s="56"/>
      <c r="K719" s="36" t="s">
        <v>65</v>
      </c>
      <c r="L719" s="79">
        <v>719</v>
      </c>
      <c r="M719" s="79"/>
      <c r="N719" s="59"/>
      <c r="O719" s="91" t="s">
        <v>223</v>
      </c>
      <c r="P719" s="94">
        <v>42812.382974537039</v>
      </c>
      <c r="Q719" s="91" t="s">
        <v>474</v>
      </c>
      <c r="R719" s="91"/>
      <c r="S719" s="91"/>
      <c r="T719" s="91"/>
      <c r="U719" s="91"/>
      <c r="V719" s="97" t="s">
        <v>475</v>
      </c>
      <c r="W719" s="94">
        <v>42812.382974537039</v>
      </c>
      <c r="X719" s="97" t="s">
        <v>476</v>
      </c>
      <c r="Y719" s="91"/>
      <c r="Z719" s="91"/>
      <c r="AA719" s="100" t="s">
        <v>477</v>
      </c>
      <c r="AB719" s="100" t="s">
        <v>478</v>
      </c>
      <c r="AC719" s="91" t="b">
        <v>0</v>
      </c>
      <c r="AD719" s="91">
        <v>0</v>
      </c>
      <c r="AE719" s="100" t="s">
        <v>242</v>
      </c>
      <c r="AF719" s="91" t="b">
        <v>0</v>
      </c>
      <c r="AG719" s="91" t="s">
        <v>246</v>
      </c>
      <c r="AH719" s="91"/>
      <c r="AI719" s="100" t="s">
        <v>243</v>
      </c>
      <c r="AJ719" s="91" t="b">
        <v>0</v>
      </c>
      <c r="AK719" s="91">
        <v>0</v>
      </c>
      <c r="AL719" s="100" t="s">
        <v>243</v>
      </c>
      <c r="AM719" s="91" t="s">
        <v>247</v>
      </c>
      <c r="AN719" s="91" t="b">
        <v>0</v>
      </c>
      <c r="AO719" s="100" t="s">
        <v>478</v>
      </c>
      <c r="AP719" s="91" t="s">
        <v>178</v>
      </c>
      <c r="AQ719" s="91">
        <v>0</v>
      </c>
      <c r="AR719" s="91">
        <v>0</v>
      </c>
      <c r="AS719" s="91"/>
      <c r="AT719" s="91"/>
      <c r="AU719" s="91"/>
      <c r="AV719" s="91"/>
      <c r="AW719" s="91"/>
      <c r="AX719" s="91"/>
      <c r="AY719" s="91"/>
      <c r="AZ719" s="91"/>
      <c r="BA719" s="123" t="s">
        <v>500</v>
      </c>
      <c r="BB719" s="123" t="s">
        <v>4398</v>
      </c>
      <c r="BC719" s="123">
        <v>1</v>
      </c>
      <c r="BD719" s="90" t="str">
        <f>REPLACE(INDEX(GroupVertices[Group], MATCH(Edges[[#This Row],[Vertex 1]],GroupVertices[Vertex],0)),1,1,"")</f>
        <v>ast</v>
      </c>
      <c r="BE719" s="90" t="e">
        <f>REPLACE(INDEX(GroupVertices[Group], MATCH(Edges[[#This Row],[Vertex 2]],GroupVertices[Vertex],0)),1,1,"")</f>
        <v>#N/A</v>
      </c>
      <c r="BF719">
        <v>1</v>
      </c>
    </row>
    <row r="720" spans="1:58" x14ac:dyDescent="0.25">
      <c r="A720" s="88" t="s">
        <v>471</v>
      </c>
      <c r="B720" s="88" t="s">
        <v>473</v>
      </c>
      <c r="C720" s="53" t="s">
        <v>4409</v>
      </c>
      <c r="D720" s="81">
        <v>1</v>
      </c>
      <c r="E720" s="82"/>
      <c r="F720" s="83">
        <v>10</v>
      </c>
      <c r="G720" s="80"/>
      <c r="H720" s="84"/>
      <c r="I720" s="85"/>
      <c r="J720" s="85"/>
      <c r="K720" s="36" t="s">
        <v>65</v>
      </c>
      <c r="L720" s="86">
        <v>720</v>
      </c>
      <c r="M720" s="86"/>
      <c r="N720" s="59"/>
      <c r="O720" s="91" t="s">
        <v>223</v>
      </c>
      <c r="P720" s="94">
        <v>42812.382974537039</v>
      </c>
      <c r="Q720" s="91" t="s">
        <v>474</v>
      </c>
      <c r="R720" s="91"/>
      <c r="S720" s="91"/>
      <c r="T720" s="91"/>
      <c r="U720" s="91"/>
      <c r="V720" s="97" t="s">
        <v>475</v>
      </c>
      <c r="W720" s="94">
        <v>42812.382974537039</v>
      </c>
      <c r="X720" s="97" t="s">
        <v>476</v>
      </c>
      <c r="Y720" s="91"/>
      <c r="Z720" s="91"/>
      <c r="AA720" s="100" t="s">
        <v>477</v>
      </c>
      <c r="AB720" s="100" t="s">
        <v>478</v>
      </c>
      <c r="AC720" s="91" t="b">
        <v>0</v>
      </c>
      <c r="AD720" s="91">
        <v>0</v>
      </c>
      <c r="AE720" s="100" t="s">
        <v>242</v>
      </c>
      <c r="AF720" s="91" t="b">
        <v>0</v>
      </c>
      <c r="AG720" s="91" t="s">
        <v>246</v>
      </c>
      <c r="AH720" s="91"/>
      <c r="AI720" s="100" t="s">
        <v>243</v>
      </c>
      <c r="AJ720" s="91" t="b">
        <v>0</v>
      </c>
      <c r="AK720" s="91">
        <v>0</v>
      </c>
      <c r="AL720" s="100" t="s">
        <v>243</v>
      </c>
      <c r="AM720" s="91" t="s">
        <v>247</v>
      </c>
      <c r="AN720" s="91" t="b">
        <v>0</v>
      </c>
      <c r="AO720" s="100" t="s">
        <v>478</v>
      </c>
      <c r="AP720" s="91" t="s">
        <v>178</v>
      </c>
      <c r="AQ720" s="91">
        <v>0</v>
      </c>
      <c r="AR720" s="91">
        <v>0</v>
      </c>
      <c r="AS720" s="91"/>
      <c r="AT720" s="91"/>
      <c r="AU720" s="91"/>
      <c r="AV720" s="91"/>
      <c r="AW720" s="91"/>
      <c r="AX720" s="91"/>
      <c r="AY720" s="91"/>
      <c r="AZ720" s="91"/>
      <c r="BA720" s="123" t="s">
        <v>500</v>
      </c>
      <c r="BB720" s="123" t="s">
        <v>4398</v>
      </c>
      <c r="BC720" s="123">
        <v>1</v>
      </c>
      <c r="BD720" s="90" t="str">
        <f>REPLACE(INDEX(GroupVertices[Group], MATCH(Edges[[#This Row],[Vertex 1]],GroupVertices[Vertex],0)),1,1,"")</f>
        <v>ast</v>
      </c>
      <c r="BE720" s="90" t="str">
        <f>REPLACE(INDEX(GroupVertices[Group], MATCH(Edges[[#This Row],[Vertex 2]],GroupVertices[Vertex],0)),1,1,"")</f>
        <v>ast</v>
      </c>
      <c r="BF720">
        <v>1</v>
      </c>
    </row>
    <row r="721" spans="1:58" x14ac:dyDescent="0.25">
      <c r="A721" s="89" t="s">
        <v>471</v>
      </c>
      <c r="B721" s="89" t="s">
        <v>218</v>
      </c>
      <c r="C721" s="53" t="s">
        <v>4409</v>
      </c>
      <c r="D721" s="150">
        <v>1</v>
      </c>
      <c r="E721" s="151"/>
      <c r="F721" s="152">
        <v>10</v>
      </c>
      <c r="G721" s="149"/>
      <c r="H721" s="153"/>
      <c r="I721" s="154"/>
      <c r="J721" s="154"/>
      <c r="K721" s="36" t="s">
        <v>65</v>
      </c>
      <c r="L721" s="155">
        <v>721</v>
      </c>
      <c r="M721" s="155"/>
      <c r="N721" s="87"/>
      <c r="O721" s="92" t="s">
        <v>222</v>
      </c>
      <c r="P721" s="95">
        <v>42812.382974537039</v>
      </c>
      <c r="Q721" s="92" t="s">
        <v>474</v>
      </c>
      <c r="R721" s="92"/>
      <c r="S721" s="92"/>
      <c r="T721" s="92"/>
      <c r="U721" s="92"/>
      <c r="V721" s="98" t="s">
        <v>475</v>
      </c>
      <c r="W721" s="95">
        <v>42812.382974537039</v>
      </c>
      <c r="X721" s="98" t="s">
        <v>476</v>
      </c>
      <c r="Y721" s="92"/>
      <c r="Z721" s="92"/>
      <c r="AA721" s="101" t="s">
        <v>477</v>
      </c>
      <c r="AB721" s="101" t="s">
        <v>478</v>
      </c>
      <c r="AC721" s="92" t="b">
        <v>0</v>
      </c>
      <c r="AD721" s="92">
        <v>0</v>
      </c>
      <c r="AE721" s="101" t="s">
        <v>242</v>
      </c>
      <c r="AF721" s="92" t="b">
        <v>0</v>
      </c>
      <c r="AG721" s="92" t="s">
        <v>246</v>
      </c>
      <c r="AH721" s="92"/>
      <c r="AI721" s="101" t="s">
        <v>243</v>
      </c>
      <c r="AJ721" s="92" t="b">
        <v>0</v>
      </c>
      <c r="AK721" s="92">
        <v>0</v>
      </c>
      <c r="AL721" s="101" t="s">
        <v>243</v>
      </c>
      <c r="AM721" s="92" t="s">
        <v>247</v>
      </c>
      <c r="AN721" s="92" t="b">
        <v>0</v>
      </c>
      <c r="AO721" s="101" t="s">
        <v>478</v>
      </c>
      <c r="AP721" s="92" t="s">
        <v>178</v>
      </c>
      <c r="AQ721" s="92">
        <v>0</v>
      </c>
      <c r="AR721" s="92">
        <v>0</v>
      </c>
      <c r="AS721" s="92"/>
      <c r="AT721" s="92"/>
      <c r="AU721" s="92"/>
      <c r="AV721" s="92"/>
      <c r="AW721" s="92"/>
      <c r="AX721" s="92"/>
      <c r="AY721" s="92"/>
      <c r="AZ721" s="92"/>
      <c r="BA721" s="123" t="s">
        <v>500</v>
      </c>
      <c r="BB721" s="123" t="s">
        <v>4398</v>
      </c>
      <c r="BC721" s="123">
        <v>1</v>
      </c>
      <c r="BD721" s="90" t="str">
        <f>REPLACE(INDEX(GroupVertices[Group], MATCH(Edges[[#This Row],[Vertex 1]],GroupVertices[Vertex],0)),1,1,"")</f>
        <v>ast</v>
      </c>
      <c r="BE721" s="90" t="e">
        <f>REPLACE(INDEX(GroupVertices[Group], MATCH(Edges[[#This Row],[Vertex 2]],GroupVertices[Vertex],0)),1,1,"")</f>
        <v>#N/A</v>
      </c>
      <c r="BF721">
        <v>1</v>
      </c>
    </row>
    <row r="722" spans="1:58" x14ac:dyDescent="0.25">
      <c r="A722" s="88" t="s">
        <v>502</v>
      </c>
      <c r="B722" s="88" t="s">
        <v>508</v>
      </c>
      <c r="C722" s="53" t="s">
        <v>4409</v>
      </c>
      <c r="D722" s="54">
        <v>1</v>
      </c>
      <c r="E722" s="61"/>
      <c r="F722" s="55">
        <v>10</v>
      </c>
      <c r="G722" s="53"/>
      <c r="H722" s="57"/>
      <c r="I722" s="56"/>
      <c r="J722" s="56"/>
      <c r="K722" s="36" t="s">
        <v>65</v>
      </c>
      <c r="L722" s="79">
        <v>722</v>
      </c>
      <c r="M722" s="79"/>
      <c r="N722" s="59"/>
      <c r="O722" s="91" t="s">
        <v>223</v>
      </c>
      <c r="P722" s="94">
        <v>42807.672384259262</v>
      </c>
      <c r="Q722" s="91" t="s">
        <v>519</v>
      </c>
      <c r="R722" s="91"/>
      <c r="S722" s="91"/>
      <c r="T722" s="91"/>
      <c r="U722" s="97" t="s">
        <v>526</v>
      </c>
      <c r="V722" s="97" t="s">
        <v>526</v>
      </c>
      <c r="W722" s="94">
        <v>42807.672384259262</v>
      </c>
      <c r="X722" s="97" t="s">
        <v>535</v>
      </c>
      <c r="Y722" s="91"/>
      <c r="Z722" s="91"/>
      <c r="AA722" s="100" t="s">
        <v>543</v>
      </c>
      <c r="AB722" s="91"/>
      <c r="AC722" s="91" t="b">
        <v>0</v>
      </c>
      <c r="AD722" s="91">
        <v>0</v>
      </c>
      <c r="AE722" s="100" t="s">
        <v>243</v>
      </c>
      <c r="AF722" s="91" t="b">
        <v>0</v>
      </c>
      <c r="AG722" s="91" t="s">
        <v>246</v>
      </c>
      <c r="AH722" s="91"/>
      <c r="AI722" s="100" t="s">
        <v>243</v>
      </c>
      <c r="AJ722" s="91" t="b">
        <v>0</v>
      </c>
      <c r="AK722" s="91">
        <v>0</v>
      </c>
      <c r="AL722" s="100" t="s">
        <v>243</v>
      </c>
      <c r="AM722" s="91" t="s">
        <v>247</v>
      </c>
      <c r="AN722" s="91" t="b">
        <v>0</v>
      </c>
      <c r="AO722" s="100" t="s">
        <v>543</v>
      </c>
      <c r="AP722" s="91" t="s">
        <v>178</v>
      </c>
      <c r="AQ722" s="91">
        <v>0</v>
      </c>
      <c r="AR722" s="91">
        <v>0</v>
      </c>
      <c r="AS722" s="91"/>
      <c r="AT722" s="91"/>
      <c r="AU722" s="91"/>
      <c r="AV722" s="91"/>
      <c r="AW722" s="91"/>
      <c r="AX722" s="91"/>
      <c r="AY722" s="91"/>
      <c r="AZ722" s="91"/>
      <c r="BA722" s="123" t="s">
        <v>670</v>
      </c>
      <c r="BB722" s="123" t="s">
        <v>4398</v>
      </c>
      <c r="BC722" s="123">
        <v>1</v>
      </c>
      <c r="BD722" s="90" t="str">
        <f>REPLACE(INDEX(GroupVertices[Group], MATCH(Edges[[#This Row],[Vertex 1]],GroupVertices[Vertex],0)),1,1,"")</f>
        <v>ast</v>
      </c>
      <c r="BE722" s="90" t="e">
        <f>REPLACE(INDEX(GroupVertices[Group], MATCH(Edges[[#This Row],[Vertex 2]],GroupVertices[Vertex],0)),1,1,"")</f>
        <v>#N/A</v>
      </c>
      <c r="BF722">
        <v>1</v>
      </c>
    </row>
    <row r="723" spans="1:58" x14ac:dyDescent="0.25">
      <c r="A723" s="88" t="s">
        <v>502</v>
      </c>
      <c r="B723" s="88" t="s">
        <v>221</v>
      </c>
      <c r="C723" s="53" t="s">
        <v>4409</v>
      </c>
      <c r="D723" s="54">
        <v>1</v>
      </c>
      <c r="E723" s="61"/>
      <c r="F723" s="55">
        <v>10</v>
      </c>
      <c r="G723" s="53"/>
      <c r="H723" s="57"/>
      <c r="I723" s="56"/>
      <c r="J723" s="56"/>
      <c r="K723" s="36" t="s">
        <v>65</v>
      </c>
      <c r="L723" s="79">
        <v>723</v>
      </c>
      <c r="M723" s="79"/>
      <c r="N723" s="59"/>
      <c r="O723" s="91" t="s">
        <v>223</v>
      </c>
      <c r="P723" s="94">
        <v>42807.672384259262</v>
      </c>
      <c r="Q723" s="91" t="s">
        <v>519</v>
      </c>
      <c r="R723" s="91"/>
      <c r="S723" s="91"/>
      <c r="T723" s="91"/>
      <c r="U723" s="97" t="s">
        <v>526</v>
      </c>
      <c r="V723" s="97" t="s">
        <v>526</v>
      </c>
      <c r="W723" s="94">
        <v>42807.672384259262</v>
      </c>
      <c r="X723" s="97" t="s">
        <v>535</v>
      </c>
      <c r="Y723" s="91"/>
      <c r="Z723" s="91"/>
      <c r="AA723" s="100" t="s">
        <v>543</v>
      </c>
      <c r="AB723" s="91"/>
      <c r="AC723" s="91" t="b">
        <v>0</v>
      </c>
      <c r="AD723" s="91">
        <v>0</v>
      </c>
      <c r="AE723" s="100" t="s">
        <v>243</v>
      </c>
      <c r="AF723" s="91" t="b">
        <v>0</v>
      </c>
      <c r="AG723" s="91" t="s">
        <v>246</v>
      </c>
      <c r="AH723" s="91"/>
      <c r="AI723" s="100" t="s">
        <v>243</v>
      </c>
      <c r="AJ723" s="91" t="b">
        <v>0</v>
      </c>
      <c r="AK723" s="91">
        <v>0</v>
      </c>
      <c r="AL723" s="100" t="s">
        <v>243</v>
      </c>
      <c r="AM723" s="91" t="s">
        <v>247</v>
      </c>
      <c r="AN723" s="91" t="b">
        <v>0</v>
      </c>
      <c r="AO723" s="100" t="s">
        <v>543</v>
      </c>
      <c r="AP723" s="91" t="s">
        <v>178</v>
      </c>
      <c r="AQ723" s="91">
        <v>0</v>
      </c>
      <c r="AR723" s="91">
        <v>0</v>
      </c>
      <c r="AS723" s="91"/>
      <c r="AT723" s="91"/>
      <c r="AU723" s="91"/>
      <c r="AV723" s="91"/>
      <c r="AW723" s="91"/>
      <c r="AX723" s="91"/>
      <c r="AY723" s="91"/>
      <c r="AZ723" s="91"/>
      <c r="BA723" s="123" t="s">
        <v>670</v>
      </c>
      <c r="BB723" s="123" t="s">
        <v>4398</v>
      </c>
      <c r="BC723" s="123">
        <v>1</v>
      </c>
      <c r="BD723" s="90" t="str">
        <f>REPLACE(INDEX(GroupVertices[Group], MATCH(Edges[[#This Row],[Vertex 1]],GroupVertices[Vertex],0)),1,1,"")</f>
        <v>ast</v>
      </c>
      <c r="BE723" s="90" t="e">
        <f>REPLACE(INDEX(GroupVertices[Group], MATCH(Edges[[#This Row],[Vertex 2]],GroupVertices[Vertex],0)),1,1,"")</f>
        <v>#N/A</v>
      </c>
      <c r="BF723">
        <v>1</v>
      </c>
    </row>
    <row r="724" spans="1:58" x14ac:dyDescent="0.25">
      <c r="A724" s="88" t="s">
        <v>502</v>
      </c>
      <c r="B724" s="88" t="s">
        <v>218</v>
      </c>
      <c r="C724" s="53" t="s">
        <v>4409</v>
      </c>
      <c r="D724" s="54">
        <v>1</v>
      </c>
      <c r="E724" s="61"/>
      <c r="F724" s="55">
        <v>10</v>
      </c>
      <c r="G724" s="53"/>
      <c r="H724" s="57"/>
      <c r="I724" s="56"/>
      <c r="J724" s="56"/>
      <c r="K724" s="36" t="s">
        <v>65</v>
      </c>
      <c r="L724" s="79">
        <v>724</v>
      </c>
      <c r="M724" s="79"/>
      <c r="N724" s="59"/>
      <c r="O724" s="91" t="s">
        <v>223</v>
      </c>
      <c r="P724" s="94">
        <v>42807.672384259262</v>
      </c>
      <c r="Q724" s="91" t="s">
        <v>519</v>
      </c>
      <c r="R724" s="91"/>
      <c r="S724" s="91"/>
      <c r="T724" s="91"/>
      <c r="U724" s="97" t="s">
        <v>526</v>
      </c>
      <c r="V724" s="97" t="s">
        <v>526</v>
      </c>
      <c r="W724" s="94">
        <v>42807.672384259262</v>
      </c>
      <c r="X724" s="97" t="s">
        <v>535</v>
      </c>
      <c r="Y724" s="91"/>
      <c r="Z724" s="91"/>
      <c r="AA724" s="100" t="s">
        <v>543</v>
      </c>
      <c r="AB724" s="91"/>
      <c r="AC724" s="91" t="b">
        <v>0</v>
      </c>
      <c r="AD724" s="91">
        <v>0</v>
      </c>
      <c r="AE724" s="100" t="s">
        <v>243</v>
      </c>
      <c r="AF724" s="91" t="b">
        <v>0</v>
      </c>
      <c r="AG724" s="91" t="s">
        <v>246</v>
      </c>
      <c r="AH724" s="91"/>
      <c r="AI724" s="100" t="s">
        <v>243</v>
      </c>
      <c r="AJ724" s="91" t="b">
        <v>0</v>
      </c>
      <c r="AK724" s="91">
        <v>0</v>
      </c>
      <c r="AL724" s="100" t="s">
        <v>243</v>
      </c>
      <c r="AM724" s="91" t="s">
        <v>247</v>
      </c>
      <c r="AN724" s="91" t="b">
        <v>0</v>
      </c>
      <c r="AO724" s="100" t="s">
        <v>543</v>
      </c>
      <c r="AP724" s="91" t="s">
        <v>178</v>
      </c>
      <c r="AQ724" s="91">
        <v>0</v>
      </c>
      <c r="AR724" s="91">
        <v>0</v>
      </c>
      <c r="AS724" s="91"/>
      <c r="AT724" s="91"/>
      <c r="AU724" s="91"/>
      <c r="AV724" s="91"/>
      <c r="AW724" s="91"/>
      <c r="AX724" s="91"/>
      <c r="AY724" s="91"/>
      <c r="AZ724" s="91"/>
      <c r="BA724" s="123" t="s">
        <v>670</v>
      </c>
      <c r="BB724" s="123" t="s">
        <v>4398</v>
      </c>
      <c r="BC724" s="123">
        <v>1</v>
      </c>
      <c r="BD724" s="90" t="str">
        <f>REPLACE(INDEX(GroupVertices[Group], MATCH(Edges[[#This Row],[Vertex 1]],GroupVertices[Vertex],0)),1,1,"")</f>
        <v>ast</v>
      </c>
      <c r="BE724" s="90" t="e">
        <f>REPLACE(INDEX(GroupVertices[Group], MATCH(Edges[[#This Row],[Vertex 2]],GroupVertices[Vertex],0)),1,1,"")</f>
        <v>#N/A</v>
      </c>
      <c r="BF724">
        <v>1</v>
      </c>
    </row>
    <row r="725" spans="1:58" x14ac:dyDescent="0.25">
      <c r="A725" s="88" t="s">
        <v>506</v>
      </c>
      <c r="B725" s="88" t="s">
        <v>509</v>
      </c>
      <c r="C725" s="53" t="s">
        <v>4409</v>
      </c>
      <c r="D725" s="54">
        <v>1</v>
      </c>
      <c r="E725" s="61"/>
      <c r="F725" s="55">
        <v>10</v>
      </c>
      <c r="G725" s="53"/>
      <c r="H725" s="57"/>
      <c r="I725" s="56"/>
      <c r="J725" s="56"/>
      <c r="K725" s="36" t="s">
        <v>65</v>
      </c>
      <c r="L725" s="79">
        <v>725</v>
      </c>
      <c r="M725" s="79"/>
      <c r="N725" s="59"/>
      <c r="O725" s="91" t="s">
        <v>223</v>
      </c>
      <c r="P725" s="94">
        <v>42811.72556712963</v>
      </c>
      <c r="Q725" s="91" t="s">
        <v>523</v>
      </c>
      <c r="R725" s="91"/>
      <c r="S725" s="91"/>
      <c r="T725" s="91"/>
      <c r="U725" s="91"/>
      <c r="V725" s="97" t="s">
        <v>531</v>
      </c>
      <c r="W725" s="94">
        <v>42811.72556712963</v>
      </c>
      <c r="X725" s="97" t="s">
        <v>539</v>
      </c>
      <c r="Y725" s="91"/>
      <c r="Z725" s="91"/>
      <c r="AA725" s="100" t="s">
        <v>547</v>
      </c>
      <c r="AB725" s="91"/>
      <c r="AC725" s="91" t="b">
        <v>0</v>
      </c>
      <c r="AD725" s="91">
        <v>0</v>
      </c>
      <c r="AE725" s="100" t="s">
        <v>243</v>
      </c>
      <c r="AF725" s="91" t="b">
        <v>0</v>
      </c>
      <c r="AG725" s="91" t="s">
        <v>246</v>
      </c>
      <c r="AH725" s="91"/>
      <c r="AI725" s="100" t="s">
        <v>243</v>
      </c>
      <c r="AJ725" s="91" t="b">
        <v>0</v>
      </c>
      <c r="AK725" s="91">
        <v>0</v>
      </c>
      <c r="AL725" s="100" t="s">
        <v>243</v>
      </c>
      <c r="AM725" s="91" t="s">
        <v>247</v>
      </c>
      <c r="AN725" s="91" t="b">
        <v>0</v>
      </c>
      <c r="AO725" s="100" t="s">
        <v>547</v>
      </c>
      <c r="AP725" s="91" t="s">
        <v>178</v>
      </c>
      <c r="AQ725" s="91">
        <v>0</v>
      </c>
      <c r="AR725" s="91">
        <v>0</v>
      </c>
      <c r="AS725" s="91"/>
      <c r="AT725" s="91"/>
      <c r="AU725" s="91"/>
      <c r="AV725" s="91"/>
      <c r="AW725" s="91"/>
      <c r="AX725" s="91"/>
      <c r="AY725" s="91"/>
      <c r="AZ725" s="91"/>
      <c r="BA725" s="123" t="s">
        <v>670</v>
      </c>
      <c r="BB725" s="123" t="s">
        <v>4398</v>
      </c>
      <c r="BC725" s="123">
        <v>1</v>
      </c>
      <c r="BD725" s="90" t="str">
        <f>REPLACE(INDEX(GroupVertices[Group], MATCH(Edges[[#This Row],[Vertex 1]],GroupVertices[Vertex],0)),1,1,"")</f>
        <v>ast</v>
      </c>
      <c r="BE725" s="90" t="e">
        <f>REPLACE(INDEX(GroupVertices[Group], MATCH(Edges[[#This Row],[Vertex 2]],GroupVertices[Vertex],0)),1,1,"")</f>
        <v>#N/A</v>
      </c>
      <c r="BF725">
        <v>1</v>
      </c>
    </row>
    <row r="726" spans="1:58" x14ac:dyDescent="0.25">
      <c r="A726" s="88" t="s">
        <v>506</v>
      </c>
      <c r="B726" s="88" t="s">
        <v>218</v>
      </c>
      <c r="C726" s="53" t="s">
        <v>4409</v>
      </c>
      <c r="D726" s="54">
        <v>1</v>
      </c>
      <c r="E726" s="61"/>
      <c r="F726" s="55">
        <v>10</v>
      </c>
      <c r="G726" s="53"/>
      <c r="H726" s="57"/>
      <c r="I726" s="56"/>
      <c r="J726" s="56"/>
      <c r="K726" s="36" t="s">
        <v>65</v>
      </c>
      <c r="L726" s="79">
        <v>726</v>
      </c>
      <c r="M726" s="79"/>
      <c r="N726" s="59"/>
      <c r="O726" s="91" t="s">
        <v>223</v>
      </c>
      <c r="P726" s="94">
        <v>42811.72556712963</v>
      </c>
      <c r="Q726" s="91" t="s">
        <v>523</v>
      </c>
      <c r="R726" s="91"/>
      <c r="S726" s="91"/>
      <c r="T726" s="91"/>
      <c r="U726" s="91"/>
      <c r="V726" s="97" t="s">
        <v>531</v>
      </c>
      <c r="W726" s="94">
        <v>42811.72556712963</v>
      </c>
      <c r="X726" s="97" t="s">
        <v>539</v>
      </c>
      <c r="Y726" s="91"/>
      <c r="Z726" s="91"/>
      <c r="AA726" s="100" t="s">
        <v>547</v>
      </c>
      <c r="AB726" s="91"/>
      <c r="AC726" s="91" t="b">
        <v>0</v>
      </c>
      <c r="AD726" s="91">
        <v>0</v>
      </c>
      <c r="AE726" s="100" t="s">
        <v>243</v>
      </c>
      <c r="AF726" s="91" t="b">
        <v>0</v>
      </c>
      <c r="AG726" s="91" t="s">
        <v>246</v>
      </c>
      <c r="AH726" s="91"/>
      <c r="AI726" s="100" t="s">
        <v>243</v>
      </c>
      <c r="AJ726" s="91" t="b">
        <v>0</v>
      </c>
      <c r="AK726" s="91">
        <v>0</v>
      </c>
      <c r="AL726" s="100" t="s">
        <v>243</v>
      </c>
      <c r="AM726" s="91" t="s">
        <v>247</v>
      </c>
      <c r="AN726" s="91" t="b">
        <v>0</v>
      </c>
      <c r="AO726" s="100" t="s">
        <v>547</v>
      </c>
      <c r="AP726" s="91" t="s">
        <v>178</v>
      </c>
      <c r="AQ726" s="91">
        <v>0</v>
      </c>
      <c r="AR726" s="91">
        <v>0</v>
      </c>
      <c r="AS726" s="91"/>
      <c r="AT726" s="91"/>
      <c r="AU726" s="91"/>
      <c r="AV726" s="91"/>
      <c r="AW726" s="91"/>
      <c r="AX726" s="91"/>
      <c r="AY726" s="91"/>
      <c r="AZ726" s="91"/>
      <c r="BA726" s="123" t="s">
        <v>670</v>
      </c>
      <c r="BB726" s="123" t="s">
        <v>4398</v>
      </c>
      <c r="BC726" s="123">
        <v>1</v>
      </c>
      <c r="BD726" s="90" t="str">
        <f>REPLACE(INDEX(GroupVertices[Group], MATCH(Edges[[#This Row],[Vertex 1]],GroupVertices[Vertex],0)),1,1,"")</f>
        <v>ast</v>
      </c>
      <c r="BE726" s="90" t="e">
        <f>REPLACE(INDEX(GroupVertices[Group], MATCH(Edges[[#This Row],[Vertex 2]],GroupVertices[Vertex],0)),1,1,"")</f>
        <v>#N/A</v>
      </c>
      <c r="BF726">
        <v>1</v>
      </c>
    </row>
    <row r="727" spans="1:58" x14ac:dyDescent="0.25">
      <c r="A727" s="88" t="s">
        <v>1309</v>
      </c>
      <c r="B727" s="88" t="s">
        <v>510</v>
      </c>
      <c r="C727" s="53" t="s">
        <v>4409</v>
      </c>
      <c r="D727" s="54">
        <v>1</v>
      </c>
      <c r="E727" s="61"/>
      <c r="F727" s="55">
        <v>10</v>
      </c>
      <c r="G727" s="53"/>
      <c r="H727" s="57"/>
      <c r="I727" s="56"/>
      <c r="J727" s="56"/>
      <c r="K727" s="36" t="s">
        <v>65</v>
      </c>
      <c r="L727" s="79">
        <v>727</v>
      </c>
      <c r="M727" s="79"/>
      <c r="N727" s="59"/>
      <c r="O727" s="91" t="s">
        <v>223</v>
      </c>
      <c r="P727" s="94">
        <v>42810.171527777777</v>
      </c>
      <c r="Q727" s="91" t="s">
        <v>1314</v>
      </c>
      <c r="R727" s="91"/>
      <c r="S727" s="91"/>
      <c r="T727" s="91"/>
      <c r="U727" s="91"/>
      <c r="V727" s="97" t="s">
        <v>1319</v>
      </c>
      <c r="W727" s="94">
        <v>42810.171527777777</v>
      </c>
      <c r="X727" s="97" t="s">
        <v>1323</v>
      </c>
      <c r="Y727" s="91"/>
      <c r="Z727" s="91"/>
      <c r="AA727" s="100" t="s">
        <v>1327</v>
      </c>
      <c r="AB727" s="91"/>
      <c r="AC727" s="91" t="b">
        <v>0</v>
      </c>
      <c r="AD727" s="91">
        <v>0</v>
      </c>
      <c r="AE727" s="100" t="s">
        <v>243</v>
      </c>
      <c r="AF727" s="91" t="b">
        <v>0</v>
      </c>
      <c r="AG727" s="91" t="s">
        <v>246</v>
      </c>
      <c r="AH727" s="91"/>
      <c r="AI727" s="100" t="s">
        <v>243</v>
      </c>
      <c r="AJ727" s="91" t="b">
        <v>0</v>
      </c>
      <c r="AK727" s="91">
        <v>0</v>
      </c>
      <c r="AL727" s="100" t="s">
        <v>243</v>
      </c>
      <c r="AM727" s="91" t="s">
        <v>247</v>
      </c>
      <c r="AN727" s="91" t="b">
        <v>0</v>
      </c>
      <c r="AO727" s="100" t="s">
        <v>1327</v>
      </c>
      <c r="AP727" s="91" t="s">
        <v>178</v>
      </c>
      <c r="AQ727" s="91">
        <v>0</v>
      </c>
      <c r="AR727" s="91">
        <v>0</v>
      </c>
      <c r="AS727" s="91" t="s">
        <v>1330</v>
      </c>
      <c r="AT727" s="91" t="s">
        <v>286</v>
      </c>
      <c r="AU727" s="91" t="s">
        <v>423</v>
      </c>
      <c r="AV727" s="91" t="s">
        <v>1277</v>
      </c>
      <c r="AW727" s="91" t="s">
        <v>1331</v>
      </c>
      <c r="AX727" s="91" t="s">
        <v>291</v>
      </c>
      <c r="AY727" s="91" t="s">
        <v>427</v>
      </c>
      <c r="AZ727" s="97" t="s">
        <v>1332</v>
      </c>
      <c r="BA727" s="123" t="s">
        <v>1296</v>
      </c>
      <c r="BB727" s="123" t="s">
        <v>4398</v>
      </c>
      <c r="BC727" s="123">
        <v>1</v>
      </c>
      <c r="BD727" s="90" t="str">
        <f>REPLACE(INDEX(GroupVertices[Group], MATCH(Edges[[#This Row],[Vertex 1]],GroupVertices[Vertex],0)),1,1,"")</f>
        <v>orth</v>
      </c>
      <c r="BE727" s="90" t="e">
        <f>REPLACE(INDEX(GroupVertices[Group], MATCH(Edges[[#This Row],[Vertex 2]],GroupVertices[Vertex],0)),1,1,"")</f>
        <v>#N/A</v>
      </c>
      <c r="BF727">
        <v>1</v>
      </c>
    </row>
    <row r="728" spans="1:58" x14ac:dyDescent="0.25">
      <c r="A728" s="88" t="s">
        <v>1309</v>
      </c>
      <c r="B728" s="88" t="s">
        <v>218</v>
      </c>
      <c r="C728" s="53" t="s">
        <v>4409</v>
      </c>
      <c r="D728" s="54">
        <v>1</v>
      </c>
      <c r="E728" s="61"/>
      <c r="F728" s="55">
        <v>10</v>
      </c>
      <c r="G728" s="53"/>
      <c r="H728" s="57"/>
      <c r="I728" s="56"/>
      <c r="J728" s="56"/>
      <c r="K728" s="36" t="s">
        <v>65</v>
      </c>
      <c r="L728" s="79">
        <v>728</v>
      </c>
      <c r="M728" s="79"/>
      <c r="N728" s="59"/>
      <c r="O728" s="91" t="s">
        <v>223</v>
      </c>
      <c r="P728" s="94">
        <v>42810.171527777777</v>
      </c>
      <c r="Q728" s="91" t="s">
        <v>1314</v>
      </c>
      <c r="R728" s="91"/>
      <c r="S728" s="91"/>
      <c r="T728" s="91"/>
      <c r="U728" s="91"/>
      <c r="V728" s="97" t="s">
        <v>1319</v>
      </c>
      <c r="W728" s="94">
        <v>42810.171527777777</v>
      </c>
      <c r="X728" s="97" t="s">
        <v>1323</v>
      </c>
      <c r="Y728" s="91"/>
      <c r="Z728" s="91"/>
      <c r="AA728" s="100" t="s">
        <v>1327</v>
      </c>
      <c r="AB728" s="91"/>
      <c r="AC728" s="91" t="b">
        <v>0</v>
      </c>
      <c r="AD728" s="91">
        <v>0</v>
      </c>
      <c r="AE728" s="100" t="s">
        <v>243</v>
      </c>
      <c r="AF728" s="91" t="b">
        <v>0</v>
      </c>
      <c r="AG728" s="91" t="s">
        <v>246</v>
      </c>
      <c r="AH728" s="91"/>
      <c r="AI728" s="100" t="s">
        <v>243</v>
      </c>
      <c r="AJ728" s="91" t="b">
        <v>0</v>
      </c>
      <c r="AK728" s="91">
        <v>0</v>
      </c>
      <c r="AL728" s="100" t="s">
        <v>243</v>
      </c>
      <c r="AM728" s="91" t="s">
        <v>247</v>
      </c>
      <c r="AN728" s="91" t="b">
        <v>0</v>
      </c>
      <c r="AO728" s="100" t="s">
        <v>1327</v>
      </c>
      <c r="AP728" s="91" t="s">
        <v>178</v>
      </c>
      <c r="AQ728" s="91">
        <v>0</v>
      </c>
      <c r="AR728" s="91">
        <v>0</v>
      </c>
      <c r="AS728" s="91" t="s">
        <v>1330</v>
      </c>
      <c r="AT728" s="91" t="s">
        <v>286</v>
      </c>
      <c r="AU728" s="91" t="s">
        <v>423</v>
      </c>
      <c r="AV728" s="91" t="s">
        <v>1277</v>
      </c>
      <c r="AW728" s="91" t="s">
        <v>1331</v>
      </c>
      <c r="AX728" s="91" t="s">
        <v>291</v>
      </c>
      <c r="AY728" s="91" t="s">
        <v>427</v>
      </c>
      <c r="AZ728" s="97" t="s">
        <v>1332</v>
      </c>
      <c r="BA728" s="123" t="s">
        <v>1296</v>
      </c>
      <c r="BB728" s="123" t="s">
        <v>4398</v>
      </c>
      <c r="BC728" s="123">
        <v>1</v>
      </c>
      <c r="BD728" s="90" t="str">
        <f>REPLACE(INDEX(GroupVertices[Group], MATCH(Edges[[#This Row],[Vertex 1]],GroupVertices[Vertex],0)),1,1,"")</f>
        <v>orth</v>
      </c>
      <c r="BE728" s="90" t="e">
        <f>REPLACE(INDEX(GroupVertices[Group], MATCH(Edges[[#This Row],[Vertex 2]],GroupVertices[Vertex],0)),1,1,"")</f>
        <v>#N/A</v>
      </c>
      <c r="BF728">
        <v>1</v>
      </c>
    </row>
    <row r="729" spans="1:58" x14ac:dyDescent="0.25">
      <c r="A729" s="89" t="s">
        <v>1381</v>
      </c>
      <c r="B729" s="89" t="s">
        <v>218</v>
      </c>
      <c r="C729" s="53" t="s">
        <v>4409</v>
      </c>
      <c r="D729" s="150">
        <v>1.1666666666666667</v>
      </c>
      <c r="E729" s="151"/>
      <c r="F729" s="152">
        <v>17.5</v>
      </c>
      <c r="G729" s="149"/>
      <c r="H729" s="153"/>
      <c r="I729" s="154"/>
      <c r="J729" s="154"/>
      <c r="K729" s="36" t="s">
        <v>65</v>
      </c>
      <c r="L729" s="155">
        <v>729</v>
      </c>
      <c r="M729" s="155"/>
      <c r="N729" s="87"/>
      <c r="O729" s="92" t="s">
        <v>223</v>
      </c>
      <c r="P729" s="95">
        <v>42810.624016203707</v>
      </c>
      <c r="Q729" s="92" t="s">
        <v>1382</v>
      </c>
      <c r="R729" s="92"/>
      <c r="S729" s="92"/>
      <c r="T729" s="92"/>
      <c r="U729" s="92"/>
      <c r="V729" s="98" t="s">
        <v>1383</v>
      </c>
      <c r="W729" s="95">
        <v>42810.624016203707</v>
      </c>
      <c r="X729" s="98" t="s">
        <v>1384</v>
      </c>
      <c r="Y729" s="92"/>
      <c r="Z729" s="92"/>
      <c r="AA729" s="101" t="s">
        <v>1385</v>
      </c>
      <c r="AB729" s="92"/>
      <c r="AC729" s="92" t="b">
        <v>0</v>
      </c>
      <c r="AD729" s="92">
        <v>0</v>
      </c>
      <c r="AE729" s="101" t="s">
        <v>243</v>
      </c>
      <c r="AF729" s="92" t="b">
        <v>0</v>
      </c>
      <c r="AG729" s="92" t="s">
        <v>246</v>
      </c>
      <c r="AH729" s="92"/>
      <c r="AI729" s="101" t="s">
        <v>243</v>
      </c>
      <c r="AJ729" s="92" t="b">
        <v>0</v>
      </c>
      <c r="AK729" s="92">
        <v>0</v>
      </c>
      <c r="AL729" s="101" t="s">
        <v>243</v>
      </c>
      <c r="AM729" s="92" t="s">
        <v>247</v>
      </c>
      <c r="AN729" s="92" t="b">
        <v>0</v>
      </c>
      <c r="AO729" s="101" t="s">
        <v>1385</v>
      </c>
      <c r="AP729" s="92" t="s">
        <v>178</v>
      </c>
      <c r="AQ729" s="92">
        <v>0</v>
      </c>
      <c r="AR729" s="92">
        <v>0</v>
      </c>
      <c r="AS729" s="92"/>
      <c r="AT729" s="92"/>
      <c r="AU729" s="92"/>
      <c r="AV729" s="92"/>
      <c r="AW729" s="92"/>
      <c r="AX729" s="92"/>
      <c r="AY729" s="92"/>
      <c r="AZ729" s="92"/>
      <c r="BA729" s="124" t="s">
        <v>1393</v>
      </c>
      <c r="BB729" s="123" t="s">
        <v>4398</v>
      </c>
      <c r="BC729" s="123">
        <v>1</v>
      </c>
      <c r="BD729" s="90" t="str">
        <f>REPLACE(INDEX(GroupVertices[Group], MATCH(Edges[[#This Row],[Vertex 1]],GroupVertices[Vertex],0)),1,1,"")</f>
        <v>orth</v>
      </c>
      <c r="BE729" s="90" t="e">
        <f>REPLACE(INDEX(GroupVertices[Group], MATCH(Edges[[#This Row],[Vertex 2]],GroupVertices[Vertex],0)),1,1,"")</f>
        <v>#N/A</v>
      </c>
      <c r="BF729">
        <v>2</v>
      </c>
    </row>
    <row r="730" spans="1:58" x14ac:dyDescent="0.25">
      <c r="A730" s="88" t="s">
        <v>1381</v>
      </c>
      <c r="B730" s="88" t="s">
        <v>218</v>
      </c>
      <c r="C730" s="53" t="s">
        <v>4409</v>
      </c>
      <c r="D730" s="54">
        <v>1.1666666666666667</v>
      </c>
      <c r="E730" s="61"/>
      <c r="F730" s="55">
        <v>17.5</v>
      </c>
      <c r="G730" s="53"/>
      <c r="H730" s="57"/>
      <c r="I730" s="56"/>
      <c r="J730" s="56"/>
      <c r="K730" s="36" t="s">
        <v>65</v>
      </c>
      <c r="L730" s="79">
        <v>730</v>
      </c>
      <c r="M730" s="79"/>
      <c r="N730" s="59"/>
      <c r="O730" s="91" t="s">
        <v>223</v>
      </c>
      <c r="P730" s="94">
        <v>42810.624016203707</v>
      </c>
      <c r="Q730" s="91" t="s">
        <v>1382</v>
      </c>
      <c r="R730" s="91"/>
      <c r="S730" s="91"/>
      <c r="T730" s="91"/>
      <c r="U730" s="91"/>
      <c r="V730" s="97" t="s">
        <v>1383</v>
      </c>
      <c r="W730" s="94">
        <v>42810.624016203707</v>
      </c>
      <c r="X730" s="97" t="s">
        <v>1384</v>
      </c>
      <c r="Y730" s="91"/>
      <c r="Z730" s="91"/>
      <c r="AA730" s="100" t="s">
        <v>1385</v>
      </c>
      <c r="AB730" s="91"/>
      <c r="AC730" s="91" t="b">
        <v>0</v>
      </c>
      <c r="AD730" s="91">
        <v>0</v>
      </c>
      <c r="AE730" s="100" t="s">
        <v>243</v>
      </c>
      <c r="AF730" s="91" t="b">
        <v>0</v>
      </c>
      <c r="AG730" s="91" t="s">
        <v>246</v>
      </c>
      <c r="AH730" s="91"/>
      <c r="AI730" s="100" t="s">
        <v>243</v>
      </c>
      <c r="AJ730" s="91" t="b">
        <v>0</v>
      </c>
      <c r="AK730" s="91">
        <v>0</v>
      </c>
      <c r="AL730" s="100" t="s">
        <v>243</v>
      </c>
      <c r="AM730" s="91" t="s">
        <v>247</v>
      </c>
      <c r="AN730" s="91" t="b">
        <v>0</v>
      </c>
      <c r="AO730" s="100" t="s">
        <v>1385</v>
      </c>
      <c r="AP730" s="91" t="s">
        <v>178</v>
      </c>
      <c r="AQ730" s="91">
        <v>0</v>
      </c>
      <c r="AR730" s="91">
        <v>0</v>
      </c>
      <c r="AS730" s="91"/>
      <c r="AT730" s="91"/>
      <c r="AU730" s="91"/>
      <c r="AV730" s="91"/>
      <c r="AW730" s="91"/>
      <c r="AX730" s="91"/>
      <c r="AY730" s="91"/>
      <c r="AZ730" s="91"/>
      <c r="BA730" s="124" t="s">
        <v>1393</v>
      </c>
      <c r="BB730" s="123" t="s">
        <v>4398</v>
      </c>
      <c r="BC730" s="123">
        <v>1</v>
      </c>
      <c r="BD730" s="90" t="str">
        <f>REPLACE(INDEX(GroupVertices[Group], MATCH(Edges[[#This Row],[Vertex 1]],GroupVertices[Vertex],0)),1,1,"")</f>
        <v>orth</v>
      </c>
      <c r="BE730" s="90" t="e">
        <f>REPLACE(INDEX(GroupVertices[Group], MATCH(Edges[[#This Row],[Vertex 2]],GroupVertices[Vertex],0)),1,1,"")</f>
        <v>#N/A</v>
      </c>
      <c r="BF730">
        <v>2</v>
      </c>
    </row>
    <row r="731" spans="1:58" x14ac:dyDescent="0.25">
      <c r="A731" s="88" t="s">
        <v>1549</v>
      </c>
      <c r="B731" s="88" t="s">
        <v>218</v>
      </c>
      <c r="C731" s="53" t="s">
        <v>4409</v>
      </c>
      <c r="D731" s="54">
        <v>1</v>
      </c>
      <c r="E731" s="61"/>
      <c r="F731" s="55">
        <v>10</v>
      </c>
      <c r="G731" s="53"/>
      <c r="H731" s="57"/>
      <c r="I731" s="56"/>
      <c r="J731" s="56"/>
      <c r="K731" s="36" t="s">
        <v>65</v>
      </c>
      <c r="L731" s="79">
        <v>731</v>
      </c>
      <c r="M731" s="79"/>
      <c r="N731" s="59"/>
      <c r="O731" s="91" t="s">
        <v>222</v>
      </c>
      <c r="P731" s="94">
        <v>42806.304780092592</v>
      </c>
      <c r="Q731" s="91" t="s">
        <v>1560</v>
      </c>
      <c r="R731" s="91"/>
      <c r="S731" s="91"/>
      <c r="T731" s="91"/>
      <c r="U731" s="91"/>
      <c r="V731" s="97" t="s">
        <v>1576</v>
      </c>
      <c r="W731" s="94">
        <v>42806.304780092592</v>
      </c>
      <c r="X731" s="97" t="s">
        <v>1586</v>
      </c>
      <c r="Y731" s="91"/>
      <c r="Z731" s="91"/>
      <c r="AA731" s="100" t="s">
        <v>1596</v>
      </c>
      <c r="AB731" s="91"/>
      <c r="AC731" s="91" t="b">
        <v>0</v>
      </c>
      <c r="AD731" s="91">
        <v>0</v>
      </c>
      <c r="AE731" s="100" t="s">
        <v>242</v>
      </c>
      <c r="AF731" s="91" t="b">
        <v>0</v>
      </c>
      <c r="AG731" s="91" t="s">
        <v>246</v>
      </c>
      <c r="AH731" s="91"/>
      <c r="AI731" s="100" t="s">
        <v>243</v>
      </c>
      <c r="AJ731" s="91" t="b">
        <v>0</v>
      </c>
      <c r="AK731" s="91">
        <v>0</v>
      </c>
      <c r="AL731" s="100" t="s">
        <v>243</v>
      </c>
      <c r="AM731" s="91" t="s">
        <v>247</v>
      </c>
      <c r="AN731" s="91" t="b">
        <v>0</v>
      </c>
      <c r="AO731" s="100" t="s">
        <v>1596</v>
      </c>
      <c r="AP731" s="91" t="s">
        <v>178</v>
      </c>
      <c r="AQ731" s="91">
        <v>0</v>
      </c>
      <c r="AR731" s="91">
        <v>0</v>
      </c>
      <c r="AS731" s="91"/>
      <c r="AT731" s="91"/>
      <c r="AU731" s="91"/>
      <c r="AV731" s="91"/>
      <c r="AW731" s="91"/>
      <c r="AX731" s="91"/>
      <c r="AY731" s="91"/>
      <c r="AZ731" s="91"/>
      <c r="BA731" s="123" t="s">
        <v>1675</v>
      </c>
      <c r="BB731" s="123" t="s">
        <v>4398</v>
      </c>
      <c r="BC731" s="123">
        <v>1</v>
      </c>
      <c r="BD731" s="90" t="str">
        <f>REPLACE(INDEX(GroupVertices[Group], MATCH(Edges[[#This Row],[Vertex 1]],GroupVertices[Vertex],0)),1,1,"")</f>
        <v>outh</v>
      </c>
      <c r="BE731" s="90" t="e">
        <f>REPLACE(INDEX(GroupVertices[Group], MATCH(Edges[[#This Row],[Vertex 2]],GroupVertices[Vertex],0)),1,1,"")</f>
        <v>#N/A</v>
      </c>
      <c r="BF731">
        <v>1</v>
      </c>
    </row>
    <row r="732" spans="1:58" x14ac:dyDescent="0.25">
      <c r="A732" s="88" t="s">
        <v>1678</v>
      </c>
      <c r="B732" s="88" t="s">
        <v>509</v>
      </c>
      <c r="C732" s="53" t="s">
        <v>4409</v>
      </c>
      <c r="D732" s="54">
        <v>1</v>
      </c>
      <c r="E732" s="61"/>
      <c r="F732" s="55">
        <v>10</v>
      </c>
      <c r="G732" s="53"/>
      <c r="H732" s="57"/>
      <c r="I732" s="56"/>
      <c r="J732" s="56"/>
      <c r="K732" s="36" t="s">
        <v>65</v>
      </c>
      <c r="L732" s="79">
        <v>732</v>
      </c>
      <c r="M732" s="79"/>
      <c r="N732" s="59"/>
      <c r="O732" s="91" t="s">
        <v>222</v>
      </c>
      <c r="P732" s="94">
        <v>42806.855798611112</v>
      </c>
      <c r="Q732" s="91" t="s">
        <v>1693</v>
      </c>
      <c r="R732" s="91"/>
      <c r="S732" s="91"/>
      <c r="T732" s="91"/>
      <c r="U732" s="91"/>
      <c r="V732" s="97" t="s">
        <v>1711</v>
      </c>
      <c r="W732" s="94">
        <v>42806.855798611112</v>
      </c>
      <c r="X732" s="97" t="s">
        <v>1724</v>
      </c>
      <c r="Y732" s="91"/>
      <c r="Z732" s="91"/>
      <c r="AA732" s="100" t="s">
        <v>1739</v>
      </c>
      <c r="AB732" s="100" t="s">
        <v>1752</v>
      </c>
      <c r="AC732" s="91" t="b">
        <v>0</v>
      </c>
      <c r="AD732" s="91">
        <v>0</v>
      </c>
      <c r="AE732" s="100" t="s">
        <v>1754</v>
      </c>
      <c r="AF732" s="91" t="b">
        <v>0</v>
      </c>
      <c r="AG732" s="91" t="s">
        <v>246</v>
      </c>
      <c r="AH732" s="91"/>
      <c r="AI732" s="100" t="s">
        <v>243</v>
      </c>
      <c r="AJ732" s="91" t="b">
        <v>0</v>
      </c>
      <c r="AK732" s="91">
        <v>0</v>
      </c>
      <c r="AL732" s="100" t="s">
        <v>243</v>
      </c>
      <c r="AM732" s="91" t="s">
        <v>247</v>
      </c>
      <c r="AN732" s="91" t="b">
        <v>0</v>
      </c>
      <c r="AO732" s="100" t="s">
        <v>1752</v>
      </c>
      <c r="AP732" s="91" t="s">
        <v>178</v>
      </c>
      <c r="AQ732" s="91">
        <v>0</v>
      </c>
      <c r="AR732" s="91">
        <v>0</v>
      </c>
      <c r="AS732" s="91"/>
      <c r="AT732" s="91"/>
      <c r="AU732" s="91"/>
      <c r="AV732" s="91"/>
      <c r="AW732" s="91"/>
      <c r="AX732" s="91"/>
      <c r="AY732" s="91"/>
      <c r="AZ732" s="91"/>
      <c r="BA732" s="123" t="s">
        <v>1675</v>
      </c>
      <c r="BB732" s="123" t="s">
        <v>4398</v>
      </c>
      <c r="BC732" s="123">
        <v>1</v>
      </c>
      <c r="BD732" s="90" t="str">
        <f>REPLACE(INDEX(GroupVertices[Group], MATCH(Edges[[#This Row],[Vertex 1]],GroupVertices[Vertex],0)),1,1,"")</f>
        <v>outh</v>
      </c>
      <c r="BE732" s="90" t="e">
        <f>REPLACE(INDEX(GroupVertices[Group], MATCH(Edges[[#This Row],[Vertex 2]],GroupVertices[Vertex],0)),1,1,"")</f>
        <v>#N/A</v>
      </c>
      <c r="BF732">
        <v>1</v>
      </c>
    </row>
    <row r="733" spans="1:58" x14ac:dyDescent="0.25">
      <c r="A733" s="88" t="s">
        <v>1678</v>
      </c>
      <c r="B733" s="88" t="s">
        <v>218</v>
      </c>
      <c r="C733" s="53" t="s">
        <v>4409</v>
      </c>
      <c r="D733" s="54">
        <v>1</v>
      </c>
      <c r="E733" s="61"/>
      <c r="F733" s="55">
        <v>10</v>
      </c>
      <c r="G733" s="53"/>
      <c r="H733" s="57"/>
      <c r="I733" s="56"/>
      <c r="J733" s="56"/>
      <c r="K733" s="36" t="s">
        <v>65</v>
      </c>
      <c r="L733" s="79">
        <v>733</v>
      </c>
      <c r="M733" s="79"/>
      <c r="N733" s="59"/>
      <c r="O733" s="91" t="s">
        <v>223</v>
      </c>
      <c r="P733" s="94">
        <v>42806.855798611112</v>
      </c>
      <c r="Q733" s="91" t="s">
        <v>1693</v>
      </c>
      <c r="R733" s="91"/>
      <c r="S733" s="91"/>
      <c r="T733" s="91"/>
      <c r="U733" s="91"/>
      <c r="V733" s="97" t="s">
        <v>1711</v>
      </c>
      <c r="W733" s="94">
        <v>42806.855798611112</v>
      </c>
      <c r="X733" s="97" t="s">
        <v>1724</v>
      </c>
      <c r="Y733" s="91"/>
      <c r="Z733" s="91"/>
      <c r="AA733" s="100" t="s">
        <v>1739</v>
      </c>
      <c r="AB733" s="100" t="s">
        <v>1752</v>
      </c>
      <c r="AC733" s="91" t="b">
        <v>0</v>
      </c>
      <c r="AD733" s="91">
        <v>0</v>
      </c>
      <c r="AE733" s="100" t="s">
        <v>1754</v>
      </c>
      <c r="AF733" s="91" t="b">
        <v>0</v>
      </c>
      <c r="AG733" s="91" t="s">
        <v>246</v>
      </c>
      <c r="AH733" s="91"/>
      <c r="AI733" s="100" t="s">
        <v>243</v>
      </c>
      <c r="AJ733" s="91" t="b">
        <v>0</v>
      </c>
      <c r="AK733" s="91">
        <v>0</v>
      </c>
      <c r="AL733" s="100" t="s">
        <v>243</v>
      </c>
      <c r="AM733" s="91" t="s">
        <v>247</v>
      </c>
      <c r="AN733" s="91" t="b">
        <v>0</v>
      </c>
      <c r="AO733" s="100" t="s">
        <v>1752</v>
      </c>
      <c r="AP733" s="91" t="s">
        <v>178</v>
      </c>
      <c r="AQ733" s="91">
        <v>0</v>
      </c>
      <c r="AR733" s="91">
        <v>0</v>
      </c>
      <c r="AS733" s="91"/>
      <c r="AT733" s="91"/>
      <c r="AU733" s="91"/>
      <c r="AV733" s="91"/>
      <c r="AW733" s="91"/>
      <c r="AX733" s="91"/>
      <c r="AY733" s="91"/>
      <c r="AZ733" s="91"/>
      <c r="BA733" s="123" t="s">
        <v>1675</v>
      </c>
      <c r="BB733" s="123" t="s">
        <v>4398</v>
      </c>
      <c r="BC733" s="123">
        <v>1</v>
      </c>
      <c r="BD733" s="90" t="str">
        <f>REPLACE(INDEX(GroupVertices[Group], MATCH(Edges[[#This Row],[Vertex 1]],GroupVertices[Vertex],0)),1,1,"")</f>
        <v>outh</v>
      </c>
      <c r="BE733" s="90" t="e">
        <f>REPLACE(INDEX(GroupVertices[Group], MATCH(Edges[[#This Row],[Vertex 2]],GroupVertices[Vertex],0)),1,1,"")</f>
        <v>#N/A</v>
      </c>
      <c r="BF733">
        <v>1</v>
      </c>
    </row>
    <row r="734" spans="1:58" x14ac:dyDescent="0.25">
      <c r="A734" s="88" t="s">
        <v>1861</v>
      </c>
      <c r="B734" s="88" t="s">
        <v>218</v>
      </c>
      <c r="C734" s="53" t="s">
        <v>4409</v>
      </c>
      <c r="D734" s="54">
        <v>1</v>
      </c>
      <c r="E734" s="61"/>
      <c r="F734" s="55">
        <v>10</v>
      </c>
      <c r="G734" s="53"/>
      <c r="H734" s="57"/>
      <c r="I734" s="56"/>
      <c r="J734" s="56"/>
      <c r="K734" s="36" t="s">
        <v>65</v>
      </c>
      <c r="L734" s="79">
        <v>734</v>
      </c>
      <c r="M734" s="79"/>
      <c r="N734" s="59"/>
      <c r="O734" s="91" t="s">
        <v>223</v>
      </c>
      <c r="P734" s="94">
        <v>42810.830497685187</v>
      </c>
      <c r="Q734" s="91" t="s">
        <v>1863</v>
      </c>
      <c r="R734" s="91"/>
      <c r="S734" s="91"/>
      <c r="T734" s="91"/>
      <c r="U734" s="91"/>
      <c r="V734" s="97" t="s">
        <v>1866</v>
      </c>
      <c r="W734" s="94">
        <v>42810.830497685187</v>
      </c>
      <c r="X734" s="97" t="s">
        <v>1867</v>
      </c>
      <c r="Y734" s="91"/>
      <c r="Z734" s="91"/>
      <c r="AA734" s="100" t="s">
        <v>1869</v>
      </c>
      <c r="AB734" s="91"/>
      <c r="AC734" s="91" t="b">
        <v>0</v>
      </c>
      <c r="AD734" s="91">
        <v>0</v>
      </c>
      <c r="AE734" s="100" t="s">
        <v>243</v>
      </c>
      <c r="AF734" s="91" t="b">
        <v>0</v>
      </c>
      <c r="AG734" s="91" t="s">
        <v>246</v>
      </c>
      <c r="AH734" s="91"/>
      <c r="AI734" s="100" t="s">
        <v>243</v>
      </c>
      <c r="AJ734" s="91" t="b">
        <v>0</v>
      </c>
      <c r="AK734" s="91">
        <v>0</v>
      </c>
      <c r="AL734" s="100" t="s">
        <v>243</v>
      </c>
      <c r="AM734" s="91" t="s">
        <v>247</v>
      </c>
      <c r="AN734" s="91" t="b">
        <v>0</v>
      </c>
      <c r="AO734" s="100" t="s">
        <v>1869</v>
      </c>
      <c r="AP734" s="91" t="s">
        <v>178</v>
      </c>
      <c r="AQ734" s="91">
        <v>0</v>
      </c>
      <c r="AR734" s="91">
        <v>0</v>
      </c>
      <c r="AS734" s="91"/>
      <c r="AT734" s="91"/>
      <c r="AU734" s="91"/>
      <c r="AV734" s="91"/>
      <c r="AW734" s="91"/>
      <c r="AX734" s="91"/>
      <c r="AY734" s="91"/>
      <c r="AZ734" s="91"/>
      <c r="BA734" s="123" t="s">
        <v>1887</v>
      </c>
      <c r="BB734" s="123" t="s">
        <v>4398</v>
      </c>
      <c r="BC734" s="123">
        <v>1</v>
      </c>
      <c r="BD734" s="90" t="str">
        <f>REPLACE(INDEX(GroupVertices[Group], MATCH(Edges[[#This Row],[Vertex 1]],GroupVertices[Vertex],0)),1,1,"")</f>
        <v>outh</v>
      </c>
      <c r="BE734" s="90" t="e">
        <f>REPLACE(INDEX(GroupVertices[Group], MATCH(Edges[[#This Row],[Vertex 2]],GroupVertices[Vertex],0)),1,1,"")</f>
        <v>#N/A</v>
      </c>
      <c r="BF734">
        <v>1</v>
      </c>
    </row>
    <row r="735" spans="1:58" x14ac:dyDescent="0.25">
      <c r="A735" s="88" t="s">
        <v>1997</v>
      </c>
      <c r="B735" s="88" t="s">
        <v>218</v>
      </c>
      <c r="C735" s="53" t="s">
        <v>4409</v>
      </c>
      <c r="D735" s="54">
        <v>1</v>
      </c>
      <c r="E735" s="61"/>
      <c r="F735" s="55">
        <v>10</v>
      </c>
      <c r="G735" s="53"/>
      <c r="H735" s="57"/>
      <c r="I735" s="56"/>
      <c r="J735" s="56"/>
      <c r="K735" s="36" t="s">
        <v>65</v>
      </c>
      <c r="L735" s="79">
        <v>735</v>
      </c>
      <c r="M735" s="79"/>
      <c r="N735" s="59"/>
      <c r="O735" s="91" t="s">
        <v>223</v>
      </c>
      <c r="P735" s="94">
        <v>42813.184872685182</v>
      </c>
      <c r="Q735" s="91" t="s">
        <v>1999</v>
      </c>
      <c r="R735" s="91"/>
      <c r="S735" s="91"/>
      <c r="T735" s="91"/>
      <c r="U735" s="91"/>
      <c r="V735" s="97" t="s">
        <v>2000</v>
      </c>
      <c r="W735" s="94">
        <v>42813.184872685182</v>
      </c>
      <c r="X735" s="97" t="s">
        <v>2001</v>
      </c>
      <c r="Y735" s="91"/>
      <c r="Z735" s="91"/>
      <c r="AA735" s="100" t="s">
        <v>2002</v>
      </c>
      <c r="AB735" s="100" t="s">
        <v>2003</v>
      </c>
      <c r="AC735" s="91" t="b">
        <v>0</v>
      </c>
      <c r="AD735" s="91">
        <v>0</v>
      </c>
      <c r="AE735" s="100" t="s">
        <v>2004</v>
      </c>
      <c r="AF735" s="91" t="b">
        <v>0</v>
      </c>
      <c r="AG735" s="91" t="s">
        <v>246</v>
      </c>
      <c r="AH735" s="91"/>
      <c r="AI735" s="100" t="s">
        <v>243</v>
      </c>
      <c r="AJ735" s="91" t="b">
        <v>0</v>
      </c>
      <c r="AK735" s="91">
        <v>0</v>
      </c>
      <c r="AL735" s="100" t="s">
        <v>243</v>
      </c>
      <c r="AM735" s="91" t="s">
        <v>247</v>
      </c>
      <c r="AN735" s="91" t="b">
        <v>0</v>
      </c>
      <c r="AO735" s="100" t="s">
        <v>2003</v>
      </c>
      <c r="AP735" s="91" t="s">
        <v>178</v>
      </c>
      <c r="AQ735" s="91">
        <v>0</v>
      </c>
      <c r="AR735" s="91">
        <v>0</v>
      </c>
      <c r="AS735" s="91"/>
      <c r="AT735" s="91"/>
      <c r="AU735" s="91"/>
      <c r="AV735" s="91"/>
      <c r="AW735" s="91"/>
      <c r="AX735" s="91"/>
      <c r="AY735" s="91"/>
      <c r="AZ735" s="91"/>
      <c r="BA735" s="124" t="s">
        <v>1897</v>
      </c>
      <c r="BB735" s="123" t="s">
        <v>4398</v>
      </c>
      <c r="BC735" s="123">
        <v>1</v>
      </c>
      <c r="BD735" s="90" t="str">
        <f>REPLACE(INDEX(GroupVertices[Group], MATCH(Edges[[#This Row],[Vertex 1]],GroupVertices[Vertex],0)),1,1,"")</f>
        <v>orth</v>
      </c>
      <c r="BE735" s="90" t="e">
        <f>REPLACE(INDEX(GroupVertices[Group], MATCH(Edges[[#This Row],[Vertex 2]],GroupVertices[Vertex],0)),1,1,"")</f>
        <v>#N/A</v>
      </c>
      <c r="BF735">
        <v>1</v>
      </c>
    </row>
    <row r="736" spans="1:58" x14ac:dyDescent="0.25">
      <c r="A736" s="89" t="s">
        <v>1997</v>
      </c>
      <c r="B736" s="89" t="s">
        <v>1998</v>
      </c>
      <c r="C736" s="53" t="s">
        <v>4409</v>
      </c>
      <c r="D736" s="150">
        <v>1</v>
      </c>
      <c r="E736" s="151"/>
      <c r="F736" s="152">
        <v>10</v>
      </c>
      <c r="G736" s="149"/>
      <c r="H736" s="153"/>
      <c r="I736" s="154"/>
      <c r="J736" s="154"/>
      <c r="K736" s="36" t="s">
        <v>65</v>
      </c>
      <c r="L736" s="155">
        <v>736</v>
      </c>
      <c r="M736" s="155"/>
      <c r="N736" s="87"/>
      <c r="O736" s="92" t="s">
        <v>222</v>
      </c>
      <c r="P736" s="95">
        <v>42813.184872685182</v>
      </c>
      <c r="Q736" s="92" t="s">
        <v>1999</v>
      </c>
      <c r="R736" s="92"/>
      <c r="S736" s="92"/>
      <c r="T736" s="92"/>
      <c r="U736" s="92"/>
      <c r="V736" s="98" t="s">
        <v>2000</v>
      </c>
      <c r="W736" s="95">
        <v>42813.184872685182</v>
      </c>
      <c r="X736" s="98" t="s">
        <v>2001</v>
      </c>
      <c r="Y736" s="92"/>
      <c r="Z736" s="92"/>
      <c r="AA736" s="101" t="s">
        <v>2002</v>
      </c>
      <c r="AB736" s="101" t="s">
        <v>2003</v>
      </c>
      <c r="AC736" s="92" t="b">
        <v>0</v>
      </c>
      <c r="AD736" s="92">
        <v>0</v>
      </c>
      <c r="AE736" s="101" t="s">
        <v>2004</v>
      </c>
      <c r="AF736" s="92" t="b">
        <v>0</v>
      </c>
      <c r="AG736" s="92" t="s">
        <v>246</v>
      </c>
      <c r="AH736" s="92"/>
      <c r="AI736" s="101" t="s">
        <v>243</v>
      </c>
      <c r="AJ736" s="92" t="b">
        <v>0</v>
      </c>
      <c r="AK736" s="92">
        <v>0</v>
      </c>
      <c r="AL736" s="101" t="s">
        <v>243</v>
      </c>
      <c r="AM736" s="92" t="s">
        <v>247</v>
      </c>
      <c r="AN736" s="92" t="b">
        <v>0</v>
      </c>
      <c r="AO736" s="101" t="s">
        <v>2003</v>
      </c>
      <c r="AP736" s="92" t="s">
        <v>178</v>
      </c>
      <c r="AQ736" s="92">
        <v>0</v>
      </c>
      <c r="AR736" s="92">
        <v>0</v>
      </c>
      <c r="AS736" s="92"/>
      <c r="AT736" s="92"/>
      <c r="AU736" s="92"/>
      <c r="AV736" s="92"/>
      <c r="AW736" s="92"/>
      <c r="AX736" s="92"/>
      <c r="AY736" s="92"/>
      <c r="AZ736" s="92"/>
      <c r="BA736" s="124" t="s">
        <v>1897</v>
      </c>
      <c r="BB736" s="123" t="s">
        <v>4398</v>
      </c>
      <c r="BC736" s="123">
        <v>1</v>
      </c>
      <c r="BD736" s="90" t="str">
        <f>REPLACE(INDEX(GroupVertices[Group], MATCH(Edges[[#This Row],[Vertex 1]],GroupVertices[Vertex],0)),1,1,"")</f>
        <v>orth</v>
      </c>
      <c r="BE736" s="90" t="str">
        <f>REPLACE(INDEX(GroupVertices[Group], MATCH(Edges[[#This Row],[Vertex 2]],GroupVertices[Vertex],0)),1,1,"")</f>
        <v>orth</v>
      </c>
      <c r="BF736">
        <v>1</v>
      </c>
    </row>
    <row r="737" spans="1:58" x14ac:dyDescent="0.25">
      <c r="A737" s="88" t="s">
        <v>2016</v>
      </c>
      <c r="B737" s="88" t="s">
        <v>218</v>
      </c>
      <c r="C737" s="53" t="s">
        <v>4409</v>
      </c>
      <c r="D737" s="54">
        <v>1.1666666666666667</v>
      </c>
      <c r="E737" s="61"/>
      <c r="F737" s="55">
        <v>17.5</v>
      </c>
      <c r="G737" s="53"/>
      <c r="H737" s="57"/>
      <c r="I737" s="56"/>
      <c r="J737" s="56"/>
      <c r="K737" s="36" t="s">
        <v>65</v>
      </c>
      <c r="L737" s="79">
        <v>737</v>
      </c>
      <c r="M737" s="79"/>
      <c r="N737" s="59"/>
      <c r="O737" s="91" t="s">
        <v>223</v>
      </c>
      <c r="P737" s="94">
        <v>42812.59202546296</v>
      </c>
      <c r="Q737" s="91" t="s">
        <v>2019</v>
      </c>
      <c r="R737" s="91"/>
      <c r="S737" s="91"/>
      <c r="T737" s="91"/>
      <c r="U737" s="91"/>
      <c r="V737" s="97" t="s">
        <v>2022</v>
      </c>
      <c r="W737" s="94">
        <v>42812.59202546296</v>
      </c>
      <c r="X737" s="97" t="s">
        <v>2025</v>
      </c>
      <c r="Y737" s="91"/>
      <c r="Z737" s="91"/>
      <c r="AA737" s="100" t="s">
        <v>2028</v>
      </c>
      <c r="AB737" s="91"/>
      <c r="AC737" s="91" t="b">
        <v>0</v>
      </c>
      <c r="AD737" s="91">
        <v>0</v>
      </c>
      <c r="AE737" s="100" t="s">
        <v>244</v>
      </c>
      <c r="AF737" s="91" t="b">
        <v>0</v>
      </c>
      <c r="AG737" s="91" t="s">
        <v>246</v>
      </c>
      <c r="AH737" s="91"/>
      <c r="AI737" s="100" t="s">
        <v>243</v>
      </c>
      <c r="AJ737" s="91" t="b">
        <v>0</v>
      </c>
      <c r="AK737" s="91">
        <v>0</v>
      </c>
      <c r="AL737" s="100" t="s">
        <v>243</v>
      </c>
      <c r="AM737" s="91" t="s">
        <v>247</v>
      </c>
      <c r="AN737" s="91" t="b">
        <v>0</v>
      </c>
      <c r="AO737" s="100" t="s">
        <v>2028</v>
      </c>
      <c r="AP737" s="91" t="s">
        <v>178</v>
      </c>
      <c r="AQ737" s="91">
        <v>0</v>
      </c>
      <c r="AR737" s="91">
        <v>0</v>
      </c>
      <c r="AS737" s="91"/>
      <c r="AT737" s="91"/>
      <c r="AU737" s="91"/>
      <c r="AV737" s="91"/>
      <c r="AW737" s="91"/>
      <c r="AX737" s="91"/>
      <c r="AY737" s="91"/>
      <c r="AZ737" s="91"/>
      <c r="BA737" s="123" t="s">
        <v>2044</v>
      </c>
      <c r="BB737" s="123" t="s">
        <v>4398</v>
      </c>
      <c r="BC737" s="123">
        <v>1</v>
      </c>
      <c r="BD737" s="90" t="str">
        <f>REPLACE(INDEX(GroupVertices[Group], MATCH(Edges[[#This Row],[Vertex 1]],GroupVertices[Vertex],0)),1,1,"")</f>
        <v>est</v>
      </c>
      <c r="BE737" s="90" t="e">
        <f>REPLACE(INDEX(GroupVertices[Group], MATCH(Edges[[#This Row],[Vertex 2]],GroupVertices[Vertex],0)),1,1,"")</f>
        <v>#N/A</v>
      </c>
      <c r="BF737">
        <v>2</v>
      </c>
    </row>
    <row r="738" spans="1:58" x14ac:dyDescent="0.25">
      <c r="A738" s="89" t="s">
        <v>2016</v>
      </c>
      <c r="B738" s="89" t="s">
        <v>221</v>
      </c>
      <c r="C738" s="53" t="s">
        <v>4409</v>
      </c>
      <c r="D738" s="150">
        <v>1.1666666666666667</v>
      </c>
      <c r="E738" s="151"/>
      <c r="F738" s="152">
        <v>17.5</v>
      </c>
      <c r="G738" s="149"/>
      <c r="H738" s="153"/>
      <c r="I738" s="154"/>
      <c r="J738" s="154"/>
      <c r="K738" s="36" t="s">
        <v>65</v>
      </c>
      <c r="L738" s="155">
        <v>738</v>
      </c>
      <c r="M738" s="155"/>
      <c r="N738" s="87"/>
      <c r="O738" s="92" t="s">
        <v>222</v>
      </c>
      <c r="P738" s="95">
        <v>42812.59202546296</v>
      </c>
      <c r="Q738" s="92" t="s">
        <v>2019</v>
      </c>
      <c r="R738" s="92"/>
      <c r="S738" s="92"/>
      <c r="T738" s="92"/>
      <c r="U738" s="92"/>
      <c r="V738" s="98" t="s">
        <v>2022</v>
      </c>
      <c r="W738" s="95">
        <v>42812.59202546296</v>
      </c>
      <c r="X738" s="98" t="s">
        <v>2025</v>
      </c>
      <c r="Y738" s="92"/>
      <c r="Z738" s="92"/>
      <c r="AA738" s="101" t="s">
        <v>2028</v>
      </c>
      <c r="AB738" s="92"/>
      <c r="AC738" s="92" t="b">
        <v>0</v>
      </c>
      <c r="AD738" s="92">
        <v>0</v>
      </c>
      <c r="AE738" s="101" t="s">
        <v>244</v>
      </c>
      <c r="AF738" s="92" t="b">
        <v>0</v>
      </c>
      <c r="AG738" s="92" t="s">
        <v>246</v>
      </c>
      <c r="AH738" s="92"/>
      <c r="AI738" s="101" t="s">
        <v>243</v>
      </c>
      <c r="AJ738" s="92" t="b">
        <v>0</v>
      </c>
      <c r="AK738" s="92">
        <v>0</v>
      </c>
      <c r="AL738" s="101" t="s">
        <v>243</v>
      </c>
      <c r="AM738" s="92" t="s">
        <v>247</v>
      </c>
      <c r="AN738" s="92" t="b">
        <v>0</v>
      </c>
      <c r="AO738" s="101" t="s">
        <v>2028</v>
      </c>
      <c r="AP738" s="92" t="s">
        <v>178</v>
      </c>
      <c r="AQ738" s="92">
        <v>0</v>
      </c>
      <c r="AR738" s="92">
        <v>0</v>
      </c>
      <c r="AS738" s="92"/>
      <c r="AT738" s="92"/>
      <c r="AU738" s="92"/>
      <c r="AV738" s="92"/>
      <c r="AW738" s="92"/>
      <c r="AX738" s="92"/>
      <c r="AY738" s="92"/>
      <c r="AZ738" s="92"/>
      <c r="BA738" s="123" t="s">
        <v>2044</v>
      </c>
      <c r="BB738" s="123" t="s">
        <v>4398</v>
      </c>
      <c r="BC738" s="123">
        <v>1</v>
      </c>
      <c r="BD738" s="90" t="str">
        <f>REPLACE(INDEX(GroupVertices[Group], MATCH(Edges[[#This Row],[Vertex 1]],GroupVertices[Vertex],0)),1,1,"")</f>
        <v>est</v>
      </c>
      <c r="BE738" s="90" t="e">
        <f>REPLACE(INDEX(GroupVertices[Group], MATCH(Edges[[#This Row],[Vertex 2]],GroupVertices[Vertex],0)),1,1,"")</f>
        <v>#N/A</v>
      </c>
      <c r="BF738">
        <v>2</v>
      </c>
    </row>
    <row r="739" spans="1:58" x14ac:dyDescent="0.25">
      <c r="A739" s="88" t="s">
        <v>2067</v>
      </c>
      <c r="B739" s="88" t="s">
        <v>221</v>
      </c>
      <c r="C739" s="53" t="s">
        <v>4409</v>
      </c>
      <c r="D739" s="54">
        <v>1</v>
      </c>
      <c r="E739" s="61"/>
      <c r="F739" s="55">
        <v>10</v>
      </c>
      <c r="G739" s="53"/>
      <c r="H739" s="57"/>
      <c r="I739" s="56"/>
      <c r="J739" s="56"/>
      <c r="K739" s="36" t="s">
        <v>65</v>
      </c>
      <c r="L739" s="79">
        <v>739</v>
      </c>
      <c r="M739" s="79"/>
      <c r="N739" s="59"/>
      <c r="O739" s="91" t="s">
        <v>223</v>
      </c>
      <c r="P739" s="94">
        <v>42811.25540509259</v>
      </c>
      <c r="Q739" s="91" t="s">
        <v>2113</v>
      </c>
      <c r="R739" s="91"/>
      <c r="S739" s="91"/>
      <c r="T739" s="91"/>
      <c r="U739" s="91"/>
      <c r="V739" s="97" t="s">
        <v>2169</v>
      </c>
      <c r="W739" s="94">
        <v>42811.25540509259</v>
      </c>
      <c r="X739" s="97" t="s">
        <v>2208</v>
      </c>
      <c r="Y739" s="91"/>
      <c r="Z739" s="91"/>
      <c r="AA739" s="100" t="s">
        <v>2248</v>
      </c>
      <c r="AB739" s="91"/>
      <c r="AC739" s="91" t="b">
        <v>0</v>
      </c>
      <c r="AD739" s="91">
        <v>1</v>
      </c>
      <c r="AE739" s="100" t="s">
        <v>242</v>
      </c>
      <c r="AF739" s="91" t="b">
        <v>0</v>
      </c>
      <c r="AG739" s="91" t="s">
        <v>246</v>
      </c>
      <c r="AH739" s="91"/>
      <c r="AI739" s="100" t="s">
        <v>243</v>
      </c>
      <c r="AJ739" s="91" t="b">
        <v>0</v>
      </c>
      <c r="AK739" s="91">
        <v>0</v>
      </c>
      <c r="AL739" s="100" t="s">
        <v>243</v>
      </c>
      <c r="AM739" s="91" t="s">
        <v>989</v>
      </c>
      <c r="AN739" s="91" t="b">
        <v>0</v>
      </c>
      <c r="AO739" s="100" t="s">
        <v>2248</v>
      </c>
      <c r="AP739" s="91" t="s">
        <v>178</v>
      </c>
      <c r="AQ739" s="91">
        <v>0</v>
      </c>
      <c r="AR739" s="91">
        <v>0</v>
      </c>
      <c r="AS739" s="91"/>
      <c r="AT739" s="91"/>
      <c r="AU739" s="91"/>
      <c r="AV739" s="91"/>
      <c r="AW739" s="91"/>
      <c r="AX739" s="91"/>
      <c r="AY739" s="91"/>
      <c r="AZ739" s="91"/>
      <c r="BA739" s="123" t="s">
        <v>2044</v>
      </c>
      <c r="BB739" s="123" t="s">
        <v>4398</v>
      </c>
      <c r="BC739" s="123">
        <v>1</v>
      </c>
      <c r="BD739" s="90" t="str">
        <f>REPLACE(INDEX(GroupVertices[Group], MATCH(Edges[[#This Row],[Vertex 1]],GroupVertices[Vertex],0)),1,1,"")</f>
        <v>est</v>
      </c>
      <c r="BE739" s="90" t="e">
        <f>REPLACE(INDEX(GroupVertices[Group], MATCH(Edges[[#This Row],[Vertex 2]],GroupVertices[Vertex],0)),1,1,"")</f>
        <v>#N/A</v>
      </c>
      <c r="BF739">
        <v>1</v>
      </c>
    </row>
    <row r="740" spans="1:58" x14ac:dyDescent="0.25">
      <c r="A740" s="88" t="s">
        <v>2067</v>
      </c>
      <c r="B740" s="88" t="s">
        <v>218</v>
      </c>
      <c r="C740" s="53" t="s">
        <v>4409</v>
      </c>
      <c r="D740" s="54">
        <v>1</v>
      </c>
      <c r="E740" s="61"/>
      <c r="F740" s="55">
        <v>10</v>
      </c>
      <c r="G740" s="53"/>
      <c r="H740" s="57"/>
      <c r="I740" s="56"/>
      <c r="J740" s="56"/>
      <c r="K740" s="36" t="s">
        <v>65</v>
      </c>
      <c r="L740" s="79">
        <v>740</v>
      </c>
      <c r="M740" s="79"/>
      <c r="N740" s="59"/>
      <c r="O740" s="91" t="s">
        <v>222</v>
      </c>
      <c r="P740" s="94">
        <v>42811.25540509259</v>
      </c>
      <c r="Q740" s="91" t="s">
        <v>2113</v>
      </c>
      <c r="R740" s="91"/>
      <c r="S740" s="91"/>
      <c r="T740" s="91"/>
      <c r="U740" s="91"/>
      <c r="V740" s="97" t="s">
        <v>2169</v>
      </c>
      <c r="W740" s="94">
        <v>42811.25540509259</v>
      </c>
      <c r="X740" s="97" t="s">
        <v>2208</v>
      </c>
      <c r="Y740" s="91"/>
      <c r="Z740" s="91"/>
      <c r="AA740" s="100" t="s">
        <v>2248</v>
      </c>
      <c r="AB740" s="91"/>
      <c r="AC740" s="91" t="b">
        <v>0</v>
      </c>
      <c r="AD740" s="91">
        <v>1</v>
      </c>
      <c r="AE740" s="100" t="s">
        <v>242</v>
      </c>
      <c r="AF740" s="91" t="b">
        <v>0</v>
      </c>
      <c r="AG740" s="91" t="s">
        <v>246</v>
      </c>
      <c r="AH740" s="91"/>
      <c r="AI740" s="100" t="s">
        <v>243</v>
      </c>
      <c r="AJ740" s="91" t="b">
        <v>0</v>
      </c>
      <c r="AK740" s="91">
        <v>0</v>
      </c>
      <c r="AL740" s="100" t="s">
        <v>243</v>
      </c>
      <c r="AM740" s="91" t="s">
        <v>989</v>
      </c>
      <c r="AN740" s="91" t="b">
        <v>0</v>
      </c>
      <c r="AO740" s="100" t="s">
        <v>2248</v>
      </c>
      <c r="AP740" s="91" t="s">
        <v>178</v>
      </c>
      <c r="AQ740" s="91">
        <v>0</v>
      </c>
      <c r="AR740" s="91">
        <v>0</v>
      </c>
      <c r="AS740" s="91"/>
      <c r="AT740" s="91"/>
      <c r="AU740" s="91"/>
      <c r="AV740" s="91"/>
      <c r="AW740" s="91"/>
      <c r="AX740" s="91"/>
      <c r="AY740" s="91"/>
      <c r="AZ740" s="91"/>
      <c r="BA740" s="123" t="s">
        <v>2044</v>
      </c>
      <c r="BB740" s="123" t="s">
        <v>4398</v>
      </c>
      <c r="BC740" s="123">
        <v>1</v>
      </c>
      <c r="BD740" s="90" t="str">
        <f>REPLACE(INDEX(GroupVertices[Group], MATCH(Edges[[#This Row],[Vertex 1]],GroupVertices[Vertex],0)),1,1,"")</f>
        <v>est</v>
      </c>
      <c r="BE740" s="90" t="e">
        <f>REPLACE(INDEX(GroupVertices[Group], MATCH(Edges[[#This Row],[Vertex 2]],GroupVertices[Vertex],0)),1,1,"")</f>
        <v>#N/A</v>
      </c>
      <c r="BF740">
        <v>1</v>
      </c>
    </row>
    <row r="741" spans="1:58" x14ac:dyDescent="0.25">
      <c r="A741" s="88" t="s">
        <v>2070</v>
      </c>
      <c r="B741" s="88" t="s">
        <v>218</v>
      </c>
      <c r="C741" s="53" t="s">
        <v>4409</v>
      </c>
      <c r="D741" s="54">
        <v>1</v>
      </c>
      <c r="E741" s="61"/>
      <c r="F741" s="55">
        <v>10</v>
      </c>
      <c r="G741" s="53"/>
      <c r="H741" s="57"/>
      <c r="I741" s="56"/>
      <c r="J741" s="56"/>
      <c r="K741" s="36" t="s">
        <v>65</v>
      </c>
      <c r="L741" s="79">
        <v>741</v>
      </c>
      <c r="M741" s="79"/>
      <c r="N741" s="59"/>
      <c r="O741" s="91" t="s">
        <v>223</v>
      </c>
      <c r="P741" s="94">
        <v>42812.193726851852</v>
      </c>
      <c r="Q741" s="91" t="s">
        <v>2116</v>
      </c>
      <c r="R741" s="91"/>
      <c r="S741" s="91"/>
      <c r="T741" s="91"/>
      <c r="U741" s="91"/>
      <c r="V741" s="97" t="s">
        <v>2172</v>
      </c>
      <c r="W741" s="94">
        <v>42812.193726851852</v>
      </c>
      <c r="X741" s="97" t="s">
        <v>2211</v>
      </c>
      <c r="Y741" s="91"/>
      <c r="Z741" s="91"/>
      <c r="AA741" s="100" t="s">
        <v>2251</v>
      </c>
      <c r="AB741" s="100" t="s">
        <v>2264</v>
      </c>
      <c r="AC741" s="91" t="b">
        <v>0</v>
      </c>
      <c r="AD741" s="91">
        <v>0</v>
      </c>
      <c r="AE741" s="100" t="s">
        <v>1606</v>
      </c>
      <c r="AF741" s="91" t="b">
        <v>0</v>
      </c>
      <c r="AG741" s="91" t="s">
        <v>246</v>
      </c>
      <c r="AH741" s="91"/>
      <c r="AI741" s="100" t="s">
        <v>243</v>
      </c>
      <c r="AJ741" s="91" t="b">
        <v>0</v>
      </c>
      <c r="AK741" s="91">
        <v>0</v>
      </c>
      <c r="AL741" s="100" t="s">
        <v>243</v>
      </c>
      <c r="AM741" s="91" t="s">
        <v>247</v>
      </c>
      <c r="AN741" s="91" t="b">
        <v>0</v>
      </c>
      <c r="AO741" s="100" t="s">
        <v>2264</v>
      </c>
      <c r="AP741" s="91" t="s">
        <v>178</v>
      </c>
      <c r="AQ741" s="91">
        <v>0</v>
      </c>
      <c r="AR741" s="91">
        <v>0</v>
      </c>
      <c r="AS741" s="91"/>
      <c r="AT741" s="91"/>
      <c r="AU741" s="91"/>
      <c r="AV741" s="91"/>
      <c r="AW741" s="91"/>
      <c r="AX741" s="91"/>
      <c r="AY741" s="91"/>
      <c r="AZ741" s="91"/>
      <c r="BA741" s="123" t="s">
        <v>2044</v>
      </c>
      <c r="BB741" s="123" t="s">
        <v>4398</v>
      </c>
      <c r="BC741" s="123">
        <v>1</v>
      </c>
      <c r="BD741" s="90" t="str">
        <f>REPLACE(INDEX(GroupVertices[Group], MATCH(Edges[[#This Row],[Vertex 1]],GroupVertices[Vertex],0)),1,1,"")</f>
        <v>est</v>
      </c>
      <c r="BE741" s="90" t="e">
        <f>REPLACE(INDEX(GroupVertices[Group], MATCH(Edges[[#This Row],[Vertex 2]],GroupVertices[Vertex],0)),1,1,"")</f>
        <v>#N/A</v>
      </c>
      <c r="BF741">
        <v>1</v>
      </c>
    </row>
    <row r="742" spans="1:58" x14ac:dyDescent="0.25">
      <c r="A742" s="88" t="s">
        <v>2070</v>
      </c>
      <c r="B742" s="88" t="s">
        <v>674</v>
      </c>
      <c r="C742" s="53" t="s">
        <v>4409</v>
      </c>
      <c r="D742" s="54">
        <v>1</v>
      </c>
      <c r="E742" s="61"/>
      <c r="F742" s="55">
        <v>10</v>
      </c>
      <c r="G742" s="53"/>
      <c r="H742" s="57"/>
      <c r="I742" s="56"/>
      <c r="J742" s="56"/>
      <c r="K742" s="36" t="s">
        <v>65</v>
      </c>
      <c r="L742" s="79">
        <v>742</v>
      </c>
      <c r="M742" s="79"/>
      <c r="N742" s="59"/>
      <c r="O742" s="91" t="s">
        <v>222</v>
      </c>
      <c r="P742" s="94">
        <v>42812.193726851852</v>
      </c>
      <c r="Q742" s="91" t="s">
        <v>2116</v>
      </c>
      <c r="R742" s="91"/>
      <c r="S742" s="91"/>
      <c r="T742" s="91"/>
      <c r="U742" s="91"/>
      <c r="V742" s="97" t="s">
        <v>2172</v>
      </c>
      <c r="W742" s="94">
        <v>42812.193726851852</v>
      </c>
      <c r="X742" s="97" t="s">
        <v>2211</v>
      </c>
      <c r="Y742" s="91"/>
      <c r="Z742" s="91"/>
      <c r="AA742" s="100" t="s">
        <v>2251</v>
      </c>
      <c r="AB742" s="100" t="s">
        <v>2264</v>
      </c>
      <c r="AC742" s="91" t="b">
        <v>0</v>
      </c>
      <c r="AD742" s="91">
        <v>0</v>
      </c>
      <c r="AE742" s="100" t="s">
        <v>1606</v>
      </c>
      <c r="AF742" s="91" t="b">
        <v>0</v>
      </c>
      <c r="AG742" s="91" t="s">
        <v>246</v>
      </c>
      <c r="AH742" s="91"/>
      <c r="AI742" s="100" t="s">
        <v>243</v>
      </c>
      <c r="AJ742" s="91" t="b">
        <v>0</v>
      </c>
      <c r="AK742" s="91">
        <v>0</v>
      </c>
      <c r="AL742" s="100" t="s">
        <v>243</v>
      </c>
      <c r="AM742" s="91" t="s">
        <v>247</v>
      </c>
      <c r="AN742" s="91" t="b">
        <v>0</v>
      </c>
      <c r="AO742" s="100" t="s">
        <v>2264</v>
      </c>
      <c r="AP742" s="91" t="s">
        <v>178</v>
      </c>
      <c r="AQ742" s="91">
        <v>0</v>
      </c>
      <c r="AR742" s="91">
        <v>0</v>
      </c>
      <c r="AS742" s="91"/>
      <c r="AT742" s="91"/>
      <c r="AU742" s="91"/>
      <c r="AV742" s="91"/>
      <c r="AW742" s="91"/>
      <c r="AX742" s="91"/>
      <c r="AY742" s="91"/>
      <c r="AZ742" s="91"/>
      <c r="BA742" s="123" t="s">
        <v>2044</v>
      </c>
      <c r="BB742" s="123" t="s">
        <v>4398</v>
      </c>
      <c r="BC742" s="123">
        <v>1</v>
      </c>
      <c r="BD742" s="90" t="str">
        <f>REPLACE(INDEX(GroupVertices[Group], MATCH(Edges[[#This Row],[Vertex 1]],GroupVertices[Vertex],0)),1,1,"")</f>
        <v>est</v>
      </c>
      <c r="BE742" s="90" t="e">
        <f>REPLACE(INDEX(GroupVertices[Group], MATCH(Edges[[#This Row],[Vertex 2]],GroupVertices[Vertex],0)),1,1,"")</f>
        <v>#N/A</v>
      </c>
      <c r="BF742">
        <v>1</v>
      </c>
    </row>
    <row r="743" spans="1:58" x14ac:dyDescent="0.25">
      <c r="A743" s="88" t="s">
        <v>2078</v>
      </c>
      <c r="B743" s="88" t="s">
        <v>674</v>
      </c>
      <c r="C743" s="53" t="s">
        <v>4409</v>
      </c>
      <c r="D743" s="54">
        <v>1</v>
      </c>
      <c r="E743" s="61"/>
      <c r="F743" s="55">
        <v>10</v>
      </c>
      <c r="G743" s="53"/>
      <c r="H743" s="57"/>
      <c r="I743" s="56"/>
      <c r="J743" s="56"/>
      <c r="K743" s="36" t="s">
        <v>65</v>
      </c>
      <c r="L743" s="79">
        <v>743</v>
      </c>
      <c r="M743" s="79"/>
      <c r="N743" s="59"/>
      <c r="O743" s="91" t="s">
        <v>223</v>
      </c>
      <c r="P743" s="94">
        <v>42814.705474537041</v>
      </c>
      <c r="Q743" s="91" t="s">
        <v>2125</v>
      </c>
      <c r="R743" s="97" t="s">
        <v>2134</v>
      </c>
      <c r="S743" s="91" t="s">
        <v>2139</v>
      </c>
      <c r="T743" s="91"/>
      <c r="U743" s="91"/>
      <c r="V743" s="97" t="s">
        <v>2180</v>
      </c>
      <c r="W743" s="94">
        <v>42814.705474537041</v>
      </c>
      <c r="X743" s="97" t="s">
        <v>2220</v>
      </c>
      <c r="Y743" s="91"/>
      <c r="Z743" s="91"/>
      <c r="AA743" s="100" t="s">
        <v>2260</v>
      </c>
      <c r="AB743" s="91"/>
      <c r="AC743" s="91" t="b">
        <v>0</v>
      </c>
      <c r="AD743" s="91">
        <v>0</v>
      </c>
      <c r="AE743" s="100" t="s">
        <v>1754</v>
      </c>
      <c r="AF743" s="91" t="b">
        <v>0</v>
      </c>
      <c r="AG743" s="91" t="s">
        <v>246</v>
      </c>
      <c r="AH743" s="91"/>
      <c r="AI743" s="100" t="s">
        <v>243</v>
      </c>
      <c r="AJ743" s="91" t="b">
        <v>0</v>
      </c>
      <c r="AK743" s="91">
        <v>0</v>
      </c>
      <c r="AL743" s="100" t="s">
        <v>243</v>
      </c>
      <c r="AM743" s="91" t="s">
        <v>247</v>
      </c>
      <c r="AN743" s="91" t="b">
        <v>0</v>
      </c>
      <c r="AO743" s="100" t="s">
        <v>2260</v>
      </c>
      <c r="AP743" s="91" t="s">
        <v>178</v>
      </c>
      <c r="AQ743" s="91">
        <v>0</v>
      </c>
      <c r="AR743" s="91">
        <v>0</v>
      </c>
      <c r="AS743" s="91"/>
      <c r="AT743" s="91"/>
      <c r="AU743" s="91"/>
      <c r="AV743" s="91"/>
      <c r="AW743" s="91"/>
      <c r="AX743" s="91"/>
      <c r="AY743" s="91"/>
      <c r="AZ743" s="91"/>
      <c r="BA743" s="123" t="s">
        <v>2044</v>
      </c>
      <c r="BB743" s="123" t="s">
        <v>4398</v>
      </c>
      <c r="BC743" s="123">
        <v>1</v>
      </c>
      <c r="BD743" s="90" t="str">
        <f>REPLACE(INDEX(GroupVertices[Group], MATCH(Edges[[#This Row],[Vertex 1]],GroupVertices[Vertex],0)),1,1,"")</f>
        <v>est</v>
      </c>
      <c r="BE743" s="90" t="e">
        <f>REPLACE(INDEX(GroupVertices[Group], MATCH(Edges[[#This Row],[Vertex 2]],GroupVertices[Vertex],0)),1,1,"")</f>
        <v>#N/A</v>
      </c>
      <c r="BF743">
        <v>1</v>
      </c>
    </row>
    <row r="744" spans="1:58" x14ac:dyDescent="0.25">
      <c r="A744" s="88" t="s">
        <v>2078</v>
      </c>
      <c r="B744" s="88" t="s">
        <v>509</v>
      </c>
      <c r="C744" s="53" t="s">
        <v>4409</v>
      </c>
      <c r="D744" s="54">
        <v>1</v>
      </c>
      <c r="E744" s="61"/>
      <c r="F744" s="55">
        <v>10</v>
      </c>
      <c r="G744" s="53"/>
      <c r="H744" s="57"/>
      <c r="I744" s="56"/>
      <c r="J744" s="56"/>
      <c r="K744" s="36" t="s">
        <v>65</v>
      </c>
      <c r="L744" s="79">
        <v>744</v>
      </c>
      <c r="M744" s="79"/>
      <c r="N744" s="59"/>
      <c r="O744" s="91" t="s">
        <v>222</v>
      </c>
      <c r="P744" s="94">
        <v>42814.705474537041</v>
      </c>
      <c r="Q744" s="91" t="s">
        <v>2125</v>
      </c>
      <c r="R744" s="97" t="s">
        <v>2134</v>
      </c>
      <c r="S744" s="91" t="s">
        <v>2139</v>
      </c>
      <c r="T744" s="91"/>
      <c r="U744" s="91"/>
      <c r="V744" s="97" t="s">
        <v>2180</v>
      </c>
      <c r="W744" s="94">
        <v>42814.705474537041</v>
      </c>
      <c r="X744" s="97" t="s">
        <v>2220</v>
      </c>
      <c r="Y744" s="91"/>
      <c r="Z744" s="91"/>
      <c r="AA744" s="100" t="s">
        <v>2260</v>
      </c>
      <c r="AB744" s="91"/>
      <c r="AC744" s="91" t="b">
        <v>0</v>
      </c>
      <c r="AD744" s="91">
        <v>0</v>
      </c>
      <c r="AE744" s="100" t="s">
        <v>1754</v>
      </c>
      <c r="AF744" s="91" t="b">
        <v>0</v>
      </c>
      <c r="AG744" s="91" t="s">
        <v>246</v>
      </c>
      <c r="AH744" s="91"/>
      <c r="AI744" s="100" t="s">
        <v>243</v>
      </c>
      <c r="AJ744" s="91" t="b">
        <v>0</v>
      </c>
      <c r="AK744" s="91">
        <v>0</v>
      </c>
      <c r="AL744" s="100" t="s">
        <v>243</v>
      </c>
      <c r="AM744" s="91" t="s">
        <v>247</v>
      </c>
      <c r="AN744" s="91" t="b">
        <v>0</v>
      </c>
      <c r="AO744" s="100" t="s">
        <v>2260</v>
      </c>
      <c r="AP744" s="91" t="s">
        <v>178</v>
      </c>
      <c r="AQ744" s="91">
        <v>0</v>
      </c>
      <c r="AR744" s="91">
        <v>0</v>
      </c>
      <c r="AS744" s="91"/>
      <c r="AT744" s="91"/>
      <c r="AU744" s="91"/>
      <c r="AV744" s="91"/>
      <c r="AW744" s="91"/>
      <c r="AX744" s="91"/>
      <c r="AY744" s="91"/>
      <c r="AZ744" s="91"/>
      <c r="BA744" s="123" t="s">
        <v>2044</v>
      </c>
      <c r="BB744" s="123" t="s">
        <v>4398</v>
      </c>
      <c r="BC744" s="123">
        <v>1</v>
      </c>
      <c r="BD744" s="90" t="str">
        <f>REPLACE(INDEX(GroupVertices[Group], MATCH(Edges[[#This Row],[Vertex 1]],GroupVertices[Vertex],0)),1,1,"")</f>
        <v>est</v>
      </c>
      <c r="BE744" s="90" t="e">
        <f>REPLACE(INDEX(GroupVertices[Group], MATCH(Edges[[#This Row],[Vertex 2]],GroupVertices[Vertex],0)),1,1,"")</f>
        <v>#N/A</v>
      </c>
      <c r="BF744">
        <v>1</v>
      </c>
    </row>
    <row r="745" spans="1:58" x14ac:dyDescent="0.25">
      <c r="A745" s="88" t="s">
        <v>2078</v>
      </c>
      <c r="B745" s="88" t="s">
        <v>218</v>
      </c>
      <c r="C745" s="53" t="s">
        <v>4409</v>
      </c>
      <c r="D745" s="54">
        <v>1</v>
      </c>
      <c r="E745" s="61"/>
      <c r="F745" s="55">
        <v>10</v>
      </c>
      <c r="G745" s="53"/>
      <c r="H745" s="57"/>
      <c r="I745" s="56"/>
      <c r="J745" s="56"/>
      <c r="K745" s="36" t="s">
        <v>65</v>
      </c>
      <c r="L745" s="79">
        <v>745</v>
      </c>
      <c r="M745" s="79"/>
      <c r="N745" s="59"/>
      <c r="O745" s="91" t="s">
        <v>223</v>
      </c>
      <c r="P745" s="94">
        <v>42814.705474537041</v>
      </c>
      <c r="Q745" s="91" t="s">
        <v>2125</v>
      </c>
      <c r="R745" s="97" t="s">
        <v>2134</v>
      </c>
      <c r="S745" s="91" t="s">
        <v>2139</v>
      </c>
      <c r="T745" s="91"/>
      <c r="U745" s="91"/>
      <c r="V745" s="97" t="s">
        <v>2180</v>
      </c>
      <c r="W745" s="94">
        <v>42814.705474537041</v>
      </c>
      <c r="X745" s="97" t="s">
        <v>2220</v>
      </c>
      <c r="Y745" s="91"/>
      <c r="Z745" s="91"/>
      <c r="AA745" s="100" t="s">
        <v>2260</v>
      </c>
      <c r="AB745" s="91"/>
      <c r="AC745" s="91" t="b">
        <v>0</v>
      </c>
      <c r="AD745" s="91">
        <v>0</v>
      </c>
      <c r="AE745" s="100" t="s">
        <v>1754</v>
      </c>
      <c r="AF745" s="91" t="b">
        <v>0</v>
      </c>
      <c r="AG745" s="91" t="s">
        <v>246</v>
      </c>
      <c r="AH745" s="91"/>
      <c r="AI745" s="100" t="s">
        <v>243</v>
      </c>
      <c r="AJ745" s="91" t="b">
        <v>0</v>
      </c>
      <c r="AK745" s="91">
        <v>0</v>
      </c>
      <c r="AL745" s="100" t="s">
        <v>243</v>
      </c>
      <c r="AM745" s="91" t="s">
        <v>247</v>
      </c>
      <c r="AN745" s="91" t="b">
        <v>0</v>
      </c>
      <c r="AO745" s="100" t="s">
        <v>2260</v>
      </c>
      <c r="AP745" s="91" t="s">
        <v>178</v>
      </c>
      <c r="AQ745" s="91">
        <v>0</v>
      </c>
      <c r="AR745" s="91">
        <v>0</v>
      </c>
      <c r="AS745" s="91"/>
      <c r="AT745" s="91"/>
      <c r="AU745" s="91"/>
      <c r="AV745" s="91"/>
      <c r="AW745" s="91"/>
      <c r="AX745" s="91"/>
      <c r="AY745" s="91"/>
      <c r="AZ745" s="91"/>
      <c r="BA745" s="123" t="s">
        <v>2044</v>
      </c>
      <c r="BB745" s="123" t="s">
        <v>4398</v>
      </c>
      <c r="BC745" s="123">
        <v>1</v>
      </c>
      <c r="BD745" s="90" t="str">
        <f>REPLACE(INDEX(GroupVertices[Group], MATCH(Edges[[#This Row],[Vertex 1]],GroupVertices[Vertex],0)),1,1,"")</f>
        <v>est</v>
      </c>
      <c r="BE745" s="90" t="e">
        <f>REPLACE(INDEX(GroupVertices[Group], MATCH(Edges[[#This Row],[Vertex 2]],GroupVertices[Vertex],0)),1,1,"")</f>
        <v>#N/A</v>
      </c>
      <c r="BF745">
        <v>1</v>
      </c>
    </row>
    <row r="746" spans="1:58" x14ac:dyDescent="0.25">
      <c r="A746" s="88" t="s">
        <v>2594</v>
      </c>
      <c r="B746" s="88" t="s">
        <v>509</v>
      </c>
      <c r="C746" s="53" t="s">
        <v>4409</v>
      </c>
      <c r="D746" s="54">
        <v>1</v>
      </c>
      <c r="E746" s="61"/>
      <c r="F746" s="55">
        <v>10</v>
      </c>
      <c r="G746" s="53"/>
      <c r="H746" s="57"/>
      <c r="I746" s="56"/>
      <c r="J746" s="56"/>
      <c r="K746" s="36" t="s">
        <v>65</v>
      </c>
      <c r="L746" s="79">
        <v>746</v>
      </c>
      <c r="M746" s="79"/>
      <c r="N746" s="59"/>
      <c r="O746" s="91" t="s">
        <v>223</v>
      </c>
      <c r="P746" s="94">
        <v>42807.56759259259</v>
      </c>
      <c r="Q746" s="91" t="s">
        <v>2613</v>
      </c>
      <c r="R746" s="91"/>
      <c r="S746" s="91"/>
      <c r="T746" s="91"/>
      <c r="U746" s="91"/>
      <c r="V746" s="97" t="s">
        <v>2639</v>
      </c>
      <c r="W746" s="94">
        <v>42807.56759259259</v>
      </c>
      <c r="X746" s="97" t="s">
        <v>2656</v>
      </c>
      <c r="Y746" s="91"/>
      <c r="Z746" s="91"/>
      <c r="AA746" s="100" t="s">
        <v>2679</v>
      </c>
      <c r="AB746" s="91"/>
      <c r="AC746" s="91" t="b">
        <v>0</v>
      </c>
      <c r="AD746" s="91">
        <v>0</v>
      </c>
      <c r="AE746" s="100" t="s">
        <v>243</v>
      </c>
      <c r="AF746" s="91" t="b">
        <v>0</v>
      </c>
      <c r="AG746" s="91" t="s">
        <v>246</v>
      </c>
      <c r="AH746" s="91"/>
      <c r="AI746" s="100" t="s">
        <v>243</v>
      </c>
      <c r="AJ746" s="91" t="b">
        <v>0</v>
      </c>
      <c r="AK746" s="91">
        <v>0</v>
      </c>
      <c r="AL746" s="100" t="s">
        <v>243</v>
      </c>
      <c r="AM746" s="91" t="s">
        <v>247</v>
      </c>
      <c r="AN746" s="91" t="b">
        <v>0</v>
      </c>
      <c r="AO746" s="100" t="s">
        <v>2679</v>
      </c>
      <c r="AP746" s="91" t="s">
        <v>178</v>
      </c>
      <c r="AQ746" s="91">
        <v>0</v>
      </c>
      <c r="AR746" s="91">
        <v>0</v>
      </c>
      <c r="AS746" s="91"/>
      <c r="AT746" s="91"/>
      <c r="AU746" s="91"/>
      <c r="AV746" s="91"/>
      <c r="AW746" s="91"/>
      <c r="AX746" s="91"/>
      <c r="AY746" s="91"/>
      <c r="AZ746" s="91"/>
      <c r="BA746" s="123" t="s">
        <v>2044</v>
      </c>
      <c r="BB746" s="123" t="s">
        <v>4398</v>
      </c>
      <c r="BC746" s="123">
        <v>1</v>
      </c>
      <c r="BD746" s="90" t="str">
        <f>REPLACE(INDEX(GroupVertices[Group], MATCH(Edges[[#This Row],[Vertex 1]],GroupVertices[Vertex],0)),1,1,"")</f>
        <v>est</v>
      </c>
      <c r="BE746" s="90" t="e">
        <f>REPLACE(INDEX(GroupVertices[Group], MATCH(Edges[[#This Row],[Vertex 2]],GroupVertices[Vertex],0)),1,1,"")</f>
        <v>#N/A</v>
      </c>
      <c r="BF746">
        <v>1</v>
      </c>
    </row>
    <row r="747" spans="1:58" x14ac:dyDescent="0.25">
      <c r="A747" s="88" t="s">
        <v>2594</v>
      </c>
      <c r="B747" s="88" t="s">
        <v>218</v>
      </c>
      <c r="C747" s="53" t="s">
        <v>4409</v>
      </c>
      <c r="D747" s="54">
        <v>1</v>
      </c>
      <c r="E747" s="61"/>
      <c r="F747" s="55">
        <v>10</v>
      </c>
      <c r="G747" s="53"/>
      <c r="H747" s="57"/>
      <c r="I747" s="56"/>
      <c r="J747" s="56"/>
      <c r="K747" s="36" t="s">
        <v>65</v>
      </c>
      <c r="L747" s="79">
        <v>747</v>
      </c>
      <c r="M747" s="79"/>
      <c r="N747" s="59"/>
      <c r="O747" s="91" t="s">
        <v>223</v>
      </c>
      <c r="P747" s="94">
        <v>42807.56759259259</v>
      </c>
      <c r="Q747" s="91" t="s">
        <v>2613</v>
      </c>
      <c r="R747" s="91"/>
      <c r="S747" s="91"/>
      <c r="T747" s="91"/>
      <c r="U747" s="91"/>
      <c r="V747" s="97" t="s">
        <v>2639</v>
      </c>
      <c r="W747" s="94">
        <v>42807.56759259259</v>
      </c>
      <c r="X747" s="97" t="s">
        <v>2656</v>
      </c>
      <c r="Y747" s="91"/>
      <c r="Z747" s="91"/>
      <c r="AA747" s="100" t="s">
        <v>2679</v>
      </c>
      <c r="AB747" s="91"/>
      <c r="AC747" s="91" t="b">
        <v>0</v>
      </c>
      <c r="AD747" s="91">
        <v>0</v>
      </c>
      <c r="AE747" s="100" t="s">
        <v>243</v>
      </c>
      <c r="AF747" s="91" t="b">
        <v>0</v>
      </c>
      <c r="AG747" s="91" t="s">
        <v>246</v>
      </c>
      <c r="AH747" s="91"/>
      <c r="AI747" s="100" t="s">
        <v>243</v>
      </c>
      <c r="AJ747" s="91" t="b">
        <v>0</v>
      </c>
      <c r="AK747" s="91">
        <v>0</v>
      </c>
      <c r="AL747" s="100" t="s">
        <v>243</v>
      </c>
      <c r="AM747" s="91" t="s">
        <v>247</v>
      </c>
      <c r="AN747" s="91" t="b">
        <v>0</v>
      </c>
      <c r="AO747" s="100" t="s">
        <v>2679</v>
      </c>
      <c r="AP747" s="91" t="s">
        <v>178</v>
      </c>
      <c r="AQ747" s="91">
        <v>0</v>
      </c>
      <c r="AR747" s="91">
        <v>0</v>
      </c>
      <c r="AS747" s="91"/>
      <c r="AT747" s="91"/>
      <c r="AU747" s="91"/>
      <c r="AV747" s="91"/>
      <c r="AW747" s="91"/>
      <c r="AX747" s="91"/>
      <c r="AY747" s="91"/>
      <c r="AZ747" s="91"/>
      <c r="BA747" s="123" t="s">
        <v>2044</v>
      </c>
      <c r="BB747" s="123" t="s">
        <v>4398</v>
      </c>
      <c r="BC747" s="123">
        <v>1</v>
      </c>
      <c r="BD747" s="90" t="str">
        <f>REPLACE(INDEX(GroupVertices[Group], MATCH(Edges[[#This Row],[Vertex 1]],GroupVertices[Vertex],0)),1,1,"")</f>
        <v>est</v>
      </c>
      <c r="BE747" s="90" t="e">
        <f>REPLACE(INDEX(GroupVertices[Group], MATCH(Edges[[#This Row],[Vertex 2]],GroupVertices[Vertex],0)),1,1,"")</f>
        <v>#N/A</v>
      </c>
      <c r="BF747">
        <v>1</v>
      </c>
    </row>
    <row r="748" spans="1:58" x14ac:dyDescent="0.25">
      <c r="A748" s="88" t="s">
        <v>2016</v>
      </c>
      <c r="B748" s="88" t="s">
        <v>218</v>
      </c>
      <c r="C748" s="53" t="s">
        <v>4409</v>
      </c>
      <c r="D748" s="54">
        <v>1.1666666666666667</v>
      </c>
      <c r="E748" s="61"/>
      <c r="F748" s="55">
        <v>17.5</v>
      </c>
      <c r="G748" s="53"/>
      <c r="H748" s="57"/>
      <c r="I748" s="56"/>
      <c r="J748" s="56"/>
      <c r="K748" s="36" t="s">
        <v>65</v>
      </c>
      <c r="L748" s="79">
        <v>748</v>
      </c>
      <c r="M748" s="79"/>
      <c r="N748" s="59"/>
      <c r="O748" s="91" t="s">
        <v>223</v>
      </c>
      <c r="P748" s="94">
        <v>42812.59202546296</v>
      </c>
      <c r="Q748" s="91" t="s">
        <v>2019</v>
      </c>
      <c r="R748" s="91"/>
      <c r="S748" s="91"/>
      <c r="T748" s="91"/>
      <c r="U748" s="91"/>
      <c r="V748" s="97" t="s">
        <v>2022</v>
      </c>
      <c r="W748" s="94">
        <v>42812.59202546296</v>
      </c>
      <c r="X748" s="97" t="s">
        <v>2025</v>
      </c>
      <c r="Y748" s="91"/>
      <c r="Z748" s="91"/>
      <c r="AA748" s="100" t="s">
        <v>2028</v>
      </c>
      <c r="AB748" s="91"/>
      <c r="AC748" s="91" t="b">
        <v>0</v>
      </c>
      <c r="AD748" s="91">
        <v>0</v>
      </c>
      <c r="AE748" s="100" t="s">
        <v>244</v>
      </c>
      <c r="AF748" s="91" t="b">
        <v>0</v>
      </c>
      <c r="AG748" s="91" t="s">
        <v>246</v>
      </c>
      <c r="AH748" s="91"/>
      <c r="AI748" s="100" t="s">
        <v>243</v>
      </c>
      <c r="AJ748" s="91" t="b">
        <v>0</v>
      </c>
      <c r="AK748" s="91">
        <v>0</v>
      </c>
      <c r="AL748" s="100" t="s">
        <v>243</v>
      </c>
      <c r="AM748" s="91" t="s">
        <v>247</v>
      </c>
      <c r="AN748" s="91" t="b">
        <v>0</v>
      </c>
      <c r="AO748" s="100" t="s">
        <v>2028</v>
      </c>
      <c r="AP748" s="91" t="s">
        <v>178</v>
      </c>
      <c r="AQ748" s="91">
        <v>0</v>
      </c>
      <c r="AR748" s="91">
        <v>0</v>
      </c>
      <c r="AS748" s="91"/>
      <c r="AT748" s="91"/>
      <c r="AU748" s="91"/>
      <c r="AV748" s="91"/>
      <c r="AW748" s="91"/>
      <c r="AX748" s="91"/>
      <c r="AY748" s="91"/>
      <c r="AZ748" s="91"/>
      <c r="BA748" s="123" t="s">
        <v>2044</v>
      </c>
      <c r="BB748" s="123" t="s">
        <v>4398</v>
      </c>
      <c r="BC748" s="123">
        <v>1</v>
      </c>
      <c r="BD748" s="90" t="str">
        <f>REPLACE(INDEX(GroupVertices[Group], MATCH(Edges[[#This Row],[Vertex 1]],GroupVertices[Vertex],0)),1,1,"")</f>
        <v>est</v>
      </c>
      <c r="BE748" s="90" t="e">
        <f>REPLACE(INDEX(GroupVertices[Group], MATCH(Edges[[#This Row],[Vertex 2]],GroupVertices[Vertex],0)),1,1,"")</f>
        <v>#N/A</v>
      </c>
      <c r="BF748">
        <v>2</v>
      </c>
    </row>
    <row r="749" spans="1:58" x14ac:dyDescent="0.25">
      <c r="A749" s="88" t="s">
        <v>2016</v>
      </c>
      <c r="B749" s="88" t="s">
        <v>221</v>
      </c>
      <c r="C749" s="53" t="s">
        <v>4409</v>
      </c>
      <c r="D749" s="54">
        <v>1.1666666666666667</v>
      </c>
      <c r="E749" s="61"/>
      <c r="F749" s="55">
        <v>17.5</v>
      </c>
      <c r="G749" s="53"/>
      <c r="H749" s="57"/>
      <c r="I749" s="56"/>
      <c r="J749" s="56"/>
      <c r="K749" s="36" t="s">
        <v>65</v>
      </c>
      <c r="L749" s="79">
        <v>749</v>
      </c>
      <c r="M749" s="79"/>
      <c r="N749" s="59"/>
      <c r="O749" s="91" t="s">
        <v>222</v>
      </c>
      <c r="P749" s="94">
        <v>42812.59202546296</v>
      </c>
      <c r="Q749" s="91" t="s">
        <v>2019</v>
      </c>
      <c r="R749" s="91"/>
      <c r="S749" s="91"/>
      <c r="T749" s="91"/>
      <c r="U749" s="91"/>
      <c r="V749" s="97" t="s">
        <v>2022</v>
      </c>
      <c r="W749" s="94">
        <v>42812.59202546296</v>
      </c>
      <c r="X749" s="97" t="s">
        <v>2025</v>
      </c>
      <c r="Y749" s="91"/>
      <c r="Z749" s="91"/>
      <c r="AA749" s="100" t="s">
        <v>2028</v>
      </c>
      <c r="AB749" s="91"/>
      <c r="AC749" s="91" t="b">
        <v>0</v>
      </c>
      <c r="AD749" s="91">
        <v>0</v>
      </c>
      <c r="AE749" s="100" t="s">
        <v>244</v>
      </c>
      <c r="AF749" s="91" t="b">
        <v>0</v>
      </c>
      <c r="AG749" s="91" t="s">
        <v>246</v>
      </c>
      <c r="AH749" s="91"/>
      <c r="AI749" s="100" t="s">
        <v>243</v>
      </c>
      <c r="AJ749" s="91" t="b">
        <v>0</v>
      </c>
      <c r="AK749" s="91">
        <v>0</v>
      </c>
      <c r="AL749" s="100" t="s">
        <v>243</v>
      </c>
      <c r="AM749" s="91" t="s">
        <v>247</v>
      </c>
      <c r="AN749" s="91" t="b">
        <v>0</v>
      </c>
      <c r="AO749" s="100" t="s">
        <v>2028</v>
      </c>
      <c r="AP749" s="91" t="s">
        <v>178</v>
      </c>
      <c r="AQ749" s="91">
        <v>0</v>
      </c>
      <c r="AR749" s="91">
        <v>0</v>
      </c>
      <c r="AS749" s="91"/>
      <c r="AT749" s="91"/>
      <c r="AU749" s="91"/>
      <c r="AV749" s="91"/>
      <c r="AW749" s="91"/>
      <c r="AX749" s="91"/>
      <c r="AY749" s="91"/>
      <c r="AZ749" s="91"/>
      <c r="BA749" s="123" t="s">
        <v>2044</v>
      </c>
      <c r="BB749" s="123" t="s">
        <v>4398</v>
      </c>
      <c r="BC749" s="123">
        <v>1</v>
      </c>
      <c r="BD749" s="90" t="str">
        <f>REPLACE(INDEX(GroupVertices[Group], MATCH(Edges[[#This Row],[Vertex 1]],GroupVertices[Vertex],0)),1,1,"")</f>
        <v>est</v>
      </c>
      <c r="BE749" s="90" t="e">
        <f>REPLACE(INDEX(GroupVertices[Group], MATCH(Edges[[#This Row],[Vertex 2]],GroupVertices[Vertex],0)),1,1,"")</f>
        <v>#N/A</v>
      </c>
      <c r="BF749">
        <v>2</v>
      </c>
    </row>
    <row r="750" spans="1:58" x14ac:dyDescent="0.25">
      <c r="A750" s="88" t="s">
        <v>2825</v>
      </c>
      <c r="B750" s="88" t="s">
        <v>510</v>
      </c>
      <c r="C750" s="53" t="s">
        <v>4409</v>
      </c>
      <c r="D750" s="54">
        <v>1</v>
      </c>
      <c r="E750" s="61"/>
      <c r="F750" s="55">
        <v>10</v>
      </c>
      <c r="G750" s="53"/>
      <c r="H750" s="57"/>
      <c r="I750" s="56"/>
      <c r="J750" s="56"/>
      <c r="K750" s="36" t="s">
        <v>65</v>
      </c>
      <c r="L750" s="79">
        <v>750</v>
      </c>
      <c r="M750" s="79"/>
      <c r="N750" s="59"/>
      <c r="O750" s="91" t="s">
        <v>223</v>
      </c>
      <c r="P750" s="94">
        <v>42805.684108796297</v>
      </c>
      <c r="Q750" s="91" t="s">
        <v>2831</v>
      </c>
      <c r="R750" s="91"/>
      <c r="S750" s="91"/>
      <c r="T750" s="91"/>
      <c r="U750" s="91"/>
      <c r="V750" s="97" t="s">
        <v>2851</v>
      </c>
      <c r="W750" s="94">
        <v>42805.684108796297</v>
      </c>
      <c r="X750" s="97" t="s">
        <v>2856</v>
      </c>
      <c r="Y750" s="91"/>
      <c r="Z750" s="91"/>
      <c r="AA750" s="100" t="s">
        <v>2873</v>
      </c>
      <c r="AB750" s="91"/>
      <c r="AC750" s="91" t="b">
        <v>0</v>
      </c>
      <c r="AD750" s="91">
        <v>2</v>
      </c>
      <c r="AE750" s="100" t="s">
        <v>243</v>
      </c>
      <c r="AF750" s="91" t="b">
        <v>0</v>
      </c>
      <c r="AG750" s="91" t="s">
        <v>246</v>
      </c>
      <c r="AH750" s="91"/>
      <c r="AI750" s="100" t="s">
        <v>243</v>
      </c>
      <c r="AJ750" s="91" t="b">
        <v>0</v>
      </c>
      <c r="AK750" s="91">
        <v>0</v>
      </c>
      <c r="AL750" s="100" t="s">
        <v>243</v>
      </c>
      <c r="AM750" s="91" t="s">
        <v>247</v>
      </c>
      <c r="AN750" s="91" t="b">
        <v>0</v>
      </c>
      <c r="AO750" s="100" t="s">
        <v>2873</v>
      </c>
      <c r="AP750" s="91" t="s">
        <v>178</v>
      </c>
      <c r="AQ750" s="91">
        <v>0</v>
      </c>
      <c r="AR750" s="91">
        <v>0</v>
      </c>
      <c r="AS750" s="91"/>
      <c r="AT750" s="91"/>
      <c r="AU750" s="91"/>
      <c r="AV750" s="91"/>
      <c r="AW750" s="91"/>
      <c r="AX750" s="91"/>
      <c r="AY750" s="91"/>
      <c r="AZ750" s="91"/>
      <c r="BA750" s="123" t="s">
        <v>2926</v>
      </c>
      <c r="BB750" s="123" t="s">
        <v>4398</v>
      </c>
      <c r="BC750" s="123">
        <v>1</v>
      </c>
      <c r="BD750" s="90" t="str">
        <f>REPLACE(INDEX(GroupVertices[Group], MATCH(Edges[[#This Row],[Vertex 1]],GroupVertices[Vertex],0)),1,1,"")</f>
        <v>ast</v>
      </c>
      <c r="BE750" s="90" t="e">
        <f>REPLACE(INDEX(GroupVertices[Group], MATCH(Edges[[#This Row],[Vertex 2]],GroupVertices[Vertex],0)),1,1,"")</f>
        <v>#N/A</v>
      </c>
      <c r="BF750">
        <v>1</v>
      </c>
    </row>
    <row r="751" spans="1:58" x14ac:dyDescent="0.25">
      <c r="A751" s="88" t="s">
        <v>2825</v>
      </c>
      <c r="B751" s="88" t="s">
        <v>218</v>
      </c>
      <c r="C751" s="53" t="s">
        <v>4409</v>
      </c>
      <c r="D751" s="54">
        <v>1</v>
      </c>
      <c r="E751" s="61"/>
      <c r="F751" s="55">
        <v>10</v>
      </c>
      <c r="G751" s="53"/>
      <c r="H751" s="57"/>
      <c r="I751" s="56"/>
      <c r="J751" s="56"/>
      <c r="K751" s="36" t="s">
        <v>65</v>
      </c>
      <c r="L751" s="79">
        <v>751</v>
      </c>
      <c r="M751" s="79"/>
      <c r="N751" s="59"/>
      <c r="O751" s="91" t="s">
        <v>223</v>
      </c>
      <c r="P751" s="94">
        <v>42805.684108796297</v>
      </c>
      <c r="Q751" s="91" t="s">
        <v>2831</v>
      </c>
      <c r="R751" s="91"/>
      <c r="S751" s="91"/>
      <c r="T751" s="91"/>
      <c r="U751" s="91"/>
      <c r="V751" s="97" t="s">
        <v>2851</v>
      </c>
      <c r="W751" s="94">
        <v>42805.684108796297</v>
      </c>
      <c r="X751" s="97" t="s">
        <v>2856</v>
      </c>
      <c r="Y751" s="91"/>
      <c r="Z751" s="91"/>
      <c r="AA751" s="100" t="s">
        <v>2873</v>
      </c>
      <c r="AB751" s="91"/>
      <c r="AC751" s="91" t="b">
        <v>0</v>
      </c>
      <c r="AD751" s="91">
        <v>2</v>
      </c>
      <c r="AE751" s="100" t="s">
        <v>243</v>
      </c>
      <c r="AF751" s="91" t="b">
        <v>0</v>
      </c>
      <c r="AG751" s="91" t="s">
        <v>246</v>
      </c>
      <c r="AH751" s="91"/>
      <c r="AI751" s="100" t="s">
        <v>243</v>
      </c>
      <c r="AJ751" s="91" t="b">
        <v>0</v>
      </c>
      <c r="AK751" s="91">
        <v>0</v>
      </c>
      <c r="AL751" s="100" t="s">
        <v>243</v>
      </c>
      <c r="AM751" s="91" t="s">
        <v>247</v>
      </c>
      <c r="AN751" s="91" t="b">
        <v>0</v>
      </c>
      <c r="AO751" s="100" t="s">
        <v>2873</v>
      </c>
      <c r="AP751" s="91" t="s">
        <v>178</v>
      </c>
      <c r="AQ751" s="91">
        <v>0</v>
      </c>
      <c r="AR751" s="91">
        <v>0</v>
      </c>
      <c r="AS751" s="91"/>
      <c r="AT751" s="91"/>
      <c r="AU751" s="91"/>
      <c r="AV751" s="91"/>
      <c r="AW751" s="91"/>
      <c r="AX751" s="91"/>
      <c r="AY751" s="91"/>
      <c r="AZ751" s="91"/>
      <c r="BA751" s="123" t="s">
        <v>2926</v>
      </c>
      <c r="BB751" s="123" t="s">
        <v>4398</v>
      </c>
      <c r="BC751" s="123">
        <v>1</v>
      </c>
      <c r="BD751" s="90" t="str">
        <f>REPLACE(INDEX(GroupVertices[Group], MATCH(Edges[[#This Row],[Vertex 1]],GroupVertices[Vertex],0)),1,1,"")</f>
        <v>ast</v>
      </c>
      <c r="BE751" s="90" t="e">
        <f>REPLACE(INDEX(GroupVertices[Group], MATCH(Edges[[#This Row],[Vertex 2]],GroupVertices[Vertex],0)),1,1,"")</f>
        <v>#N/A</v>
      </c>
      <c r="BF751">
        <v>1</v>
      </c>
    </row>
    <row r="752" spans="1:58" x14ac:dyDescent="0.25">
      <c r="A752" s="88" t="s">
        <v>2825</v>
      </c>
      <c r="B752" s="88" t="s">
        <v>674</v>
      </c>
      <c r="C752" s="53" t="s">
        <v>4409</v>
      </c>
      <c r="D752" s="54">
        <v>1</v>
      </c>
      <c r="E752" s="61"/>
      <c r="F752" s="55">
        <v>10</v>
      </c>
      <c r="G752" s="53"/>
      <c r="H752" s="57"/>
      <c r="I752" s="56"/>
      <c r="J752" s="56"/>
      <c r="K752" s="36" t="s">
        <v>65</v>
      </c>
      <c r="L752" s="79">
        <v>752</v>
      </c>
      <c r="M752" s="79"/>
      <c r="N752" s="59"/>
      <c r="O752" s="91" t="s">
        <v>223</v>
      </c>
      <c r="P752" s="94">
        <v>42805.684108796297</v>
      </c>
      <c r="Q752" s="91" t="s">
        <v>2831</v>
      </c>
      <c r="R752" s="91"/>
      <c r="S752" s="91"/>
      <c r="T752" s="91"/>
      <c r="U752" s="91"/>
      <c r="V752" s="97" t="s">
        <v>2851</v>
      </c>
      <c r="W752" s="94">
        <v>42805.684108796297</v>
      </c>
      <c r="X752" s="97" t="s">
        <v>2856</v>
      </c>
      <c r="Y752" s="91"/>
      <c r="Z752" s="91"/>
      <c r="AA752" s="100" t="s">
        <v>2873</v>
      </c>
      <c r="AB752" s="91"/>
      <c r="AC752" s="91" t="b">
        <v>0</v>
      </c>
      <c r="AD752" s="91">
        <v>2</v>
      </c>
      <c r="AE752" s="100" t="s">
        <v>243</v>
      </c>
      <c r="AF752" s="91" t="b">
        <v>0</v>
      </c>
      <c r="AG752" s="91" t="s">
        <v>246</v>
      </c>
      <c r="AH752" s="91"/>
      <c r="AI752" s="100" t="s">
        <v>243</v>
      </c>
      <c r="AJ752" s="91" t="b">
        <v>0</v>
      </c>
      <c r="AK752" s="91">
        <v>0</v>
      </c>
      <c r="AL752" s="100" t="s">
        <v>243</v>
      </c>
      <c r="AM752" s="91" t="s">
        <v>247</v>
      </c>
      <c r="AN752" s="91" t="b">
        <v>0</v>
      </c>
      <c r="AO752" s="100" t="s">
        <v>2873</v>
      </c>
      <c r="AP752" s="91" t="s">
        <v>178</v>
      </c>
      <c r="AQ752" s="91">
        <v>0</v>
      </c>
      <c r="AR752" s="91">
        <v>0</v>
      </c>
      <c r="AS752" s="91"/>
      <c r="AT752" s="91"/>
      <c r="AU752" s="91"/>
      <c r="AV752" s="91"/>
      <c r="AW752" s="91"/>
      <c r="AX752" s="91"/>
      <c r="AY752" s="91"/>
      <c r="AZ752" s="91"/>
      <c r="BA752" s="123" t="s">
        <v>2926</v>
      </c>
      <c r="BB752" s="123" t="s">
        <v>4398</v>
      </c>
      <c r="BC752" s="123">
        <v>1</v>
      </c>
      <c r="BD752" s="90" t="str">
        <f>REPLACE(INDEX(GroupVertices[Group], MATCH(Edges[[#This Row],[Vertex 1]],GroupVertices[Vertex],0)),1,1,"")</f>
        <v>ast</v>
      </c>
      <c r="BE752" s="90" t="e">
        <f>REPLACE(INDEX(GroupVertices[Group], MATCH(Edges[[#This Row],[Vertex 2]],GroupVertices[Vertex],0)),1,1,"")</f>
        <v>#N/A</v>
      </c>
      <c r="BF752">
        <v>1</v>
      </c>
    </row>
    <row r="753" spans="1:58" x14ac:dyDescent="0.25">
      <c r="A753" s="88" t="s">
        <v>2827</v>
      </c>
      <c r="B753" s="88" t="s">
        <v>671</v>
      </c>
      <c r="C753" s="53" t="s">
        <v>4409</v>
      </c>
      <c r="D753" s="54">
        <v>1.1666666666666667</v>
      </c>
      <c r="E753" s="61"/>
      <c r="F753" s="55">
        <v>17.5</v>
      </c>
      <c r="G753" s="53"/>
      <c r="H753" s="57"/>
      <c r="I753" s="56"/>
      <c r="J753" s="56"/>
      <c r="K753" s="36" t="s">
        <v>65</v>
      </c>
      <c r="L753" s="79">
        <v>753</v>
      </c>
      <c r="M753" s="79"/>
      <c r="N753" s="59"/>
      <c r="O753" s="91" t="s">
        <v>222</v>
      </c>
      <c r="P753" s="94">
        <v>42810.092268518521</v>
      </c>
      <c r="Q753" s="91" t="s">
        <v>3253</v>
      </c>
      <c r="R753" s="91"/>
      <c r="S753" s="91"/>
      <c r="T753" s="91"/>
      <c r="U753" s="91"/>
      <c r="V753" s="97" t="s">
        <v>2853</v>
      </c>
      <c r="W753" s="94">
        <v>42810.092268518521</v>
      </c>
      <c r="X753" s="97" t="s">
        <v>3264</v>
      </c>
      <c r="Y753" s="91"/>
      <c r="Z753" s="91"/>
      <c r="AA753" s="100" t="s">
        <v>3270</v>
      </c>
      <c r="AB753" s="100" t="s">
        <v>689</v>
      </c>
      <c r="AC753" s="91" t="b">
        <v>0</v>
      </c>
      <c r="AD753" s="91">
        <v>0</v>
      </c>
      <c r="AE753" s="100" t="s">
        <v>2895</v>
      </c>
      <c r="AF753" s="91" t="b">
        <v>0</v>
      </c>
      <c r="AG753" s="91" t="s">
        <v>246</v>
      </c>
      <c r="AH753" s="91"/>
      <c r="AI753" s="100" t="s">
        <v>243</v>
      </c>
      <c r="AJ753" s="91" t="b">
        <v>0</v>
      </c>
      <c r="AK753" s="91">
        <v>0</v>
      </c>
      <c r="AL753" s="100" t="s">
        <v>243</v>
      </c>
      <c r="AM753" s="91" t="s">
        <v>453</v>
      </c>
      <c r="AN753" s="91" t="b">
        <v>0</v>
      </c>
      <c r="AO753" s="100" t="s">
        <v>689</v>
      </c>
      <c r="AP753" s="91" t="s">
        <v>178</v>
      </c>
      <c r="AQ753" s="91">
        <v>0</v>
      </c>
      <c r="AR753" s="91">
        <v>0</v>
      </c>
      <c r="AS753" s="91"/>
      <c r="AT753" s="91"/>
      <c r="AU753" s="91"/>
      <c r="AV753" s="91"/>
      <c r="AW753" s="91"/>
      <c r="AX753" s="91"/>
      <c r="AY753" s="91"/>
      <c r="AZ753" s="91"/>
      <c r="BA753" s="123" t="s">
        <v>3246</v>
      </c>
      <c r="BB753" s="123" t="s">
        <v>4398</v>
      </c>
      <c r="BC753" s="123">
        <v>1</v>
      </c>
      <c r="BD753" s="90" t="str">
        <f>REPLACE(INDEX(GroupVertices[Group], MATCH(Edges[[#This Row],[Vertex 1]],GroupVertices[Vertex],0)),1,1,"")</f>
        <v>ast</v>
      </c>
      <c r="BE753" s="90" t="str">
        <f>REPLACE(INDEX(GroupVertices[Group], MATCH(Edges[[#This Row],[Vertex 2]],GroupVertices[Vertex],0)),1,1,"")</f>
        <v>ast</v>
      </c>
      <c r="BF753">
        <v>2</v>
      </c>
    </row>
    <row r="754" spans="1:58" x14ac:dyDescent="0.25">
      <c r="A754" s="88" t="s">
        <v>2827</v>
      </c>
      <c r="B754" s="88" t="s">
        <v>218</v>
      </c>
      <c r="C754" s="53" t="s">
        <v>4409</v>
      </c>
      <c r="D754" s="54">
        <v>1.1666666666666667</v>
      </c>
      <c r="E754" s="61"/>
      <c r="F754" s="55">
        <v>17.5</v>
      </c>
      <c r="G754" s="53"/>
      <c r="H754" s="57"/>
      <c r="I754" s="56"/>
      <c r="J754" s="56"/>
      <c r="K754" s="36" t="s">
        <v>65</v>
      </c>
      <c r="L754" s="79">
        <v>754</v>
      </c>
      <c r="M754" s="79"/>
      <c r="N754" s="59"/>
      <c r="O754" s="91" t="s">
        <v>223</v>
      </c>
      <c r="P754" s="94">
        <v>42810.092268518521</v>
      </c>
      <c r="Q754" s="91" t="s">
        <v>3253</v>
      </c>
      <c r="R754" s="91"/>
      <c r="S754" s="91"/>
      <c r="T754" s="91"/>
      <c r="U754" s="91"/>
      <c r="V754" s="97" t="s">
        <v>2853</v>
      </c>
      <c r="W754" s="94">
        <v>42810.092268518521</v>
      </c>
      <c r="X754" s="97" t="s">
        <v>3264</v>
      </c>
      <c r="Y754" s="91"/>
      <c r="Z754" s="91"/>
      <c r="AA754" s="100" t="s">
        <v>3270</v>
      </c>
      <c r="AB754" s="100" t="s">
        <v>689</v>
      </c>
      <c r="AC754" s="91" t="b">
        <v>0</v>
      </c>
      <c r="AD754" s="91">
        <v>0</v>
      </c>
      <c r="AE754" s="100" t="s">
        <v>2895</v>
      </c>
      <c r="AF754" s="91" t="b">
        <v>0</v>
      </c>
      <c r="AG754" s="91" t="s">
        <v>246</v>
      </c>
      <c r="AH754" s="91"/>
      <c r="AI754" s="100" t="s">
        <v>243</v>
      </c>
      <c r="AJ754" s="91" t="b">
        <v>0</v>
      </c>
      <c r="AK754" s="91">
        <v>0</v>
      </c>
      <c r="AL754" s="100" t="s">
        <v>243</v>
      </c>
      <c r="AM754" s="91" t="s">
        <v>453</v>
      </c>
      <c r="AN754" s="91" t="b">
        <v>0</v>
      </c>
      <c r="AO754" s="100" t="s">
        <v>689</v>
      </c>
      <c r="AP754" s="91" t="s">
        <v>178</v>
      </c>
      <c r="AQ754" s="91">
        <v>0</v>
      </c>
      <c r="AR754" s="91">
        <v>0</v>
      </c>
      <c r="AS754" s="91"/>
      <c r="AT754" s="91"/>
      <c r="AU754" s="91"/>
      <c r="AV754" s="91"/>
      <c r="AW754" s="91"/>
      <c r="AX754" s="91"/>
      <c r="AY754" s="91"/>
      <c r="AZ754" s="91"/>
      <c r="BA754" s="123" t="s">
        <v>3246</v>
      </c>
      <c r="BB754" s="123" t="s">
        <v>4398</v>
      </c>
      <c r="BC754" s="123">
        <v>1</v>
      </c>
      <c r="BD754" s="90" t="str">
        <f>REPLACE(INDEX(GroupVertices[Group], MATCH(Edges[[#This Row],[Vertex 1]],GroupVertices[Vertex],0)),1,1,"")</f>
        <v>ast</v>
      </c>
      <c r="BE754" s="90" t="e">
        <f>REPLACE(INDEX(GroupVertices[Group], MATCH(Edges[[#This Row],[Vertex 2]],GroupVertices[Vertex],0)),1,1,"")</f>
        <v>#N/A</v>
      </c>
      <c r="BF754">
        <v>2</v>
      </c>
    </row>
    <row r="755" spans="1:58" x14ac:dyDescent="0.25">
      <c r="A755" s="88" t="s">
        <v>2827</v>
      </c>
      <c r="B755" s="88" t="s">
        <v>674</v>
      </c>
      <c r="C755" s="53" t="s">
        <v>4409</v>
      </c>
      <c r="D755" s="54">
        <v>1</v>
      </c>
      <c r="E755" s="61"/>
      <c r="F755" s="55">
        <v>10</v>
      </c>
      <c r="G755" s="53"/>
      <c r="H755" s="57"/>
      <c r="I755" s="56"/>
      <c r="J755" s="56"/>
      <c r="K755" s="36" t="s">
        <v>65</v>
      </c>
      <c r="L755" s="79">
        <v>755</v>
      </c>
      <c r="M755" s="79"/>
      <c r="N755" s="59"/>
      <c r="O755" s="91" t="s">
        <v>223</v>
      </c>
      <c r="P755" s="94">
        <v>42810.092268518521</v>
      </c>
      <c r="Q755" s="91" t="s">
        <v>3253</v>
      </c>
      <c r="R755" s="91"/>
      <c r="S755" s="91"/>
      <c r="T755" s="91"/>
      <c r="U755" s="91"/>
      <c r="V755" s="97" t="s">
        <v>2853</v>
      </c>
      <c r="W755" s="94">
        <v>42810.092268518521</v>
      </c>
      <c r="X755" s="97" t="s">
        <v>3264</v>
      </c>
      <c r="Y755" s="91"/>
      <c r="Z755" s="91"/>
      <c r="AA755" s="100" t="s">
        <v>3270</v>
      </c>
      <c r="AB755" s="100" t="s">
        <v>689</v>
      </c>
      <c r="AC755" s="91" t="b">
        <v>0</v>
      </c>
      <c r="AD755" s="91">
        <v>0</v>
      </c>
      <c r="AE755" s="100" t="s">
        <v>2895</v>
      </c>
      <c r="AF755" s="91" t="b">
        <v>0</v>
      </c>
      <c r="AG755" s="91" t="s">
        <v>246</v>
      </c>
      <c r="AH755" s="91"/>
      <c r="AI755" s="100" t="s">
        <v>243</v>
      </c>
      <c r="AJ755" s="91" t="b">
        <v>0</v>
      </c>
      <c r="AK755" s="91">
        <v>0</v>
      </c>
      <c r="AL755" s="100" t="s">
        <v>243</v>
      </c>
      <c r="AM755" s="91" t="s">
        <v>453</v>
      </c>
      <c r="AN755" s="91" t="b">
        <v>0</v>
      </c>
      <c r="AO755" s="100" t="s">
        <v>689</v>
      </c>
      <c r="AP755" s="91" t="s">
        <v>178</v>
      </c>
      <c r="AQ755" s="91">
        <v>0</v>
      </c>
      <c r="AR755" s="91">
        <v>0</v>
      </c>
      <c r="AS755" s="91"/>
      <c r="AT755" s="91"/>
      <c r="AU755" s="91"/>
      <c r="AV755" s="91"/>
      <c r="AW755" s="91"/>
      <c r="AX755" s="91"/>
      <c r="AY755" s="91"/>
      <c r="AZ755" s="91"/>
      <c r="BA755" s="123" t="s">
        <v>3246</v>
      </c>
      <c r="BB755" s="123" t="s">
        <v>4398</v>
      </c>
      <c r="BC755" s="123">
        <v>1</v>
      </c>
      <c r="BD755" s="90" t="str">
        <f>REPLACE(INDEX(GroupVertices[Group], MATCH(Edges[[#This Row],[Vertex 1]],GroupVertices[Vertex],0)),1,1,"")</f>
        <v>ast</v>
      </c>
      <c r="BE755" s="90" t="e">
        <f>REPLACE(INDEX(GroupVertices[Group], MATCH(Edges[[#This Row],[Vertex 2]],GroupVertices[Vertex],0)),1,1,"")</f>
        <v>#N/A</v>
      </c>
      <c r="BF755">
        <v>1</v>
      </c>
    </row>
    <row r="756" spans="1:58" x14ac:dyDescent="0.25">
      <c r="A756" s="88" t="s">
        <v>3364</v>
      </c>
      <c r="B756" s="88" t="s">
        <v>509</v>
      </c>
      <c r="C756" s="53" t="s">
        <v>4409</v>
      </c>
      <c r="D756" s="54">
        <v>1</v>
      </c>
      <c r="E756" s="61"/>
      <c r="F756" s="55">
        <v>10</v>
      </c>
      <c r="G756" s="53"/>
      <c r="H756" s="57"/>
      <c r="I756" s="56"/>
      <c r="J756" s="56"/>
      <c r="K756" s="36" t="s">
        <v>65</v>
      </c>
      <c r="L756" s="79">
        <v>756</v>
      </c>
      <c r="M756" s="79"/>
      <c r="N756" s="59"/>
      <c r="O756" s="91" t="s">
        <v>222</v>
      </c>
      <c r="P756" s="94">
        <v>42811.663321759261</v>
      </c>
      <c r="Q756" s="91" t="s">
        <v>3377</v>
      </c>
      <c r="R756" s="91"/>
      <c r="S756" s="91"/>
      <c r="T756" s="91"/>
      <c r="U756" s="91"/>
      <c r="V756" s="97" t="s">
        <v>3389</v>
      </c>
      <c r="W756" s="94">
        <v>42811.663321759261</v>
      </c>
      <c r="X756" s="97" t="s">
        <v>3401</v>
      </c>
      <c r="Y756" s="91"/>
      <c r="Z756" s="91"/>
      <c r="AA756" s="100" t="s">
        <v>3414</v>
      </c>
      <c r="AB756" s="100" t="s">
        <v>3422</v>
      </c>
      <c r="AC756" s="91" t="b">
        <v>0</v>
      </c>
      <c r="AD756" s="91">
        <v>0</v>
      </c>
      <c r="AE756" s="100" t="s">
        <v>3424</v>
      </c>
      <c r="AF756" s="91" t="b">
        <v>0</v>
      </c>
      <c r="AG756" s="91" t="s">
        <v>246</v>
      </c>
      <c r="AH756" s="91"/>
      <c r="AI756" s="100" t="s">
        <v>243</v>
      </c>
      <c r="AJ756" s="91" t="b">
        <v>0</v>
      </c>
      <c r="AK756" s="91">
        <v>0</v>
      </c>
      <c r="AL756" s="100" t="s">
        <v>243</v>
      </c>
      <c r="AM756" s="91" t="s">
        <v>453</v>
      </c>
      <c r="AN756" s="91" t="b">
        <v>0</v>
      </c>
      <c r="AO756" s="100" t="s">
        <v>3422</v>
      </c>
      <c r="AP756" s="91" t="s">
        <v>178</v>
      </c>
      <c r="AQ756" s="91">
        <v>0</v>
      </c>
      <c r="AR756" s="91">
        <v>0</v>
      </c>
      <c r="AS756" s="91"/>
      <c r="AT756" s="91"/>
      <c r="AU756" s="91"/>
      <c r="AV756" s="91"/>
      <c r="AW756" s="91"/>
      <c r="AX756" s="91"/>
      <c r="AY756" s="91"/>
      <c r="AZ756" s="91"/>
      <c r="BA756" s="123" t="s">
        <v>3360</v>
      </c>
      <c r="BB756" s="123" t="s">
        <v>4398</v>
      </c>
      <c r="BC756" s="123">
        <v>1</v>
      </c>
      <c r="BD756" s="90" t="str">
        <f>REPLACE(INDEX(GroupVertices[Group], MATCH(Edges[[#This Row],[Vertex 1]],GroupVertices[Vertex],0)),1,1,"")</f>
        <v>outh</v>
      </c>
      <c r="BE756" s="90" t="e">
        <f>REPLACE(INDEX(GroupVertices[Group], MATCH(Edges[[#This Row],[Vertex 2]],GroupVertices[Vertex],0)),1,1,"")</f>
        <v>#N/A</v>
      </c>
      <c r="BF756">
        <v>1</v>
      </c>
    </row>
    <row r="757" spans="1:58" x14ac:dyDescent="0.25">
      <c r="A757" s="88" t="s">
        <v>3364</v>
      </c>
      <c r="B757" s="88" t="s">
        <v>218</v>
      </c>
      <c r="C757" s="53" t="s">
        <v>4409</v>
      </c>
      <c r="D757" s="54">
        <v>1</v>
      </c>
      <c r="E757" s="61"/>
      <c r="F757" s="55">
        <v>10</v>
      </c>
      <c r="G757" s="53"/>
      <c r="H757" s="57"/>
      <c r="I757" s="56"/>
      <c r="J757" s="56"/>
      <c r="K757" s="36" t="s">
        <v>65</v>
      </c>
      <c r="L757" s="79">
        <v>757</v>
      </c>
      <c r="M757" s="79"/>
      <c r="N757" s="59"/>
      <c r="O757" s="91" t="s">
        <v>223</v>
      </c>
      <c r="P757" s="94">
        <v>42811.663321759261</v>
      </c>
      <c r="Q757" s="91" t="s">
        <v>3377</v>
      </c>
      <c r="R757" s="91"/>
      <c r="S757" s="91"/>
      <c r="T757" s="91"/>
      <c r="U757" s="91"/>
      <c r="V757" s="97" t="s">
        <v>3389</v>
      </c>
      <c r="W757" s="94">
        <v>42811.663321759261</v>
      </c>
      <c r="X757" s="97" t="s">
        <v>3401</v>
      </c>
      <c r="Y757" s="91"/>
      <c r="Z757" s="91"/>
      <c r="AA757" s="100" t="s">
        <v>3414</v>
      </c>
      <c r="AB757" s="100" t="s">
        <v>3422</v>
      </c>
      <c r="AC757" s="91" t="b">
        <v>0</v>
      </c>
      <c r="AD757" s="91">
        <v>0</v>
      </c>
      <c r="AE757" s="100" t="s">
        <v>3424</v>
      </c>
      <c r="AF757" s="91" t="b">
        <v>0</v>
      </c>
      <c r="AG757" s="91" t="s">
        <v>246</v>
      </c>
      <c r="AH757" s="91"/>
      <c r="AI757" s="100" t="s">
        <v>243</v>
      </c>
      <c r="AJ757" s="91" t="b">
        <v>0</v>
      </c>
      <c r="AK757" s="91">
        <v>0</v>
      </c>
      <c r="AL757" s="100" t="s">
        <v>243</v>
      </c>
      <c r="AM757" s="91" t="s">
        <v>453</v>
      </c>
      <c r="AN757" s="91" t="b">
        <v>0</v>
      </c>
      <c r="AO757" s="100" t="s">
        <v>3422</v>
      </c>
      <c r="AP757" s="91" t="s">
        <v>178</v>
      </c>
      <c r="AQ757" s="91">
        <v>0</v>
      </c>
      <c r="AR757" s="91">
        <v>0</v>
      </c>
      <c r="AS757" s="91"/>
      <c r="AT757" s="91"/>
      <c r="AU757" s="91"/>
      <c r="AV757" s="91"/>
      <c r="AW757" s="91"/>
      <c r="AX757" s="91"/>
      <c r="AY757" s="91"/>
      <c r="AZ757" s="91"/>
      <c r="BA757" s="123" t="s">
        <v>3360</v>
      </c>
      <c r="BB757" s="123" t="s">
        <v>4398</v>
      </c>
      <c r="BC757" s="123">
        <v>1</v>
      </c>
      <c r="BD757" s="90" t="str">
        <f>REPLACE(INDEX(GroupVertices[Group], MATCH(Edges[[#This Row],[Vertex 1]],GroupVertices[Vertex],0)),1,1,"")</f>
        <v>outh</v>
      </c>
      <c r="BE757" s="90" t="e">
        <f>REPLACE(INDEX(GroupVertices[Group], MATCH(Edges[[#This Row],[Vertex 2]],GroupVertices[Vertex],0)),1,1,"")</f>
        <v>#N/A</v>
      </c>
      <c r="BF757">
        <v>1</v>
      </c>
    </row>
    <row r="758" spans="1:58" x14ac:dyDescent="0.25">
      <c r="A758" s="88" t="s">
        <v>3483</v>
      </c>
      <c r="B758" s="88" t="s">
        <v>218</v>
      </c>
      <c r="C758" s="53" t="s">
        <v>4409</v>
      </c>
      <c r="D758" s="54">
        <v>1</v>
      </c>
      <c r="E758" s="61"/>
      <c r="F758" s="55">
        <v>10</v>
      </c>
      <c r="G758" s="53"/>
      <c r="H758" s="57"/>
      <c r="I758" s="56"/>
      <c r="J758" s="56"/>
      <c r="K758" s="36" t="s">
        <v>65</v>
      </c>
      <c r="L758" s="79">
        <v>758</v>
      </c>
      <c r="M758" s="79"/>
      <c r="N758" s="59"/>
      <c r="O758" s="91" t="s">
        <v>223</v>
      </c>
      <c r="P758" s="94">
        <v>42811.476377314815</v>
      </c>
      <c r="Q758" s="91" t="s">
        <v>3485</v>
      </c>
      <c r="R758" s="91"/>
      <c r="S758" s="91"/>
      <c r="T758" s="91"/>
      <c r="U758" s="91"/>
      <c r="V758" s="97" t="s">
        <v>759</v>
      </c>
      <c r="W758" s="94">
        <v>42811.476377314815</v>
      </c>
      <c r="X758" s="97" t="s">
        <v>3488</v>
      </c>
      <c r="Y758" s="91"/>
      <c r="Z758" s="91"/>
      <c r="AA758" s="100" t="s">
        <v>3490</v>
      </c>
      <c r="AB758" s="91"/>
      <c r="AC758" s="91" t="b">
        <v>0</v>
      </c>
      <c r="AD758" s="91">
        <v>0</v>
      </c>
      <c r="AE758" s="100" t="s">
        <v>3423</v>
      </c>
      <c r="AF758" s="91" t="b">
        <v>0</v>
      </c>
      <c r="AG758" s="91" t="s">
        <v>246</v>
      </c>
      <c r="AH758" s="91"/>
      <c r="AI758" s="100" t="s">
        <v>243</v>
      </c>
      <c r="AJ758" s="91" t="b">
        <v>0</v>
      </c>
      <c r="AK758" s="91">
        <v>0</v>
      </c>
      <c r="AL758" s="100" t="s">
        <v>243</v>
      </c>
      <c r="AM758" s="91" t="s">
        <v>453</v>
      </c>
      <c r="AN758" s="91" t="b">
        <v>0</v>
      </c>
      <c r="AO758" s="100" t="s">
        <v>3490</v>
      </c>
      <c r="AP758" s="91" t="s">
        <v>178</v>
      </c>
      <c r="AQ758" s="91">
        <v>0</v>
      </c>
      <c r="AR758" s="91">
        <v>0</v>
      </c>
      <c r="AS758" s="91"/>
      <c r="AT758" s="91"/>
      <c r="AU758" s="91"/>
      <c r="AV758" s="91"/>
      <c r="AW758" s="91"/>
      <c r="AX758" s="91"/>
      <c r="AY758" s="91"/>
      <c r="AZ758" s="91"/>
      <c r="BA758" s="123" t="s">
        <v>3360</v>
      </c>
      <c r="BB758" s="123" t="s">
        <v>4398</v>
      </c>
      <c r="BC758" s="123">
        <v>1</v>
      </c>
      <c r="BD758" s="90" t="str">
        <f>REPLACE(INDEX(GroupVertices[Group], MATCH(Edges[[#This Row],[Vertex 1]],GroupVertices[Vertex],0)),1,1,"")</f>
        <v>outh</v>
      </c>
      <c r="BE758" s="90" t="e">
        <f>REPLACE(INDEX(GroupVertices[Group], MATCH(Edges[[#This Row],[Vertex 2]],GroupVertices[Vertex],0)),1,1,"")</f>
        <v>#N/A</v>
      </c>
      <c r="BF758">
        <v>1</v>
      </c>
    </row>
    <row r="759" spans="1:58" x14ac:dyDescent="0.25">
      <c r="A759" s="89" t="s">
        <v>3483</v>
      </c>
      <c r="B759" s="89" t="s">
        <v>510</v>
      </c>
      <c r="C759" s="53" t="s">
        <v>4409</v>
      </c>
      <c r="D759" s="150">
        <v>1</v>
      </c>
      <c r="E759" s="151"/>
      <c r="F759" s="152">
        <v>10</v>
      </c>
      <c r="G759" s="149"/>
      <c r="H759" s="153"/>
      <c r="I759" s="154"/>
      <c r="J759" s="154"/>
      <c r="K759" s="36" t="s">
        <v>65</v>
      </c>
      <c r="L759" s="155">
        <v>759</v>
      </c>
      <c r="M759" s="155"/>
      <c r="N759" s="87"/>
      <c r="O759" s="92" t="s">
        <v>222</v>
      </c>
      <c r="P759" s="95">
        <v>42811.476377314815</v>
      </c>
      <c r="Q759" s="92" t="s">
        <v>3485</v>
      </c>
      <c r="R759" s="92"/>
      <c r="S759" s="92"/>
      <c r="T759" s="92"/>
      <c r="U759" s="92"/>
      <c r="V759" s="98" t="s">
        <v>759</v>
      </c>
      <c r="W759" s="95">
        <v>42811.476377314815</v>
      </c>
      <c r="X759" s="98" t="s">
        <v>3488</v>
      </c>
      <c r="Y759" s="92"/>
      <c r="Z759" s="92"/>
      <c r="AA759" s="101" t="s">
        <v>3490</v>
      </c>
      <c r="AB759" s="92"/>
      <c r="AC759" s="92" t="b">
        <v>0</v>
      </c>
      <c r="AD759" s="92">
        <v>0</v>
      </c>
      <c r="AE759" s="101" t="s">
        <v>3423</v>
      </c>
      <c r="AF759" s="92" t="b">
        <v>0</v>
      </c>
      <c r="AG759" s="92" t="s">
        <v>246</v>
      </c>
      <c r="AH759" s="92"/>
      <c r="AI759" s="101" t="s">
        <v>243</v>
      </c>
      <c r="AJ759" s="92" t="b">
        <v>0</v>
      </c>
      <c r="AK759" s="92">
        <v>0</v>
      </c>
      <c r="AL759" s="101" t="s">
        <v>243</v>
      </c>
      <c r="AM759" s="92" t="s">
        <v>453</v>
      </c>
      <c r="AN759" s="92" t="b">
        <v>0</v>
      </c>
      <c r="AO759" s="101" t="s">
        <v>3490</v>
      </c>
      <c r="AP759" s="92" t="s">
        <v>178</v>
      </c>
      <c r="AQ759" s="92">
        <v>0</v>
      </c>
      <c r="AR759" s="92">
        <v>0</v>
      </c>
      <c r="AS759" s="92"/>
      <c r="AT759" s="92"/>
      <c r="AU759" s="92"/>
      <c r="AV759" s="92"/>
      <c r="AW759" s="92"/>
      <c r="AX759" s="92"/>
      <c r="AY759" s="92"/>
      <c r="AZ759" s="92"/>
      <c r="BA759" s="123" t="s">
        <v>3360</v>
      </c>
      <c r="BB759" s="123" t="s">
        <v>4398</v>
      </c>
      <c r="BC759" s="123">
        <v>1</v>
      </c>
      <c r="BD759" s="90" t="str">
        <f>REPLACE(INDEX(GroupVertices[Group], MATCH(Edges[[#This Row],[Vertex 1]],GroupVertices[Vertex],0)),1,1,"")</f>
        <v>outh</v>
      </c>
      <c r="BE759" s="90" t="e">
        <f>REPLACE(INDEX(GroupVertices[Group], MATCH(Edges[[#This Row],[Vertex 2]],GroupVertices[Vertex],0)),1,1,"")</f>
        <v>#N/A</v>
      </c>
      <c r="BF759">
        <v>1</v>
      </c>
    </row>
    <row r="760" spans="1:58" x14ac:dyDescent="0.25">
      <c r="A760" s="88" t="s">
        <v>329</v>
      </c>
      <c r="B760" s="88" t="s">
        <v>333</v>
      </c>
      <c r="C760" s="53" t="s">
        <v>4409</v>
      </c>
      <c r="D760" s="54">
        <v>1.1666666666666667</v>
      </c>
      <c r="E760" s="61"/>
      <c r="F760" s="55">
        <v>17.5</v>
      </c>
      <c r="G760" s="53"/>
      <c r="H760" s="57"/>
      <c r="I760" s="56"/>
      <c r="J760" s="56"/>
      <c r="K760" s="36" t="s">
        <v>65</v>
      </c>
      <c r="L760" s="79">
        <v>760</v>
      </c>
      <c r="M760" s="79"/>
      <c r="N760" s="59"/>
      <c r="O760" s="91" t="s">
        <v>223</v>
      </c>
      <c r="P760" s="94">
        <v>42808.730428240742</v>
      </c>
      <c r="Q760" s="91" t="s">
        <v>337</v>
      </c>
      <c r="R760" s="91"/>
      <c r="S760" s="91"/>
      <c r="T760" s="91"/>
      <c r="U760" s="91"/>
      <c r="V760" s="97" t="s">
        <v>346</v>
      </c>
      <c r="W760" s="94">
        <v>42808.730428240742</v>
      </c>
      <c r="X760" s="97" t="s">
        <v>352</v>
      </c>
      <c r="Y760" s="91"/>
      <c r="Z760" s="91"/>
      <c r="AA760" s="100" t="s">
        <v>358</v>
      </c>
      <c r="AB760" s="91"/>
      <c r="AC760" s="91" t="b">
        <v>0</v>
      </c>
      <c r="AD760" s="91">
        <v>0</v>
      </c>
      <c r="AE760" s="100" t="s">
        <v>362</v>
      </c>
      <c r="AF760" s="91" t="b">
        <v>0</v>
      </c>
      <c r="AG760" s="91" t="s">
        <v>246</v>
      </c>
      <c r="AH760" s="91"/>
      <c r="AI760" s="100" t="s">
        <v>243</v>
      </c>
      <c r="AJ760" s="91" t="b">
        <v>0</v>
      </c>
      <c r="AK760" s="91">
        <v>0</v>
      </c>
      <c r="AL760" s="100" t="s">
        <v>243</v>
      </c>
      <c r="AM760" s="91" t="s">
        <v>247</v>
      </c>
      <c r="AN760" s="91" t="b">
        <v>0</v>
      </c>
      <c r="AO760" s="100" t="s">
        <v>358</v>
      </c>
      <c r="AP760" s="91" t="s">
        <v>178</v>
      </c>
      <c r="AQ760" s="91">
        <v>0</v>
      </c>
      <c r="AR760" s="91">
        <v>0</v>
      </c>
      <c r="AS760" s="91"/>
      <c r="AT760" s="91"/>
      <c r="AU760" s="91"/>
      <c r="AV760" s="91"/>
      <c r="AW760" s="91"/>
      <c r="AX760" s="91"/>
      <c r="AY760" s="91"/>
      <c r="AZ760" s="91"/>
      <c r="BA760" s="124" t="s">
        <v>3523</v>
      </c>
      <c r="BB760" s="123" t="s">
        <v>4398</v>
      </c>
      <c r="BC760" s="123">
        <v>1</v>
      </c>
      <c r="BD760" s="90" t="str">
        <f>REPLACE(INDEX(GroupVertices[Group], MATCH(Edges[[#This Row],[Vertex 1]],GroupVertices[Vertex],0)),1,1,"")</f>
        <v>outh</v>
      </c>
      <c r="BE760" s="90" t="e">
        <f>REPLACE(INDEX(GroupVertices[Group], MATCH(Edges[[#This Row],[Vertex 2]],GroupVertices[Vertex],0)),1,1,"")</f>
        <v>#N/A</v>
      </c>
      <c r="BF760">
        <v>2</v>
      </c>
    </row>
    <row r="761" spans="1:58" x14ac:dyDescent="0.25">
      <c r="A761" s="88" t="s">
        <v>329</v>
      </c>
      <c r="B761" s="88" t="s">
        <v>334</v>
      </c>
      <c r="C761" s="53" t="s">
        <v>4409</v>
      </c>
      <c r="D761" s="54">
        <v>1.1666666666666667</v>
      </c>
      <c r="E761" s="61"/>
      <c r="F761" s="55">
        <v>17.5</v>
      </c>
      <c r="G761" s="53"/>
      <c r="H761" s="57"/>
      <c r="I761" s="56"/>
      <c r="J761" s="56"/>
      <c r="K761" s="36" t="s">
        <v>65</v>
      </c>
      <c r="L761" s="79">
        <v>761</v>
      </c>
      <c r="M761" s="79"/>
      <c r="N761" s="59"/>
      <c r="O761" s="91" t="s">
        <v>222</v>
      </c>
      <c r="P761" s="94">
        <v>42808.730428240742</v>
      </c>
      <c r="Q761" s="91" t="s">
        <v>337</v>
      </c>
      <c r="R761" s="91"/>
      <c r="S761" s="91"/>
      <c r="T761" s="91"/>
      <c r="U761" s="91"/>
      <c r="V761" s="97" t="s">
        <v>346</v>
      </c>
      <c r="W761" s="94">
        <v>42808.730428240742</v>
      </c>
      <c r="X761" s="97" t="s">
        <v>352</v>
      </c>
      <c r="Y761" s="91"/>
      <c r="Z761" s="91"/>
      <c r="AA761" s="100" t="s">
        <v>358</v>
      </c>
      <c r="AB761" s="91"/>
      <c r="AC761" s="91" t="b">
        <v>0</v>
      </c>
      <c r="AD761" s="91">
        <v>0</v>
      </c>
      <c r="AE761" s="100" t="s">
        <v>362</v>
      </c>
      <c r="AF761" s="91" t="b">
        <v>0</v>
      </c>
      <c r="AG761" s="91" t="s">
        <v>246</v>
      </c>
      <c r="AH761" s="91"/>
      <c r="AI761" s="100" t="s">
        <v>243</v>
      </c>
      <c r="AJ761" s="91" t="b">
        <v>0</v>
      </c>
      <c r="AK761" s="91">
        <v>0</v>
      </c>
      <c r="AL761" s="100" t="s">
        <v>243</v>
      </c>
      <c r="AM761" s="91" t="s">
        <v>247</v>
      </c>
      <c r="AN761" s="91" t="b">
        <v>0</v>
      </c>
      <c r="AO761" s="100" t="s">
        <v>358</v>
      </c>
      <c r="AP761" s="91" t="s">
        <v>178</v>
      </c>
      <c r="AQ761" s="91">
        <v>0</v>
      </c>
      <c r="AR761" s="91">
        <v>0</v>
      </c>
      <c r="AS761" s="91"/>
      <c r="AT761" s="91"/>
      <c r="AU761" s="91"/>
      <c r="AV761" s="91"/>
      <c r="AW761" s="91"/>
      <c r="AX761" s="91"/>
      <c r="AY761" s="91"/>
      <c r="AZ761" s="91"/>
      <c r="BA761" s="124" t="s">
        <v>3523</v>
      </c>
      <c r="BB761" s="123" t="s">
        <v>4398</v>
      </c>
      <c r="BC761" s="123">
        <v>1</v>
      </c>
      <c r="BD761" s="90" t="str">
        <f>REPLACE(INDEX(GroupVertices[Group], MATCH(Edges[[#This Row],[Vertex 1]],GroupVertices[Vertex],0)),1,1,"")</f>
        <v>outh</v>
      </c>
      <c r="BE761" s="90" t="str">
        <f>REPLACE(INDEX(GroupVertices[Group], MATCH(Edges[[#This Row],[Vertex 2]],GroupVertices[Vertex],0)),1,1,"")</f>
        <v>outh</v>
      </c>
      <c r="BF761">
        <v>2</v>
      </c>
    </row>
    <row r="762" spans="1:58" x14ac:dyDescent="0.25">
      <c r="A762" s="88" t="s">
        <v>329</v>
      </c>
      <c r="B762" s="88" t="s">
        <v>218</v>
      </c>
      <c r="C762" s="53" t="s">
        <v>4409</v>
      </c>
      <c r="D762" s="54">
        <v>1.1666666666666667</v>
      </c>
      <c r="E762" s="61"/>
      <c r="F762" s="55">
        <v>17.5</v>
      </c>
      <c r="G762" s="53"/>
      <c r="H762" s="57"/>
      <c r="I762" s="56"/>
      <c r="J762" s="56"/>
      <c r="K762" s="36" t="s">
        <v>65</v>
      </c>
      <c r="L762" s="79">
        <v>762</v>
      </c>
      <c r="M762" s="79"/>
      <c r="N762" s="59"/>
      <c r="O762" s="91" t="s">
        <v>223</v>
      </c>
      <c r="P762" s="94">
        <v>42808.730428240742</v>
      </c>
      <c r="Q762" s="91" t="s">
        <v>337</v>
      </c>
      <c r="R762" s="91"/>
      <c r="S762" s="91"/>
      <c r="T762" s="91"/>
      <c r="U762" s="91"/>
      <c r="V762" s="97" t="s">
        <v>346</v>
      </c>
      <c r="W762" s="94">
        <v>42808.730428240742</v>
      </c>
      <c r="X762" s="97" t="s">
        <v>352</v>
      </c>
      <c r="Y762" s="91"/>
      <c r="Z762" s="91"/>
      <c r="AA762" s="100" t="s">
        <v>358</v>
      </c>
      <c r="AB762" s="91"/>
      <c r="AC762" s="91" t="b">
        <v>0</v>
      </c>
      <c r="AD762" s="91">
        <v>0</v>
      </c>
      <c r="AE762" s="100" t="s">
        <v>362</v>
      </c>
      <c r="AF762" s="91" t="b">
        <v>0</v>
      </c>
      <c r="AG762" s="91" t="s">
        <v>246</v>
      </c>
      <c r="AH762" s="91"/>
      <c r="AI762" s="100" t="s">
        <v>243</v>
      </c>
      <c r="AJ762" s="91" t="b">
        <v>0</v>
      </c>
      <c r="AK762" s="91">
        <v>0</v>
      </c>
      <c r="AL762" s="100" t="s">
        <v>243</v>
      </c>
      <c r="AM762" s="91" t="s">
        <v>247</v>
      </c>
      <c r="AN762" s="91" t="b">
        <v>0</v>
      </c>
      <c r="AO762" s="100" t="s">
        <v>358</v>
      </c>
      <c r="AP762" s="91" t="s">
        <v>178</v>
      </c>
      <c r="AQ762" s="91">
        <v>0</v>
      </c>
      <c r="AR762" s="91">
        <v>0</v>
      </c>
      <c r="AS762" s="91"/>
      <c r="AT762" s="91"/>
      <c r="AU762" s="91"/>
      <c r="AV762" s="91"/>
      <c r="AW762" s="91"/>
      <c r="AX762" s="91"/>
      <c r="AY762" s="91"/>
      <c r="AZ762" s="91"/>
      <c r="BA762" s="124" t="s">
        <v>3523</v>
      </c>
      <c r="BB762" s="123" t="s">
        <v>4398</v>
      </c>
      <c r="BC762" s="123">
        <v>1</v>
      </c>
      <c r="BD762" s="90" t="str">
        <f>REPLACE(INDEX(GroupVertices[Group], MATCH(Edges[[#This Row],[Vertex 1]],GroupVertices[Vertex],0)),1,1,"")</f>
        <v>outh</v>
      </c>
      <c r="BE762" s="90" t="e">
        <f>REPLACE(INDEX(GroupVertices[Group], MATCH(Edges[[#This Row],[Vertex 2]],GroupVertices[Vertex],0)),1,1,"")</f>
        <v>#N/A</v>
      </c>
      <c r="BF762">
        <v>2</v>
      </c>
    </row>
    <row r="763" spans="1:58" x14ac:dyDescent="0.25">
      <c r="A763" s="88" t="s">
        <v>331</v>
      </c>
      <c r="B763" s="88" t="s">
        <v>218</v>
      </c>
      <c r="C763" s="53" t="s">
        <v>4409</v>
      </c>
      <c r="D763" s="54">
        <v>1.1666666666666667</v>
      </c>
      <c r="E763" s="61"/>
      <c r="F763" s="55">
        <v>17.5</v>
      </c>
      <c r="G763" s="53"/>
      <c r="H763" s="57"/>
      <c r="I763" s="56"/>
      <c r="J763" s="56"/>
      <c r="K763" s="36" t="s">
        <v>65</v>
      </c>
      <c r="L763" s="79">
        <v>763</v>
      </c>
      <c r="M763" s="79"/>
      <c r="N763" s="59"/>
      <c r="O763" s="91" t="s">
        <v>223</v>
      </c>
      <c r="P763" s="94">
        <v>42813.251909722225</v>
      </c>
      <c r="Q763" s="91" t="s">
        <v>339</v>
      </c>
      <c r="R763" s="97" t="s">
        <v>341</v>
      </c>
      <c r="S763" s="91" t="s">
        <v>342</v>
      </c>
      <c r="T763" s="91"/>
      <c r="U763" s="91"/>
      <c r="V763" s="97" t="s">
        <v>348</v>
      </c>
      <c r="W763" s="94">
        <v>42813.251909722225</v>
      </c>
      <c r="X763" s="97" t="s">
        <v>354</v>
      </c>
      <c r="Y763" s="91"/>
      <c r="Z763" s="91"/>
      <c r="AA763" s="100" t="s">
        <v>360</v>
      </c>
      <c r="AB763" s="91"/>
      <c r="AC763" s="91" t="b">
        <v>0</v>
      </c>
      <c r="AD763" s="91">
        <v>0</v>
      </c>
      <c r="AE763" s="100" t="s">
        <v>243</v>
      </c>
      <c r="AF763" s="91" t="b">
        <v>0</v>
      </c>
      <c r="AG763" s="91" t="s">
        <v>246</v>
      </c>
      <c r="AH763" s="91"/>
      <c r="AI763" s="100" t="s">
        <v>243</v>
      </c>
      <c r="AJ763" s="91" t="b">
        <v>0</v>
      </c>
      <c r="AK763" s="91">
        <v>0</v>
      </c>
      <c r="AL763" s="100" t="s">
        <v>243</v>
      </c>
      <c r="AM763" s="91" t="s">
        <v>247</v>
      </c>
      <c r="AN763" s="91" t="b">
        <v>1</v>
      </c>
      <c r="AO763" s="100" t="s">
        <v>360</v>
      </c>
      <c r="AP763" s="91" t="s">
        <v>178</v>
      </c>
      <c r="AQ763" s="91">
        <v>0</v>
      </c>
      <c r="AR763" s="91">
        <v>0</v>
      </c>
      <c r="AS763" s="91"/>
      <c r="AT763" s="91"/>
      <c r="AU763" s="91"/>
      <c r="AV763" s="91"/>
      <c r="AW763" s="91"/>
      <c r="AX763" s="91"/>
      <c r="AY763" s="91"/>
      <c r="AZ763" s="91"/>
      <c r="BA763" s="124" t="s">
        <v>3523</v>
      </c>
      <c r="BB763" s="123" t="s">
        <v>4398</v>
      </c>
      <c r="BC763" s="123">
        <v>1</v>
      </c>
      <c r="BD763" s="90" t="str">
        <f>REPLACE(INDEX(GroupVertices[Group], MATCH(Edges[[#This Row],[Vertex 1]],GroupVertices[Vertex],0)),1,1,"")</f>
        <v>outh</v>
      </c>
      <c r="BE763" s="90" t="e">
        <f>REPLACE(INDEX(GroupVertices[Group], MATCH(Edges[[#This Row],[Vertex 2]],GroupVertices[Vertex],0)),1,1,"")</f>
        <v>#N/A</v>
      </c>
      <c r="BF763">
        <v>2</v>
      </c>
    </row>
    <row r="764" spans="1:58" x14ac:dyDescent="0.25">
      <c r="A764" s="88" t="s">
        <v>3538</v>
      </c>
      <c r="B764" s="88" t="s">
        <v>218</v>
      </c>
      <c r="C764" s="53" t="s">
        <v>4409</v>
      </c>
      <c r="D764" s="54">
        <v>1</v>
      </c>
      <c r="E764" s="61"/>
      <c r="F764" s="55">
        <v>10</v>
      </c>
      <c r="G764" s="53"/>
      <c r="H764" s="57"/>
      <c r="I764" s="56"/>
      <c r="J764" s="56"/>
      <c r="K764" s="36" t="s">
        <v>65</v>
      </c>
      <c r="L764" s="79">
        <v>764</v>
      </c>
      <c r="M764" s="79"/>
      <c r="N764" s="59"/>
      <c r="O764" s="91" t="s">
        <v>222</v>
      </c>
      <c r="P764" s="94">
        <v>42812.195659722223</v>
      </c>
      <c r="Q764" s="91" t="s">
        <v>3542</v>
      </c>
      <c r="R764" s="91"/>
      <c r="S764" s="91"/>
      <c r="T764" s="91"/>
      <c r="U764" s="91"/>
      <c r="V764" s="97" t="s">
        <v>3550</v>
      </c>
      <c r="W764" s="94">
        <v>42812.195659722223</v>
      </c>
      <c r="X764" s="97" t="s">
        <v>3554</v>
      </c>
      <c r="Y764" s="91"/>
      <c r="Z764" s="91"/>
      <c r="AA764" s="100" t="s">
        <v>3560</v>
      </c>
      <c r="AB764" s="91"/>
      <c r="AC764" s="91" t="b">
        <v>0</v>
      </c>
      <c r="AD764" s="91">
        <v>0</v>
      </c>
      <c r="AE764" s="100" t="s">
        <v>242</v>
      </c>
      <c r="AF764" s="91" t="b">
        <v>0</v>
      </c>
      <c r="AG764" s="91" t="s">
        <v>246</v>
      </c>
      <c r="AH764" s="91"/>
      <c r="AI764" s="100" t="s">
        <v>243</v>
      </c>
      <c r="AJ764" s="91" t="b">
        <v>0</v>
      </c>
      <c r="AK764" s="91">
        <v>0</v>
      </c>
      <c r="AL764" s="100" t="s">
        <v>243</v>
      </c>
      <c r="AM764" s="91" t="s">
        <v>247</v>
      </c>
      <c r="AN764" s="91" t="b">
        <v>0</v>
      </c>
      <c r="AO764" s="100" t="s">
        <v>3560</v>
      </c>
      <c r="AP764" s="91" t="s">
        <v>178</v>
      </c>
      <c r="AQ764" s="91">
        <v>0</v>
      </c>
      <c r="AR764" s="91">
        <v>0</v>
      </c>
      <c r="AS764" s="91" t="s">
        <v>3565</v>
      </c>
      <c r="AT764" s="91" t="s">
        <v>286</v>
      </c>
      <c r="AU764" s="91" t="s">
        <v>423</v>
      </c>
      <c r="AV764" s="91" t="s">
        <v>3567</v>
      </c>
      <c r="AW764" s="91" t="s">
        <v>3569</v>
      </c>
      <c r="AX764" s="91" t="s">
        <v>3571</v>
      </c>
      <c r="AY764" s="91" t="s">
        <v>427</v>
      </c>
      <c r="AZ764" s="97" t="s">
        <v>3573</v>
      </c>
      <c r="BA764" s="123" t="s">
        <v>3536</v>
      </c>
      <c r="BB764" s="123" t="s">
        <v>4398</v>
      </c>
      <c r="BC764" s="123">
        <v>1</v>
      </c>
      <c r="BD764" s="90" t="str">
        <f>REPLACE(INDEX(GroupVertices[Group], MATCH(Edges[[#This Row],[Vertex 1]],GroupVertices[Vertex],0)),1,1,"")</f>
        <v>orth</v>
      </c>
      <c r="BE764" s="90" t="e">
        <f>REPLACE(INDEX(GroupVertices[Group], MATCH(Edges[[#This Row],[Vertex 2]],GroupVertices[Vertex],0)),1,1,"")</f>
        <v>#N/A</v>
      </c>
      <c r="BF764">
        <v>1</v>
      </c>
    </row>
    <row r="765" spans="1:58" x14ac:dyDescent="0.25">
      <c r="A765" s="88" t="s">
        <v>3736</v>
      </c>
      <c r="B765" s="88" t="s">
        <v>218</v>
      </c>
      <c r="C765" s="53" t="s">
        <v>4409</v>
      </c>
      <c r="D765" s="54">
        <v>1</v>
      </c>
      <c r="E765" s="61"/>
      <c r="F765" s="55">
        <v>10</v>
      </c>
      <c r="G765" s="53"/>
      <c r="H765" s="57"/>
      <c r="I765" s="56"/>
      <c r="J765" s="56"/>
      <c r="K765" s="36" t="s">
        <v>65</v>
      </c>
      <c r="L765" s="79">
        <v>765</v>
      </c>
      <c r="M765" s="79"/>
      <c r="N765" s="59"/>
      <c r="O765" s="91" t="s">
        <v>223</v>
      </c>
      <c r="P765" s="94">
        <v>42808.710844907408</v>
      </c>
      <c r="Q765" s="91" t="s">
        <v>3740</v>
      </c>
      <c r="R765" s="97" t="s">
        <v>3744</v>
      </c>
      <c r="S765" s="91" t="s">
        <v>342</v>
      </c>
      <c r="T765" s="91"/>
      <c r="U765" s="91"/>
      <c r="V765" s="97" t="s">
        <v>3745</v>
      </c>
      <c r="W765" s="94">
        <v>42808.710844907408</v>
      </c>
      <c r="X765" s="97" t="s">
        <v>3748</v>
      </c>
      <c r="Y765" s="91"/>
      <c r="Z765" s="91"/>
      <c r="AA765" s="100" t="s">
        <v>3752</v>
      </c>
      <c r="AB765" s="91"/>
      <c r="AC765" s="91" t="b">
        <v>0</v>
      </c>
      <c r="AD765" s="91">
        <v>0</v>
      </c>
      <c r="AE765" s="100" t="s">
        <v>1754</v>
      </c>
      <c r="AF765" s="91" t="b">
        <v>1</v>
      </c>
      <c r="AG765" s="91" t="s">
        <v>246</v>
      </c>
      <c r="AH765" s="91"/>
      <c r="AI765" s="100" t="s">
        <v>243</v>
      </c>
      <c r="AJ765" s="91" t="b">
        <v>0</v>
      </c>
      <c r="AK765" s="91">
        <v>0</v>
      </c>
      <c r="AL765" s="100" t="s">
        <v>243</v>
      </c>
      <c r="AM765" s="91" t="s">
        <v>247</v>
      </c>
      <c r="AN765" s="91" t="b">
        <v>0</v>
      </c>
      <c r="AO765" s="100" t="s">
        <v>3752</v>
      </c>
      <c r="AP765" s="91" t="s">
        <v>178</v>
      </c>
      <c r="AQ765" s="91">
        <v>0</v>
      </c>
      <c r="AR765" s="91">
        <v>0</v>
      </c>
      <c r="AS765" s="91"/>
      <c r="AT765" s="91"/>
      <c r="AU765" s="91"/>
      <c r="AV765" s="91"/>
      <c r="AW765" s="91"/>
      <c r="AX765" s="91"/>
      <c r="AY765" s="91"/>
      <c r="AZ765" s="91"/>
      <c r="BA765" t="s">
        <v>3787</v>
      </c>
      <c r="BB765" s="123" t="s">
        <v>4398</v>
      </c>
      <c r="BC765" s="123">
        <v>1</v>
      </c>
      <c r="BD765" s="90" t="str">
        <f>REPLACE(INDEX(GroupVertices[Group], MATCH(Edges[[#This Row],[Vertex 1]],GroupVertices[Vertex],0)),1,1,"")</f>
        <v>orth</v>
      </c>
      <c r="BE765" s="90" t="e">
        <f>REPLACE(INDEX(GroupVertices[Group], MATCH(Edges[[#This Row],[Vertex 2]],GroupVertices[Vertex],0)),1,1,"")</f>
        <v>#N/A</v>
      </c>
      <c r="BF765">
        <v>1</v>
      </c>
    </row>
    <row r="766" spans="1:58" x14ac:dyDescent="0.25">
      <c r="A766" s="88" t="s">
        <v>3736</v>
      </c>
      <c r="B766" s="88" t="s">
        <v>509</v>
      </c>
      <c r="C766" s="53" t="s">
        <v>4409</v>
      </c>
      <c r="D766" s="54">
        <v>1</v>
      </c>
      <c r="E766" s="61"/>
      <c r="F766" s="55">
        <v>10</v>
      </c>
      <c r="G766" s="53"/>
      <c r="H766" s="57"/>
      <c r="I766" s="56"/>
      <c r="J766" s="56"/>
      <c r="K766" s="36" t="s">
        <v>65</v>
      </c>
      <c r="L766" s="79">
        <v>766</v>
      </c>
      <c r="M766" s="79"/>
      <c r="N766" s="59"/>
      <c r="O766" s="91" t="s">
        <v>222</v>
      </c>
      <c r="P766" s="94">
        <v>42808.710844907408</v>
      </c>
      <c r="Q766" s="91" t="s">
        <v>3740</v>
      </c>
      <c r="R766" s="97" t="s">
        <v>3744</v>
      </c>
      <c r="S766" s="91" t="s">
        <v>342</v>
      </c>
      <c r="T766" s="91"/>
      <c r="U766" s="91"/>
      <c r="V766" s="97" t="s">
        <v>3745</v>
      </c>
      <c r="W766" s="94">
        <v>42808.710844907408</v>
      </c>
      <c r="X766" s="97" t="s">
        <v>3748</v>
      </c>
      <c r="Y766" s="91"/>
      <c r="Z766" s="91"/>
      <c r="AA766" s="100" t="s">
        <v>3752</v>
      </c>
      <c r="AB766" s="91"/>
      <c r="AC766" s="91" t="b">
        <v>0</v>
      </c>
      <c r="AD766" s="91">
        <v>0</v>
      </c>
      <c r="AE766" s="100" t="s">
        <v>1754</v>
      </c>
      <c r="AF766" s="91" t="b">
        <v>1</v>
      </c>
      <c r="AG766" s="91" t="s">
        <v>246</v>
      </c>
      <c r="AH766" s="91"/>
      <c r="AI766" s="100" t="s">
        <v>243</v>
      </c>
      <c r="AJ766" s="91" t="b">
        <v>0</v>
      </c>
      <c r="AK766" s="91">
        <v>0</v>
      </c>
      <c r="AL766" s="100" t="s">
        <v>243</v>
      </c>
      <c r="AM766" s="91" t="s">
        <v>247</v>
      </c>
      <c r="AN766" s="91" t="b">
        <v>0</v>
      </c>
      <c r="AO766" s="100" t="s">
        <v>3752</v>
      </c>
      <c r="AP766" s="91" t="s">
        <v>178</v>
      </c>
      <c r="AQ766" s="91">
        <v>0</v>
      </c>
      <c r="AR766" s="91">
        <v>0</v>
      </c>
      <c r="AS766" s="91"/>
      <c r="AT766" s="91"/>
      <c r="AU766" s="91"/>
      <c r="AV766" s="91"/>
      <c r="AW766" s="91"/>
      <c r="AX766" s="91"/>
      <c r="AY766" s="91"/>
      <c r="AZ766" s="91"/>
      <c r="BA766" t="s">
        <v>3787</v>
      </c>
      <c r="BB766" s="123" t="s">
        <v>4398</v>
      </c>
      <c r="BC766" s="123">
        <v>1</v>
      </c>
      <c r="BD766" s="90" t="str">
        <f>REPLACE(INDEX(GroupVertices[Group], MATCH(Edges[[#This Row],[Vertex 1]],GroupVertices[Vertex],0)),1,1,"")</f>
        <v>orth</v>
      </c>
      <c r="BE766" s="90" t="e">
        <f>REPLACE(INDEX(GroupVertices[Group], MATCH(Edges[[#This Row],[Vertex 2]],GroupVertices[Vertex],0)),1,1,"")</f>
        <v>#N/A</v>
      </c>
      <c r="BF766">
        <v>1</v>
      </c>
    </row>
    <row r="767" spans="1:58" x14ac:dyDescent="0.25">
      <c r="A767" s="88" t="s">
        <v>3738</v>
      </c>
      <c r="B767" s="88" t="s">
        <v>218</v>
      </c>
      <c r="C767" s="53" t="s">
        <v>4409</v>
      </c>
      <c r="D767" s="54">
        <v>1.1666666666666667</v>
      </c>
      <c r="E767" s="61"/>
      <c r="F767" s="55">
        <v>17.5</v>
      </c>
      <c r="G767" s="53"/>
      <c r="H767" s="57"/>
      <c r="I767" s="56"/>
      <c r="J767" s="56"/>
      <c r="K767" s="36" t="s">
        <v>65</v>
      </c>
      <c r="L767" s="79">
        <v>767</v>
      </c>
      <c r="M767" s="79"/>
      <c r="N767" s="59"/>
      <c r="O767" s="91" t="s">
        <v>223</v>
      </c>
      <c r="P767" s="94">
        <v>42814.706111111111</v>
      </c>
      <c r="Q767" s="91" t="s">
        <v>3742</v>
      </c>
      <c r="R767" s="91"/>
      <c r="S767" s="91"/>
      <c r="T767" s="91"/>
      <c r="U767" s="91"/>
      <c r="V767" s="97" t="s">
        <v>3747</v>
      </c>
      <c r="W767" s="94">
        <v>42814.706111111111</v>
      </c>
      <c r="X767" s="97" t="s">
        <v>3750</v>
      </c>
      <c r="Y767" s="91"/>
      <c r="Z767" s="91"/>
      <c r="AA767" s="100" t="s">
        <v>3754</v>
      </c>
      <c r="AB767" s="91"/>
      <c r="AC767" s="91" t="b">
        <v>0</v>
      </c>
      <c r="AD767" s="91">
        <v>0</v>
      </c>
      <c r="AE767" s="100" t="s">
        <v>3756</v>
      </c>
      <c r="AF767" s="91" t="b">
        <v>0</v>
      </c>
      <c r="AG767" s="91" t="s">
        <v>246</v>
      </c>
      <c r="AH767" s="91"/>
      <c r="AI767" s="100" t="s">
        <v>243</v>
      </c>
      <c r="AJ767" s="91" t="b">
        <v>0</v>
      </c>
      <c r="AK767" s="91">
        <v>0</v>
      </c>
      <c r="AL767" s="100" t="s">
        <v>243</v>
      </c>
      <c r="AM767" s="91" t="s">
        <v>453</v>
      </c>
      <c r="AN767" s="91" t="b">
        <v>0</v>
      </c>
      <c r="AO767" s="100" t="s">
        <v>3754</v>
      </c>
      <c r="AP767" s="91" t="s">
        <v>178</v>
      </c>
      <c r="AQ767" s="91">
        <v>0</v>
      </c>
      <c r="AR767" s="91">
        <v>0</v>
      </c>
      <c r="AS767" s="91" t="s">
        <v>3757</v>
      </c>
      <c r="AT767" s="91" t="s">
        <v>286</v>
      </c>
      <c r="AU767" s="91" t="s">
        <v>423</v>
      </c>
      <c r="AV767" s="91" t="s">
        <v>3758</v>
      </c>
      <c r="AW767" s="91" t="s">
        <v>3759</v>
      </c>
      <c r="AX767" s="91" t="s">
        <v>3760</v>
      </c>
      <c r="AY767" s="91" t="s">
        <v>427</v>
      </c>
      <c r="AZ767" s="97" t="s">
        <v>3761</v>
      </c>
      <c r="BA767" t="s">
        <v>3787</v>
      </c>
      <c r="BB767" s="123" t="s">
        <v>4398</v>
      </c>
      <c r="BC767" s="123">
        <v>1</v>
      </c>
      <c r="BD767" s="90" t="str">
        <f>REPLACE(INDEX(GroupVertices[Group], MATCH(Edges[[#This Row],[Vertex 1]],GroupVertices[Vertex],0)),1,1,"")</f>
        <v>orth</v>
      </c>
      <c r="BE767" s="90" t="e">
        <f>REPLACE(INDEX(GroupVertices[Group], MATCH(Edges[[#This Row],[Vertex 2]],GroupVertices[Vertex],0)),1,1,"")</f>
        <v>#N/A</v>
      </c>
      <c r="BF767">
        <v>2</v>
      </c>
    </row>
    <row r="768" spans="1:58" x14ac:dyDescent="0.25">
      <c r="A768" s="88" t="s">
        <v>3738</v>
      </c>
      <c r="B768" s="88" t="s">
        <v>218</v>
      </c>
      <c r="C768" s="53" t="s">
        <v>4409</v>
      </c>
      <c r="D768" s="54">
        <v>1.1666666666666667</v>
      </c>
      <c r="E768" s="61"/>
      <c r="F768" s="55">
        <v>17.5</v>
      </c>
      <c r="G768" s="53"/>
      <c r="H768" s="57"/>
      <c r="I768" s="56"/>
      <c r="J768" s="56"/>
      <c r="K768" s="36" t="s">
        <v>65</v>
      </c>
      <c r="L768" s="79">
        <v>768</v>
      </c>
      <c r="M768" s="79"/>
      <c r="N768" s="59"/>
      <c r="O768" s="91" t="s">
        <v>223</v>
      </c>
      <c r="P768" s="94">
        <v>42814.708287037036</v>
      </c>
      <c r="Q768" s="91" t="s">
        <v>3743</v>
      </c>
      <c r="R768" s="91"/>
      <c r="S768" s="91"/>
      <c r="T768" s="91"/>
      <c r="U768" s="91"/>
      <c r="V768" s="97" t="s">
        <v>3747</v>
      </c>
      <c r="W768" s="94">
        <v>42814.708287037036</v>
      </c>
      <c r="X768" s="97" t="s">
        <v>3751</v>
      </c>
      <c r="Y768" s="91"/>
      <c r="Z768" s="91"/>
      <c r="AA768" s="100" t="s">
        <v>3755</v>
      </c>
      <c r="AB768" s="91"/>
      <c r="AC768" s="91" t="b">
        <v>0</v>
      </c>
      <c r="AD768" s="91">
        <v>0</v>
      </c>
      <c r="AE768" s="100" t="s">
        <v>243</v>
      </c>
      <c r="AF768" s="91" t="b">
        <v>0</v>
      </c>
      <c r="AG768" s="91" t="s">
        <v>246</v>
      </c>
      <c r="AH768" s="91"/>
      <c r="AI768" s="100" t="s">
        <v>243</v>
      </c>
      <c r="AJ768" s="91" t="b">
        <v>0</v>
      </c>
      <c r="AK768" s="91">
        <v>0</v>
      </c>
      <c r="AL768" s="100" t="s">
        <v>243</v>
      </c>
      <c r="AM768" s="91" t="s">
        <v>453</v>
      </c>
      <c r="AN768" s="91" t="b">
        <v>0</v>
      </c>
      <c r="AO768" s="100" t="s">
        <v>3755</v>
      </c>
      <c r="AP768" s="91" t="s">
        <v>178</v>
      </c>
      <c r="AQ768" s="91">
        <v>0</v>
      </c>
      <c r="AR768" s="91">
        <v>0</v>
      </c>
      <c r="AS768" s="91" t="s">
        <v>3757</v>
      </c>
      <c r="AT768" s="91" t="s">
        <v>286</v>
      </c>
      <c r="AU768" s="91" t="s">
        <v>423</v>
      </c>
      <c r="AV768" s="91" t="s">
        <v>3758</v>
      </c>
      <c r="AW768" s="91" t="s">
        <v>3759</v>
      </c>
      <c r="AX768" s="91" t="s">
        <v>3760</v>
      </c>
      <c r="AY768" s="91" t="s">
        <v>427</v>
      </c>
      <c r="AZ768" s="97" t="s">
        <v>3761</v>
      </c>
      <c r="BA768" t="s">
        <v>3787</v>
      </c>
      <c r="BB768" s="123" t="s">
        <v>4398</v>
      </c>
      <c r="BC768" s="123">
        <v>1</v>
      </c>
      <c r="BD768" s="90" t="str">
        <f>REPLACE(INDEX(GroupVertices[Group], MATCH(Edges[[#This Row],[Vertex 1]],GroupVertices[Vertex],0)),1,1,"")</f>
        <v>orth</v>
      </c>
      <c r="BE768" s="90" t="e">
        <f>REPLACE(INDEX(GroupVertices[Group], MATCH(Edges[[#This Row],[Vertex 2]],GroupVertices[Vertex],0)),1,1,"")</f>
        <v>#N/A</v>
      </c>
      <c r="BF768">
        <v>2</v>
      </c>
    </row>
    <row r="769" spans="1:58" x14ac:dyDescent="0.25">
      <c r="A769" s="88" t="s">
        <v>3738</v>
      </c>
      <c r="B769" s="88" t="s">
        <v>2088</v>
      </c>
      <c r="C769" s="53" t="s">
        <v>4409</v>
      </c>
      <c r="D769" s="54">
        <v>1</v>
      </c>
      <c r="E769" s="61"/>
      <c r="F769" s="55">
        <v>10</v>
      </c>
      <c r="G769" s="53"/>
      <c r="H769" s="57"/>
      <c r="I769" s="56"/>
      <c r="J769" s="56"/>
      <c r="K769" s="36" t="s">
        <v>65</v>
      </c>
      <c r="L769" s="79">
        <v>769</v>
      </c>
      <c r="M769" s="79"/>
      <c r="N769" s="59"/>
      <c r="O769" s="91" t="s">
        <v>223</v>
      </c>
      <c r="P769" s="94">
        <v>42814.708287037036</v>
      </c>
      <c r="Q769" s="91" t="s">
        <v>3743</v>
      </c>
      <c r="R769" s="91"/>
      <c r="S769" s="91"/>
      <c r="T769" s="91"/>
      <c r="U769" s="91"/>
      <c r="V769" s="97" t="s">
        <v>3747</v>
      </c>
      <c r="W769" s="94">
        <v>42814.708287037036</v>
      </c>
      <c r="X769" s="97" t="s">
        <v>3751</v>
      </c>
      <c r="Y769" s="91"/>
      <c r="Z769" s="91"/>
      <c r="AA769" s="100" t="s">
        <v>3755</v>
      </c>
      <c r="AB769" s="91"/>
      <c r="AC769" s="91" t="b">
        <v>0</v>
      </c>
      <c r="AD769" s="91">
        <v>0</v>
      </c>
      <c r="AE769" s="100" t="s">
        <v>243</v>
      </c>
      <c r="AF769" s="91" t="b">
        <v>0</v>
      </c>
      <c r="AG769" s="91" t="s">
        <v>246</v>
      </c>
      <c r="AH769" s="91"/>
      <c r="AI769" s="100" t="s">
        <v>243</v>
      </c>
      <c r="AJ769" s="91" t="b">
        <v>0</v>
      </c>
      <c r="AK769" s="91">
        <v>0</v>
      </c>
      <c r="AL769" s="100" t="s">
        <v>243</v>
      </c>
      <c r="AM769" s="91" t="s">
        <v>453</v>
      </c>
      <c r="AN769" s="91" t="b">
        <v>0</v>
      </c>
      <c r="AO769" s="100" t="s">
        <v>3755</v>
      </c>
      <c r="AP769" s="91" t="s">
        <v>178</v>
      </c>
      <c r="AQ769" s="91">
        <v>0</v>
      </c>
      <c r="AR769" s="91">
        <v>0</v>
      </c>
      <c r="AS769" s="91" t="s">
        <v>3757</v>
      </c>
      <c r="AT769" s="91" t="s">
        <v>286</v>
      </c>
      <c r="AU769" s="91" t="s">
        <v>423</v>
      </c>
      <c r="AV769" s="91" t="s">
        <v>3758</v>
      </c>
      <c r="AW769" s="91" t="s">
        <v>3759</v>
      </c>
      <c r="AX769" s="91" t="s">
        <v>3760</v>
      </c>
      <c r="AY769" s="91" t="s">
        <v>427</v>
      </c>
      <c r="AZ769" s="97" t="s">
        <v>3761</v>
      </c>
      <c r="BA769" t="s">
        <v>3787</v>
      </c>
      <c r="BB769" s="123" t="s">
        <v>4398</v>
      </c>
      <c r="BC769" s="123">
        <v>1</v>
      </c>
      <c r="BD769" s="90" t="str">
        <f>REPLACE(INDEX(GroupVertices[Group], MATCH(Edges[[#This Row],[Vertex 1]],GroupVertices[Vertex],0)),1,1,"")</f>
        <v>orth</v>
      </c>
      <c r="BE769" s="90" t="e">
        <f>REPLACE(INDEX(GroupVertices[Group], MATCH(Edges[[#This Row],[Vertex 2]],GroupVertices[Vertex],0)),1,1,"")</f>
        <v>#N/A</v>
      </c>
      <c r="BF769">
        <v>1</v>
      </c>
    </row>
    <row r="770" spans="1:58" x14ac:dyDescent="0.25">
      <c r="A770" s="88" t="s">
        <v>3738</v>
      </c>
      <c r="B770" s="88" t="s">
        <v>509</v>
      </c>
      <c r="C770" s="53" t="s">
        <v>4409</v>
      </c>
      <c r="D770" s="54">
        <v>1</v>
      </c>
      <c r="E770" s="61"/>
      <c r="F770" s="55">
        <v>10</v>
      </c>
      <c r="G770" s="53"/>
      <c r="H770" s="57"/>
      <c r="I770" s="56"/>
      <c r="J770" s="56"/>
      <c r="K770" s="36" t="s">
        <v>65</v>
      </c>
      <c r="L770" s="79">
        <v>770</v>
      </c>
      <c r="M770" s="79"/>
      <c r="N770" s="59"/>
      <c r="O770" s="91" t="s">
        <v>223</v>
      </c>
      <c r="P770" s="94">
        <v>42814.708287037036</v>
      </c>
      <c r="Q770" s="91" t="s">
        <v>3743</v>
      </c>
      <c r="R770" s="91"/>
      <c r="S770" s="91"/>
      <c r="T770" s="91"/>
      <c r="U770" s="91"/>
      <c r="V770" s="97" t="s">
        <v>3747</v>
      </c>
      <c r="W770" s="94">
        <v>42814.708287037036</v>
      </c>
      <c r="X770" s="97" t="s">
        <v>3751</v>
      </c>
      <c r="Y770" s="91"/>
      <c r="Z770" s="91"/>
      <c r="AA770" s="100" t="s">
        <v>3755</v>
      </c>
      <c r="AB770" s="91"/>
      <c r="AC770" s="91" t="b">
        <v>0</v>
      </c>
      <c r="AD770" s="91">
        <v>0</v>
      </c>
      <c r="AE770" s="100" t="s">
        <v>243</v>
      </c>
      <c r="AF770" s="91" t="b">
        <v>0</v>
      </c>
      <c r="AG770" s="91" t="s">
        <v>246</v>
      </c>
      <c r="AH770" s="91"/>
      <c r="AI770" s="100" t="s">
        <v>243</v>
      </c>
      <c r="AJ770" s="91" t="b">
        <v>0</v>
      </c>
      <c r="AK770" s="91">
        <v>0</v>
      </c>
      <c r="AL770" s="100" t="s">
        <v>243</v>
      </c>
      <c r="AM770" s="91" t="s">
        <v>453</v>
      </c>
      <c r="AN770" s="91" t="b">
        <v>0</v>
      </c>
      <c r="AO770" s="100" t="s">
        <v>3755</v>
      </c>
      <c r="AP770" s="91" t="s">
        <v>178</v>
      </c>
      <c r="AQ770" s="91">
        <v>0</v>
      </c>
      <c r="AR770" s="91">
        <v>0</v>
      </c>
      <c r="AS770" s="91" t="s">
        <v>3757</v>
      </c>
      <c r="AT770" s="91" t="s">
        <v>286</v>
      </c>
      <c r="AU770" s="91" t="s">
        <v>423</v>
      </c>
      <c r="AV770" s="91" t="s">
        <v>3758</v>
      </c>
      <c r="AW770" s="91" t="s">
        <v>3759</v>
      </c>
      <c r="AX770" s="91" t="s">
        <v>3760</v>
      </c>
      <c r="AY770" s="91" t="s">
        <v>427</v>
      </c>
      <c r="AZ770" s="97" t="s">
        <v>3761</v>
      </c>
      <c r="BA770" t="s">
        <v>3787</v>
      </c>
      <c r="BB770" s="123" t="s">
        <v>4398</v>
      </c>
      <c r="BC770" s="123">
        <v>1</v>
      </c>
      <c r="BD770" s="90" t="str">
        <f>REPLACE(INDEX(GroupVertices[Group], MATCH(Edges[[#This Row],[Vertex 1]],GroupVertices[Vertex],0)),1,1,"")</f>
        <v>orth</v>
      </c>
      <c r="BE770" s="90" t="e">
        <f>REPLACE(INDEX(GroupVertices[Group], MATCH(Edges[[#This Row],[Vertex 2]],GroupVertices[Vertex],0)),1,1,"")</f>
        <v>#N/A</v>
      </c>
      <c r="BF770">
        <v>1</v>
      </c>
    </row>
    <row r="771" spans="1:58" x14ac:dyDescent="0.25">
      <c r="A771" s="88" t="s">
        <v>3738</v>
      </c>
      <c r="B771" s="88" t="s">
        <v>3739</v>
      </c>
      <c r="C771" s="53" t="s">
        <v>4409</v>
      </c>
      <c r="D771" s="54">
        <v>1.1666666666666667</v>
      </c>
      <c r="E771" s="61"/>
      <c r="F771" s="55">
        <v>17.5</v>
      </c>
      <c r="G771" s="53"/>
      <c r="H771" s="57"/>
      <c r="I771" s="56"/>
      <c r="J771" s="56"/>
      <c r="K771" s="36" t="s">
        <v>65</v>
      </c>
      <c r="L771" s="79">
        <v>771</v>
      </c>
      <c r="M771" s="79"/>
      <c r="N771" s="59"/>
      <c r="O771" s="91" t="s">
        <v>222</v>
      </c>
      <c r="P771" s="94">
        <v>42814.706111111111</v>
      </c>
      <c r="Q771" s="91" t="s">
        <v>3742</v>
      </c>
      <c r="R771" s="91"/>
      <c r="S771" s="91"/>
      <c r="T771" s="91"/>
      <c r="U771" s="91"/>
      <c r="V771" s="97" t="s">
        <v>3747</v>
      </c>
      <c r="W771" s="94">
        <v>42814.706111111111</v>
      </c>
      <c r="X771" s="97" t="s">
        <v>3750</v>
      </c>
      <c r="Y771" s="91"/>
      <c r="Z771" s="91"/>
      <c r="AA771" s="100" t="s">
        <v>3754</v>
      </c>
      <c r="AB771" s="91"/>
      <c r="AC771" s="91" t="b">
        <v>0</v>
      </c>
      <c r="AD771" s="91">
        <v>0</v>
      </c>
      <c r="AE771" s="100" t="s">
        <v>3756</v>
      </c>
      <c r="AF771" s="91" t="b">
        <v>0</v>
      </c>
      <c r="AG771" s="91" t="s">
        <v>246</v>
      </c>
      <c r="AH771" s="91"/>
      <c r="AI771" s="100" t="s">
        <v>243</v>
      </c>
      <c r="AJ771" s="91" t="b">
        <v>0</v>
      </c>
      <c r="AK771" s="91">
        <v>0</v>
      </c>
      <c r="AL771" s="100" t="s">
        <v>243</v>
      </c>
      <c r="AM771" s="91" t="s">
        <v>453</v>
      </c>
      <c r="AN771" s="91" t="b">
        <v>0</v>
      </c>
      <c r="AO771" s="100" t="s">
        <v>3754</v>
      </c>
      <c r="AP771" s="91" t="s">
        <v>178</v>
      </c>
      <c r="AQ771" s="91">
        <v>0</v>
      </c>
      <c r="AR771" s="91">
        <v>0</v>
      </c>
      <c r="AS771" s="91" t="s">
        <v>3757</v>
      </c>
      <c r="AT771" s="91" t="s">
        <v>286</v>
      </c>
      <c r="AU771" s="91" t="s">
        <v>423</v>
      </c>
      <c r="AV771" s="91" t="s">
        <v>3758</v>
      </c>
      <c r="AW771" s="91" t="s">
        <v>3759</v>
      </c>
      <c r="AX771" s="91" t="s">
        <v>3760</v>
      </c>
      <c r="AY771" s="91" t="s">
        <v>427</v>
      </c>
      <c r="AZ771" s="97" t="s">
        <v>3761</v>
      </c>
      <c r="BA771" t="s">
        <v>3787</v>
      </c>
      <c r="BB771" s="123" t="s">
        <v>4398</v>
      </c>
      <c r="BC771" s="123">
        <v>1</v>
      </c>
      <c r="BD771" s="90" t="str">
        <f>REPLACE(INDEX(GroupVertices[Group], MATCH(Edges[[#This Row],[Vertex 1]],GroupVertices[Vertex],0)),1,1,"")</f>
        <v>orth</v>
      </c>
      <c r="BE771" s="90" t="e">
        <f>REPLACE(INDEX(GroupVertices[Group], MATCH(Edges[[#This Row],[Vertex 2]],GroupVertices[Vertex],0)),1,1,"")</f>
        <v>#N/A</v>
      </c>
      <c r="BF771">
        <v>2</v>
      </c>
    </row>
    <row r="772" spans="1:58" x14ac:dyDescent="0.25">
      <c r="A772" s="89" t="s">
        <v>3738</v>
      </c>
      <c r="B772" s="89" t="s">
        <v>3739</v>
      </c>
      <c r="C772" s="53" t="s">
        <v>4409</v>
      </c>
      <c r="D772" s="150">
        <v>1.1666666666666667</v>
      </c>
      <c r="E772" s="151"/>
      <c r="F772" s="152">
        <v>17.5</v>
      </c>
      <c r="G772" s="149"/>
      <c r="H772" s="153"/>
      <c r="I772" s="154"/>
      <c r="J772" s="154"/>
      <c r="K772" s="36" t="s">
        <v>65</v>
      </c>
      <c r="L772" s="155">
        <v>772</v>
      </c>
      <c r="M772" s="155"/>
      <c r="N772" s="87"/>
      <c r="O772" s="92" t="s">
        <v>223</v>
      </c>
      <c r="P772" s="95">
        <v>42814.708287037036</v>
      </c>
      <c r="Q772" s="92" t="s">
        <v>3743</v>
      </c>
      <c r="R772" s="92"/>
      <c r="S772" s="92"/>
      <c r="T772" s="92"/>
      <c r="U772" s="92"/>
      <c r="V772" s="98" t="s">
        <v>3747</v>
      </c>
      <c r="W772" s="95">
        <v>42814.708287037036</v>
      </c>
      <c r="X772" s="98" t="s">
        <v>3751</v>
      </c>
      <c r="Y772" s="92"/>
      <c r="Z772" s="92"/>
      <c r="AA772" s="101" t="s">
        <v>3755</v>
      </c>
      <c r="AB772" s="92"/>
      <c r="AC772" s="92" t="b">
        <v>0</v>
      </c>
      <c r="AD772" s="92">
        <v>0</v>
      </c>
      <c r="AE772" s="101" t="s">
        <v>243</v>
      </c>
      <c r="AF772" s="92" t="b">
        <v>0</v>
      </c>
      <c r="AG772" s="92" t="s">
        <v>246</v>
      </c>
      <c r="AH772" s="92"/>
      <c r="AI772" s="101" t="s">
        <v>243</v>
      </c>
      <c r="AJ772" s="92" t="b">
        <v>0</v>
      </c>
      <c r="AK772" s="92">
        <v>0</v>
      </c>
      <c r="AL772" s="101" t="s">
        <v>243</v>
      </c>
      <c r="AM772" s="92" t="s">
        <v>453</v>
      </c>
      <c r="AN772" s="92" t="b">
        <v>0</v>
      </c>
      <c r="AO772" s="101" t="s">
        <v>3755</v>
      </c>
      <c r="AP772" s="92" t="s">
        <v>178</v>
      </c>
      <c r="AQ772" s="92">
        <v>0</v>
      </c>
      <c r="AR772" s="92">
        <v>0</v>
      </c>
      <c r="AS772" s="92" t="s">
        <v>3757</v>
      </c>
      <c r="AT772" s="92" t="s">
        <v>286</v>
      </c>
      <c r="AU772" s="92" t="s">
        <v>423</v>
      </c>
      <c r="AV772" s="92" t="s">
        <v>3758</v>
      </c>
      <c r="AW772" s="92" t="s">
        <v>3759</v>
      </c>
      <c r="AX772" s="92" t="s">
        <v>3760</v>
      </c>
      <c r="AY772" s="92" t="s">
        <v>427</v>
      </c>
      <c r="AZ772" s="98" t="s">
        <v>3761</v>
      </c>
      <c r="BA772" t="s">
        <v>3787</v>
      </c>
      <c r="BB772" s="123" t="s">
        <v>4398</v>
      </c>
      <c r="BC772" s="123">
        <v>1</v>
      </c>
      <c r="BD772" s="90" t="str">
        <f>REPLACE(INDEX(GroupVertices[Group], MATCH(Edges[[#This Row],[Vertex 1]],GroupVertices[Vertex],0)),1,1,"")</f>
        <v>orth</v>
      </c>
      <c r="BE772" s="90" t="e">
        <f>REPLACE(INDEX(GroupVertices[Group], MATCH(Edges[[#This Row],[Vertex 2]],GroupVertices[Vertex],0)),1,1,"")</f>
        <v>#N/A</v>
      </c>
      <c r="BF772">
        <v>2</v>
      </c>
    </row>
    <row r="773" spans="1:58" x14ac:dyDescent="0.25">
      <c r="A773" s="88" t="s">
        <v>3789</v>
      </c>
      <c r="B773" s="88" t="s">
        <v>218</v>
      </c>
      <c r="C773" s="53" t="s">
        <v>4409</v>
      </c>
      <c r="D773" s="54">
        <v>1</v>
      </c>
      <c r="E773" s="53"/>
      <c r="F773" s="55">
        <v>10</v>
      </c>
      <c r="G773" s="53"/>
      <c r="H773" s="57"/>
      <c r="I773" s="56"/>
      <c r="J773" s="56"/>
      <c r="K773" s="36" t="s">
        <v>65</v>
      </c>
      <c r="L773" s="58">
        <v>773</v>
      </c>
      <c r="M773" s="58"/>
      <c r="N773" s="59"/>
      <c r="O773" s="91" t="s">
        <v>223</v>
      </c>
      <c r="P773" s="94">
        <v>42758.374618055554</v>
      </c>
      <c r="Q773" s="91" t="s">
        <v>3792</v>
      </c>
      <c r="R773" s="91"/>
      <c r="S773" s="91"/>
      <c r="T773" s="91" t="s">
        <v>3795</v>
      </c>
      <c r="U773" s="97" t="s">
        <v>3796</v>
      </c>
      <c r="V773" s="97" t="s">
        <v>3796</v>
      </c>
      <c r="W773" s="94">
        <v>42758.374618055554</v>
      </c>
      <c r="X773" s="97" t="s">
        <v>3800</v>
      </c>
      <c r="Y773" s="91"/>
      <c r="Z773" s="91"/>
      <c r="AA773" s="100" t="s">
        <v>3803</v>
      </c>
      <c r="AB773" s="91"/>
      <c r="AC773" s="91" t="b">
        <v>0</v>
      </c>
      <c r="AD773" s="91">
        <v>15</v>
      </c>
      <c r="AE773" s="100" t="s">
        <v>243</v>
      </c>
      <c r="AF773" s="91" t="b">
        <v>0</v>
      </c>
      <c r="AG773" s="91" t="s">
        <v>246</v>
      </c>
      <c r="AH773" s="91"/>
      <c r="AI773" s="100" t="s">
        <v>243</v>
      </c>
      <c r="AJ773" s="91" t="b">
        <v>0</v>
      </c>
      <c r="AK773" s="91">
        <v>9</v>
      </c>
      <c r="AL773" s="100" t="s">
        <v>243</v>
      </c>
      <c r="AM773" s="91" t="s">
        <v>453</v>
      </c>
      <c r="AN773" s="91" t="b">
        <v>0</v>
      </c>
      <c r="AO773" s="100" t="s">
        <v>3803</v>
      </c>
      <c r="AP773" s="91" t="s">
        <v>454</v>
      </c>
      <c r="AQ773" s="91">
        <v>0</v>
      </c>
      <c r="AR773" s="91">
        <v>0</v>
      </c>
      <c r="AS773" s="91"/>
      <c r="AT773" s="91"/>
      <c r="AU773" s="91"/>
      <c r="AV773" s="91"/>
      <c r="AW773" s="91"/>
      <c r="AX773" s="91"/>
      <c r="AY773" s="91"/>
      <c r="AZ773" s="91"/>
      <c r="BA773" t="s">
        <v>3787</v>
      </c>
      <c r="BB773" s="123" t="s">
        <v>4398</v>
      </c>
      <c r="BC773" s="123">
        <v>1</v>
      </c>
      <c r="BD773" s="90" t="str">
        <f>REPLACE(INDEX(GroupVertices[Group], MATCH(Edges[[#This Row],[Vertex 1]],GroupVertices[Vertex],0)),1,1,"")</f>
        <v>orth</v>
      </c>
      <c r="BE773" s="90" t="e">
        <f>REPLACE(INDEX(GroupVertices[Group], MATCH(Edges[[#This Row],[Vertex 2]],GroupVertices[Vertex],0)),1,1,"")</f>
        <v>#N/A</v>
      </c>
      <c r="BF773">
        <v>1</v>
      </c>
    </row>
    <row r="774" spans="1:58" x14ac:dyDescent="0.25">
      <c r="A774" s="88" t="s">
        <v>3790</v>
      </c>
      <c r="B774" s="88" t="s">
        <v>218</v>
      </c>
      <c r="C774" s="53" t="s">
        <v>4409</v>
      </c>
      <c r="D774" s="54">
        <v>1</v>
      </c>
      <c r="E774" s="53"/>
      <c r="F774" s="55">
        <v>10</v>
      </c>
      <c r="G774" s="53"/>
      <c r="H774" s="57"/>
      <c r="I774" s="56"/>
      <c r="J774" s="56"/>
      <c r="K774" s="36" t="s">
        <v>65</v>
      </c>
      <c r="L774" s="58">
        <v>774</v>
      </c>
      <c r="M774" s="58"/>
      <c r="N774" s="59"/>
      <c r="O774" s="91" t="s">
        <v>223</v>
      </c>
      <c r="P774" s="94">
        <v>42815.160682870373</v>
      </c>
      <c r="Q774" s="91" t="s">
        <v>3793</v>
      </c>
      <c r="R774" s="91"/>
      <c r="S774" s="91"/>
      <c r="T774" s="91" t="s">
        <v>3795</v>
      </c>
      <c r="U774" s="91"/>
      <c r="V774" s="97" t="s">
        <v>3798</v>
      </c>
      <c r="W774" s="94">
        <v>42815.160682870373</v>
      </c>
      <c r="X774" s="97" t="s">
        <v>3801</v>
      </c>
      <c r="Y774" s="91"/>
      <c r="Z774" s="91"/>
      <c r="AA774" s="100" t="s">
        <v>3804</v>
      </c>
      <c r="AB774" s="91"/>
      <c r="AC774" s="91" t="b">
        <v>0</v>
      </c>
      <c r="AD774" s="91">
        <v>0</v>
      </c>
      <c r="AE774" s="100" t="s">
        <v>243</v>
      </c>
      <c r="AF774" s="91" t="b">
        <v>0</v>
      </c>
      <c r="AG774" s="91" t="s">
        <v>246</v>
      </c>
      <c r="AH774" s="91"/>
      <c r="AI774" s="100" t="s">
        <v>243</v>
      </c>
      <c r="AJ774" s="91" t="b">
        <v>0</v>
      </c>
      <c r="AK774" s="91">
        <v>9</v>
      </c>
      <c r="AL774" s="100" t="s">
        <v>3803</v>
      </c>
      <c r="AM774" s="91" t="s">
        <v>247</v>
      </c>
      <c r="AN774" s="91" t="b">
        <v>0</v>
      </c>
      <c r="AO774" s="100" t="s">
        <v>3803</v>
      </c>
      <c r="AP774" s="91" t="s">
        <v>178</v>
      </c>
      <c r="AQ774" s="91">
        <v>0</v>
      </c>
      <c r="AR774" s="91">
        <v>0</v>
      </c>
      <c r="AS774" s="91"/>
      <c r="AT774" s="91"/>
      <c r="AU774" s="91"/>
      <c r="AV774" s="91"/>
      <c r="AW774" s="91"/>
      <c r="AX774" s="91"/>
      <c r="AY774" s="91"/>
      <c r="AZ774" s="91"/>
      <c r="BA774" t="s">
        <v>3787</v>
      </c>
      <c r="BB774" s="123" t="s">
        <v>4398</v>
      </c>
      <c r="BC774" s="123">
        <v>1</v>
      </c>
      <c r="BD774" s="90" t="str">
        <f>REPLACE(INDEX(GroupVertices[Group], MATCH(Edges[[#This Row],[Vertex 1]],GroupVertices[Vertex],0)),1,1,"")</f>
        <v>orth</v>
      </c>
      <c r="BE774" s="90" t="e">
        <f>REPLACE(INDEX(GroupVertices[Group], MATCH(Edges[[#This Row],[Vertex 2]],GroupVertices[Vertex],0)),1,1,"")</f>
        <v>#N/A</v>
      </c>
      <c r="BF774">
        <v>1</v>
      </c>
    </row>
    <row r="775" spans="1:58" x14ac:dyDescent="0.25">
      <c r="A775" s="89" t="s">
        <v>3790</v>
      </c>
      <c r="B775" s="89" t="s">
        <v>3789</v>
      </c>
      <c r="C775" s="53" t="s">
        <v>4409</v>
      </c>
      <c r="D775" s="150">
        <v>1</v>
      </c>
      <c r="E775" s="149"/>
      <c r="F775" s="152">
        <v>10</v>
      </c>
      <c r="G775" s="149"/>
      <c r="H775" s="153"/>
      <c r="I775" s="154"/>
      <c r="J775" s="154"/>
      <c r="K775" s="36" t="s">
        <v>65</v>
      </c>
      <c r="L775" s="156">
        <v>775</v>
      </c>
      <c r="M775" s="156"/>
      <c r="N775" s="87"/>
      <c r="O775" s="92" t="s">
        <v>223</v>
      </c>
      <c r="P775" s="95">
        <v>42815.160682870373</v>
      </c>
      <c r="Q775" s="92" t="s">
        <v>3793</v>
      </c>
      <c r="R775" s="92"/>
      <c r="S775" s="92"/>
      <c r="T775" s="92" t="s">
        <v>3795</v>
      </c>
      <c r="U775" s="92"/>
      <c r="V775" s="98" t="s">
        <v>3798</v>
      </c>
      <c r="W775" s="95">
        <v>42815.160682870373</v>
      </c>
      <c r="X775" s="98" t="s">
        <v>3801</v>
      </c>
      <c r="Y775" s="92"/>
      <c r="Z775" s="92"/>
      <c r="AA775" s="101" t="s">
        <v>3804</v>
      </c>
      <c r="AB775" s="92"/>
      <c r="AC775" s="92" t="b">
        <v>0</v>
      </c>
      <c r="AD775" s="92">
        <v>0</v>
      </c>
      <c r="AE775" s="101" t="s">
        <v>243</v>
      </c>
      <c r="AF775" s="92" t="b">
        <v>0</v>
      </c>
      <c r="AG775" s="92" t="s">
        <v>246</v>
      </c>
      <c r="AH775" s="92"/>
      <c r="AI775" s="101" t="s">
        <v>243</v>
      </c>
      <c r="AJ775" s="92" t="b">
        <v>0</v>
      </c>
      <c r="AK775" s="92">
        <v>9</v>
      </c>
      <c r="AL775" s="101" t="s">
        <v>3803</v>
      </c>
      <c r="AM775" s="92" t="s">
        <v>247</v>
      </c>
      <c r="AN775" s="92" t="b">
        <v>0</v>
      </c>
      <c r="AO775" s="101" t="s">
        <v>3803</v>
      </c>
      <c r="AP775" s="92" t="s">
        <v>178</v>
      </c>
      <c r="AQ775" s="92">
        <v>0</v>
      </c>
      <c r="AR775" s="92">
        <v>0</v>
      </c>
      <c r="AS775" s="92"/>
      <c r="AT775" s="92"/>
      <c r="AU775" s="92"/>
      <c r="AV775" s="92"/>
      <c r="AW775" s="92"/>
      <c r="AX775" s="92"/>
      <c r="AY775" s="92"/>
      <c r="AZ775" s="92"/>
      <c r="BA775" t="s">
        <v>3787</v>
      </c>
      <c r="BB775" s="123" t="s">
        <v>4398</v>
      </c>
      <c r="BC775" s="123">
        <v>1</v>
      </c>
      <c r="BD775" s="90" t="str">
        <f>REPLACE(INDEX(GroupVertices[Group], MATCH(Edges[[#This Row],[Vertex 1]],GroupVertices[Vertex],0)),1,1,"")</f>
        <v>orth</v>
      </c>
      <c r="BE775" s="90" t="str">
        <f>REPLACE(INDEX(GroupVertices[Group], MATCH(Edges[[#This Row],[Vertex 2]],GroupVertices[Vertex],0)),1,1,"")</f>
        <v>orth</v>
      </c>
      <c r="BF775">
        <v>1</v>
      </c>
    </row>
    <row r="776" spans="1:58" x14ac:dyDescent="0.25">
      <c r="A776" s="88" t="s">
        <v>3833</v>
      </c>
      <c r="B776" s="88" t="s">
        <v>218</v>
      </c>
      <c r="C776" s="53" t="s">
        <v>4409</v>
      </c>
      <c r="D776" s="54">
        <v>1.3333333333333333</v>
      </c>
      <c r="E776" s="53"/>
      <c r="F776" s="55">
        <v>25</v>
      </c>
      <c r="G776" s="53"/>
      <c r="H776" s="57"/>
      <c r="I776" s="56"/>
      <c r="J776" s="56"/>
      <c r="K776" s="36" t="s">
        <v>65</v>
      </c>
      <c r="L776" s="58">
        <v>776</v>
      </c>
      <c r="M776" s="58"/>
      <c r="N776" s="59"/>
      <c r="O776" s="91" t="s">
        <v>223</v>
      </c>
      <c r="P776" s="94">
        <v>42808.140486111108</v>
      </c>
      <c r="Q776" s="91" t="s">
        <v>3909</v>
      </c>
      <c r="R776" s="91"/>
      <c r="S776" s="91"/>
      <c r="T776" s="91" t="s">
        <v>3916</v>
      </c>
      <c r="U776" s="97" t="s">
        <v>3917</v>
      </c>
      <c r="V776" s="97" t="s">
        <v>3917</v>
      </c>
      <c r="W776" s="94">
        <v>42808.140486111108</v>
      </c>
      <c r="X776" s="97" t="s">
        <v>3924</v>
      </c>
      <c r="Y776" s="91">
        <v>23.314856200000001</v>
      </c>
      <c r="Z776" s="91">
        <v>87.769967300000005</v>
      </c>
      <c r="AA776" s="100" t="s">
        <v>3931</v>
      </c>
      <c r="AB776" s="91"/>
      <c r="AC776" s="91" t="b">
        <v>0</v>
      </c>
      <c r="AD776" s="91">
        <v>0</v>
      </c>
      <c r="AE776" s="100" t="s">
        <v>243</v>
      </c>
      <c r="AF776" s="91" t="b">
        <v>0</v>
      </c>
      <c r="AG776" s="91" t="s">
        <v>246</v>
      </c>
      <c r="AH776" s="91"/>
      <c r="AI776" s="100" t="s">
        <v>243</v>
      </c>
      <c r="AJ776" s="91" t="b">
        <v>0</v>
      </c>
      <c r="AK776" s="91">
        <v>0</v>
      </c>
      <c r="AL776" s="100" t="s">
        <v>243</v>
      </c>
      <c r="AM776" s="91" t="s">
        <v>247</v>
      </c>
      <c r="AN776" s="91" t="b">
        <v>0</v>
      </c>
      <c r="AO776" s="100" t="s">
        <v>3931</v>
      </c>
      <c r="AP776" s="91" t="s">
        <v>178</v>
      </c>
      <c r="AQ776" s="91">
        <v>0</v>
      </c>
      <c r="AR776" s="91">
        <v>0</v>
      </c>
      <c r="AS776" s="91" t="s">
        <v>3938</v>
      </c>
      <c r="AT776" s="91" t="s">
        <v>286</v>
      </c>
      <c r="AU776" s="91" t="s">
        <v>423</v>
      </c>
      <c r="AV776" s="91" t="s">
        <v>3881</v>
      </c>
      <c r="AW776" s="91" t="s">
        <v>3939</v>
      </c>
      <c r="AX776" s="91" t="s">
        <v>3940</v>
      </c>
      <c r="AY776" s="91" t="s">
        <v>427</v>
      </c>
      <c r="AZ776" s="97" t="s">
        <v>3941</v>
      </c>
      <c r="BA776" s="123" t="s">
        <v>3902</v>
      </c>
      <c r="BB776" s="123" t="s">
        <v>4398</v>
      </c>
      <c r="BC776" s="123">
        <v>1</v>
      </c>
      <c r="BD776" s="90" t="str">
        <f>REPLACE(INDEX(GroupVertices[Group], MATCH(Edges[[#This Row],[Vertex 1]],GroupVertices[Vertex],0)),1,1,"")</f>
        <v>ast</v>
      </c>
      <c r="BE776" s="90" t="e">
        <f>REPLACE(INDEX(GroupVertices[Group], MATCH(Edges[[#This Row],[Vertex 2]],GroupVertices[Vertex],0)),1,1,"")</f>
        <v>#N/A</v>
      </c>
      <c r="BF776">
        <v>3</v>
      </c>
    </row>
    <row r="777" spans="1:58" x14ac:dyDescent="0.25">
      <c r="A777" s="88" t="s">
        <v>4005</v>
      </c>
      <c r="B777" s="88" t="s">
        <v>674</v>
      </c>
      <c r="C777" s="53" t="s">
        <v>4409</v>
      </c>
      <c r="D777" s="54">
        <v>1</v>
      </c>
      <c r="E777" s="53"/>
      <c r="F777" s="55">
        <v>10</v>
      </c>
      <c r="G777" s="53"/>
      <c r="H777" s="57"/>
      <c r="I777" s="56"/>
      <c r="J777" s="56"/>
      <c r="K777" s="36" t="s">
        <v>65</v>
      </c>
      <c r="L777" s="58">
        <v>777</v>
      </c>
      <c r="M777" s="58"/>
      <c r="N777" s="59"/>
      <c r="O777" s="91" t="s">
        <v>223</v>
      </c>
      <c r="P777" s="94">
        <v>42811.272800925923</v>
      </c>
      <c r="Q777" s="91" t="s">
        <v>4042</v>
      </c>
      <c r="R777" s="91"/>
      <c r="S777" s="91"/>
      <c r="T777" s="91"/>
      <c r="U777" s="91"/>
      <c r="V777" s="97" t="s">
        <v>759</v>
      </c>
      <c r="W777" s="94">
        <v>42811.272800925923</v>
      </c>
      <c r="X777" s="97" t="s">
        <v>4116</v>
      </c>
      <c r="Y777" s="91"/>
      <c r="Z777" s="91"/>
      <c r="AA777" s="100" t="s">
        <v>4152</v>
      </c>
      <c r="AB777" s="100" t="s">
        <v>4174</v>
      </c>
      <c r="AC777" s="91" t="b">
        <v>0</v>
      </c>
      <c r="AD777" s="91">
        <v>0</v>
      </c>
      <c r="AE777" s="100" t="s">
        <v>4182</v>
      </c>
      <c r="AF777" s="91" t="b">
        <v>0</v>
      </c>
      <c r="AG777" s="91" t="s">
        <v>246</v>
      </c>
      <c r="AH777" s="91"/>
      <c r="AI777" s="100" t="s">
        <v>243</v>
      </c>
      <c r="AJ777" s="91" t="b">
        <v>0</v>
      </c>
      <c r="AK777" s="91">
        <v>0</v>
      </c>
      <c r="AL777" s="100" t="s">
        <v>243</v>
      </c>
      <c r="AM777" s="91" t="s">
        <v>247</v>
      </c>
      <c r="AN777" s="91" t="b">
        <v>0</v>
      </c>
      <c r="AO777" s="100" t="s">
        <v>4174</v>
      </c>
      <c r="AP777" s="91" t="s">
        <v>178</v>
      </c>
      <c r="AQ777" s="91">
        <v>0</v>
      </c>
      <c r="AR777" s="91">
        <v>0</v>
      </c>
      <c r="AS777" s="91"/>
      <c r="AT777" s="91"/>
      <c r="AU777" s="91"/>
      <c r="AV777" s="91"/>
      <c r="AW777" s="91"/>
      <c r="AX777" s="91"/>
      <c r="AY777" s="91"/>
      <c r="AZ777" s="91"/>
      <c r="BA777" s="123" t="s">
        <v>3582</v>
      </c>
      <c r="BB777" s="123" t="s">
        <v>4398</v>
      </c>
      <c r="BC777" s="123">
        <v>1</v>
      </c>
      <c r="BD777" s="90" t="str">
        <f>REPLACE(INDEX(GroupVertices[Group], MATCH(Edges[[#This Row],[Vertex 1]],GroupVertices[Vertex],0)),1,1,"")</f>
        <v>orth</v>
      </c>
      <c r="BE777" s="90" t="e">
        <f>REPLACE(INDEX(GroupVertices[Group], MATCH(Edges[[#This Row],[Vertex 2]],GroupVertices[Vertex],0)),1,1,"")</f>
        <v>#N/A</v>
      </c>
      <c r="BF777">
        <v>1</v>
      </c>
    </row>
    <row r="778" spans="1:58" x14ac:dyDescent="0.25">
      <c r="A778" s="88" t="s">
        <v>4005</v>
      </c>
      <c r="B778" s="88" t="s">
        <v>221</v>
      </c>
      <c r="C778" s="53" t="s">
        <v>4409</v>
      </c>
      <c r="D778" s="54">
        <v>1</v>
      </c>
      <c r="E778" s="53"/>
      <c r="F778" s="55">
        <v>10</v>
      </c>
      <c r="G778" s="53"/>
      <c r="H778" s="57"/>
      <c r="I778" s="56"/>
      <c r="J778" s="56"/>
      <c r="K778" s="36" t="s">
        <v>65</v>
      </c>
      <c r="L778" s="58">
        <v>778</v>
      </c>
      <c r="M778" s="58"/>
      <c r="N778" s="59"/>
      <c r="O778" s="91" t="s">
        <v>223</v>
      </c>
      <c r="P778" s="94">
        <v>42811.272800925923</v>
      </c>
      <c r="Q778" s="91" t="s">
        <v>4042</v>
      </c>
      <c r="R778" s="91"/>
      <c r="S778" s="91"/>
      <c r="T778" s="91"/>
      <c r="U778" s="91"/>
      <c r="V778" s="97" t="s">
        <v>759</v>
      </c>
      <c r="W778" s="94">
        <v>42811.272800925923</v>
      </c>
      <c r="X778" s="97" t="s">
        <v>4116</v>
      </c>
      <c r="Y778" s="91"/>
      <c r="Z778" s="91"/>
      <c r="AA778" s="100" t="s">
        <v>4152</v>
      </c>
      <c r="AB778" s="100" t="s">
        <v>4174</v>
      </c>
      <c r="AC778" s="91" t="b">
        <v>0</v>
      </c>
      <c r="AD778" s="91">
        <v>0</v>
      </c>
      <c r="AE778" s="100" t="s">
        <v>4182</v>
      </c>
      <c r="AF778" s="91" t="b">
        <v>0</v>
      </c>
      <c r="AG778" s="91" t="s">
        <v>246</v>
      </c>
      <c r="AH778" s="91"/>
      <c r="AI778" s="100" t="s">
        <v>243</v>
      </c>
      <c r="AJ778" s="91" t="b">
        <v>0</v>
      </c>
      <c r="AK778" s="91">
        <v>0</v>
      </c>
      <c r="AL778" s="100" t="s">
        <v>243</v>
      </c>
      <c r="AM778" s="91" t="s">
        <v>247</v>
      </c>
      <c r="AN778" s="91" t="b">
        <v>0</v>
      </c>
      <c r="AO778" s="100" t="s">
        <v>4174</v>
      </c>
      <c r="AP778" s="91" t="s">
        <v>178</v>
      </c>
      <c r="AQ778" s="91">
        <v>0</v>
      </c>
      <c r="AR778" s="91">
        <v>0</v>
      </c>
      <c r="AS778" s="91"/>
      <c r="AT778" s="91"/>
      <c r="AU778" s="91"/>
      <c r="AV778" s="91"/>
      <c r="AW778" s="91"/>
      <c r="AX778" s="91"/>
      <c r="AY778" s="91"/>
      <c r="AZ778" s="91"/>
      <c r="BA778" s="123" t="s">
        <v>3582</v>
      </c>
      <c r="BB778" s="123" t="s">
        <v>4398</v>
      </c>
      <c r="BC778" s="123">
        <v>1</v>
      </c>
      <c r="BD778" s="90" t="str">
        <f>REPLACE(INDEX(GroupVertices[Group], MATCH(Edges[[#This Row],[Vertex 1]],GroupVertices[Vertex],0)),1,1,"")</f>
        <v>orth</v>
      </c>
      <c r="BE778" s="90" t="e">
        <f>REPLACE(INDEX(GroupVertices[Group], MATCH(Edges[[#This Row],[Vertex 2]],GroupVertices[Vertex],0)),1,1,"")</f>
        <v>#N/A</v>
      </c>
      <c r="BF778">
        <v>1</v>
      </c>
    </row>
    <row r="779" spans="1:58" x14ac:dyDescent="0.25">
      <c r="A779" s="88" t="s">
        <v>4005</v>
      </c>
      <c r="B779" s="88" t="s">
        <v>218</v>
      </c>
      <c r="C779" s="53" t="s">
        <v>4409</v>
      </c>
      <c r="D779" s="54">
        <v>1</v>
      </c>
      <c r="E779" s="53"/>
      <c r="F779" s="55">
        <v>10</v>
      </c>
      <c r="G779" s="53"/>
      <c r="H779" s="57"/>
      <c r="I779" s="56"/>
      <c r="J779" s="56"/>
      <c r="K779" s="36" t="s">
        <v>65</v>
      </c>
      <c r="L779" s="58">
        <v>779</v>
      </c>
      <c r="M779" s="58"/>
      <c r="N779" s="59"/>
      <c r="O779" s="91" t="s">
        <v>223</v>
      </c>
      <c r="P779" s="94">
        <v>42811.272800925923</v>
      </c>
      <c r="Q779" s="91" t="s">
        <v>4042</v>
      </c>
      <c r="R779" s="91"/>
      <c r="S779" s="91"/>
      <c r="T779" s="91"/>
      <c r="U779" s="91"/>
      <c r="V779" s="97" t="s">
        <v>759</v>
      </c>
      <c r="W779" s="94">
        <v>42811.272800925923</v>
      </c>
      <c r="X779" s="97" t="s">
        <v>4116</v>
      </c>
      <c r="Y779" s="91"/>
      <c r="Z779" s="91"/>
      <c r="AA779" s="100" t="s">
        <v>4152</v>
      </c>
      <c r="AB779" s="100" t="s">
        <v>4174</v>
      </c>
      <c r="AC779" s="91" t="b">
        <v>0</v>
      </c>
      <c r="AD779" s="91">
        <v>0</v>
      </c>
      <c r="AE779" s="100" t="s">
        <v>4182</v>
      </c>
      <c r="AF779" s="91" t="b">
        <v>0</v>
      </c>
      <c r="AG779" s="91" t="s">
        <v>246</v>
      </c>
      <c r="AH779" s="91"/>
      <c r="AI779" s="100" t="s">
        <v>243</v>
      </c>
      <c r="AJ779" s="91" t="b">
        <v>0</v>
      </c>
      <c r="AK779" s="91">
        <v>0</v>
      </c>
      <c r="AL779" s="100" t="s">
        <v>243</v>
      </c>
      <c r="AM779" s="91" t="s">
        <v>247</v>
      </c>
      <c r="AN779" s="91" t="b">
        <v>0</v>
      </c>
      <c r="AO779" s="100" t="s">
        <v>4174</v>
      </c>
      <c r="AP779" s="91" t="s">
        <v>178</v>
      </c>
      <c r="AQ779" s="91">
        <v>0</v>
      </c>
      <c r="AR779" s="91">
        <v>0</v>
      </c>
      <c r="AS779" s="91"/>
      <c r="AT779" s="91"/>
      <c r="AU779" s="91"/>
      <c r="AV779" s="91"/>
      <c r="AW779" s="91"/>
      <c r="AX779" s="91"/>
      <c r="AY779" s="91"/>
      <c r="AZ779" s="91"/>
      <c r="BA779" s="123" t="s">
        <v>3582</v>
      </c>
      <c r="BB779" s="123" t="s">
        <v>4398</v>
      </c>
      <c r="BC779" s="123">
        <v>1</v>
      </c>
      <c r="BD779" s="90" t="str">
        <f>REPLACE(INDEX(GroupVertices[Group], MATCH(Edges[[#This Row],[Vertex 1]],GroupVertices[Vertex],0)),1,1,"")</f>
        <v>orth</v>
      </c>
      <c r="BE779" s="90" t="e">
        <f>REPLACE(INDEX(GroupVertices[Group], MATCH(Edges[[#This Row],[Vertex 2]],GroupVertices[Vertex],0)),1,1,"")</f>
        <v>#N/A</v>
      </c>
      <c r="BF779">
        <v>1</v>
      </c>
    </row>
    <row r="780" spans="1:58" x14ac:dyDescent="0.25">
      <c r="A780" s="88" t="s">
        <v>4005</v>
      </c>
      <c r="B780" s="88" t="s">
        <v>509</v>
      </c>
      <c r="C780" s="53" t="s">
        <v>4409</v>
      </c>
      <c r="D780" s="54">
        <v>1</v>
      </c>
      <c r="E780" s="53"/>
      <c r="F780" s="55">
        <v>10</v>
      </c>
      <c r="G780" s="53"/>
      <c r="H780" s="57"/>
      <c r="I780" s="56"/>
      <c r="J780" s="56"/>
      <c r="K780" s="36" t="s">
        <v>65</v>
      </c>
      <c r="L780" s="58">
        <v>780</v>
      </c>
      <c r="M780" s="58"/>
      <c r="N780" s="59"/>
      <c r="O780" s="91" t="s">
        <v>222</v>
      </c>
      <c r="P780" s="94">
        <v>42811.272800925923</v>
      </c>
      <c r="Q780" s="91" t="s">
        <v>4042</v>
      </c>
      <c r="R780" s="91"/>
      <c r="S780" s="91"/>
      <c r="T780" s="91"/>
      <c r="U780" s="91"/>
      <c r="V780" s="97" t="s">
        <v>759</v>
      </c>
      <c r="W780" s="94">
        <v>42811.272800925923</v>
      </c>
      <c r="X780" s="97" t="s">
        <v>4116</v>
      </c>
      <c r="Y780" s="91"/>
      <c r="Z780" s="91"/>
      <c r="AA780" s="100" t="s">
        <v>4152</v>
      </c>
      <c r="AB780" s="100" t="s">
        <v>4174</v>
      </c>
      <c r="AC780" s="91" t="b">
        <v>0</v>
      </c>
      <c r="AD780" s="91">
        <v>0</v>
      </c>
      <c r="AE780" s="100" t="s">
        <v>4182</v>
      </c>
      <c r="AF780" s="91" t="b">
        <v>0</v>
      </c>
      <c r="AG780" s="91" t="s">
        <v>246</v>
      </c>
      <c r="AH780" s="91"/>
      <c r="AI780" s="100" t="s">
        <v>243</v>
      </c>
      <c r="AJ780" s="91" t="b">
        <v>0</v>
      </c>
      <c r="AK780" s="91">
        <v>0</v>
      </c>
      <c r="AL780" s="100" t="s">
        <v>243</v>
      </c>
      <c r="AM780" s="91" t="s">
        <v>247</v>
      </c>
      <c r="AN780" s="91" t="b">
        <v>0</v>
      </c>
      <c r="AO780" s="100" t="s">
        <v>4174</v>
      </c>
      <c r="AP780" s="91" t="s">
        <v>178</v>
      </c>
      <c r="AQ780" s="91">
        <v>0</v>
      </c>
      <c r="AR780" s="91">
        <v>0</v>
      </c>
      <c r="AS780" s="91"/>
      <c r="AT780" s="91"/>
      <c r="AU780" s="91"/>
      <c r="AV780" s="91"/>
      <c r="AW780" s="91"/>
      <c r="AX780" s="91"/>
      <c r="AY780" s="91"/>
      <c r="AZ780" s="91"/>
      <c r="BA780" s="123" t="s">
        <v>3582</v>
      </c>
      <c r="BB780" s="123" t="s">
        <v>4398</v>
      </c>
      <c r="BC780" s="123">
        <v>1</v>
      </c>
      <c r="BD780" s="90" t="str">
        <f>REPLACE(INDEX(GroupVertices[Group], MATCH(Edges[[#This Row],[Vertex 1]],GroupVertices[Vertex],0)),1,1,"")</f>
        <v>orth</v>
      </c>
      <c r="BE780" s="90" t="e">
        <f>REPLACE(INDEX(GroupVertices[Group], MATCH(Edges[[#This Row],[Vertex 2]],GroupVertices[Vertex],0)),1,1,"")</f>
        <v>#N/A</v>
      </c>
      <c r="BF780">
        <v>1</v>
      </c>
    </row>
    <row r="781" spans="1:58" x14ac:dyDescent="0.25">
      <c r="A781" s="88" t="s">
        <v>4007</v>
      </c>
      <c r="B781" s="88" t="s">
        <v>218</v>
      </c>
      <c r="C781" s="53" t="s">
        <v>4409</v>
      </c>
      <c r="D781" s="54">
        <v>1</v>
      </c>
      <c r="E781" s="53"/>
      <c r="F781" s="55">
        <v>10</v>
      </c>
      <c r="G781" s="53"/>
      <c r="H781" s="57"/>
      <c r="I781" s="56"/>
      <c r="J781" s="56"/>
      <c r="K781" s="36" t="s">
        <v>65</v>
      </c>
      <c r="L781" s="58">
        <v>781</v>
      </c>
      <c r="M781" s="58"/>
      <c r="N781" s="59"/>
      <c r="O781" s="91" t="s">
        <v>223</v>
      </c>
      <c r="P781" s="94">
        <v>42811.66505787037</v>
      </c>
      <c r="Q781" s="91" t="s">
        <v>4046</v>
      </c>
      <c r="R781" s="91"/>
      <c r="S781" s="91"/>
      <c r="T781" s="91"/>
      <c r="U781" s="91"/>
      <c r="V781" s="97" t="s">
        <v>4087</v>
      </c>
      <c r="W781" s="94">
        <v>42811.66505787037</v>
      </c>
      <c r="X781" s="97" t="s">
        <v>4120</v>
      </c>
      <c r="Y781" s="91"/>
      <c r="Z781" s="91"/>
      <c r="AA781" s="100" t="s">
        <v>4155</v>
      </c>
      <c r="AB781" s="91"/>
      <c r="AC781" s="91" t="b">
        <v>0</v>
      </c>
      <c r="AD781" s="91">
        <v>0</v>
      </c>
      <c r="AE781" s="100" t="s">
        <v>243</v>
      </c>
      <c r="AF781" s="91" t="b">
        <v>0</v>
      </c>
      <c r="AG781" s="91" t="s">
        <v>246</v>
      </c>
      <c r="AH781" s="91"/>
      <c r="AI781" s="100" t="s">
        <v>243</v>
      </c>
      <c r="AJ781" s="91" t="b">
        <v>0</v>
      </c>
      <c r="AK781" s="91">
        <v>2</v>
      </c>
      <c r="AL781" s="100" t="s">
        <v>4156</v>
      </c>
      <c r="AM781" s="91" t="s">
        <v>247</v>
      </c>
      <c r="AN781" s="91" t="b">
        <v>0</v>
      </c>
      <c r="AO781" s="100" t="s">
        <v>4156</v>
      </c>
      <c r="AP781" s="91" t="s">
        <v>178</v>
      </c>
      <c r="AQ781" s="91">
        <v>0</v>
      </c>
      <c r="AR781" s="91">
        <v>0</v>
      </c>
      <c r="AS781" s="91"/>
      <c r="AT781" s="91"/>
      <c r="AU781" s="91"/>
      <c r="AV781" s="91"/>
      <c r="AW781" s="91"/>
      <c r="AX781" s="91"/>
      <c r="AY781" s="91"/>
      <c r="AZ781" s="91"/>
      <c r="BA781" s="123" t="s">
        <v>3582</v>
      </c>
      <c r="BB781" s="123" t="s">
        <v>4398</v>
      </c>
      <c r="BC781" s="123">
        <v>1</v>
      </c>
      <c r="BD781" s="90" t="str">
        <f>REPLACE(INDEX(GroupVertices[Group], MATCH(Edges[[#This Row],[Vertex 1]],GroupVertices[Vertex],0)),1,1,"")</f>
        <v>orth</v>
      </c>
      <c r="BE781" s="90" t="e">
        <f>REPLACE(INDEX(GroupVertices[Group], MATCH(Edges[[#This Row],[Vertex 2]],GroupVertices[Vertex],0)),1,1,"")</f>
        <v>#N/A</v>
      </c>
      <c r="BF781">
        <v>1</v>
      </c>
    </row>
    <row r="782" spans="1:58" x14ac:dyDescent="0.25">
      <c r="A782" s="88" t="s">
        <v>4007</v>
      </c>
      <c r="B782" s="88" t="s">
        <v>510</v>
      </c>
      <c r="C782" s="53" t="s">
        <v>4409</v>
      </c>
      <c r="D782" s="54">
        <v>1</v>
      </c>
      <c r="E782" s="53"/>
      <c r="F782" s="55">
        <v>10</v>
      </c>
      <c r="G782" s="53"/>
      <c r="H782" s="57"/>
      <c r="I782" s="56"/>
      <c r="J782" s="56"/>
      <c r="K782" s="36" t="s">
        <v>65</v>
      </c>
      <c r="L782" s="58">
        <v>782</v>
      </c>
      <c r="M782" s="58"/>
      <c r="N782" s="59"/>
      <c r="O782" s="91" t="s">
        <v>223</v>
      </c>
      <c r="P782" s="94">
        <v>42811.66505787037</v>
      </c>
      <c r="Q782" s="91" t="s">
        <v>4046</v>
      </c>
      <c r="R782" s="91"/>
      <c r="S782" s="91"/>
      <c r="T782" s="91"/>
      <c r="U782" s="91"/>
      <c r="V782" s="97" t="s">
        <v>4087</v>
      </c>
      <c r="W782" s="94">
        <v>42811.66505787037</v>
      </c>
      <c r="X782" s="97" t="s">
        <v>4120</v>
      </c>
      <c r="Y782" s="91"/>
      <c r="Z782" s="91"/>
      <c r="AA782" s="100" t="s">
        <v>4155</v>
      </c>
      <c r="AB782" s="91"/>
      <c r="AC782" s="91" t="b">
        <v>0</v>
      </c>
      <c r="AD782" s="91">
        <v>0</v>
      </c>
      <c r="AE782" s="100" t="s">
        <v>243</v>
      </c>
      <c r="AF782" s="91" t="b">
        <v>0</v>
      </c>
      <c r="AG782" s="91" t="s">
        <v>246</v>
      </c>
      <c r="AH782" s="91"/>
      <c r="AI782" s="100" t="s">
        <v>243</v>
      </c>
      <c r="AJ782" s="91" t="b">
        <v>0</v>
      </c>
      <c r="AK782" s="91">
        <v>2</v>
      </c>
      <c r="AL782" s="100" t="s">
        <v>4156</v>
      </c>
      <c r="AM782" s="91" t="s">
        <v>247</v>
      </c>
      <c r="AN782" s="91" t="b">
        <v>0</v>
      </c>
      <c r="AO782" s="100" t="s">
        <v>4156</v>
      </c>
      <c r="AP782" s="91" t="s">
        <v>178</v>
      </c>
      <c r="AQ782" s="91">
        <v>0</v>
      </c>
      <c r="AR782" s="91">
        <v>0</v>
      </c>
      <c r="AS782" s="91"/>
      <c r="AT782" s="91"/>
      <c r="AU782" s="91"/>
      <c r="AV782" s="91"/>
      <c r="AW782" s="91"/>
      <c r="AX782" s="91"/>
      <c r="AY782" s="91"/>
      <c r="AZ782" s="91"/>
      <c r="BA782" s="123" t="s">
        <v>3582</v>
      </c>
      <c r="BB782" s="123" t="s">
        <v>4398</v>
      </c>
      <c r="BC782" s="123">
        <v>1</v>
      </c>
      <c r="BD782" s="90" t="str">
        <f>REPLACE(INDEX(GroupVertices[Group], MATCH(Edges[[#This Row],[Vertex 1]],GroupVertices[Vertex],0)),1,1,"")</f>
        <v>orth</v>
      </c>
      <c r="BE782" s="90" t="e">
        <f>REPLACE(INDEX(GroupVertices[Group], MATCH(Edges[[#This Row],[Vertex 2]],GroupVertices[Vertex],0)),1,1,"")</f>
        <v>#N/A</v>
      </c>
      <c r="BF782">
        <v>1</v>
      </c>
    </row>
    <row r="783" spans="1:58" x14ac:dyDescent="0.25">
      <c r="A783" s="88" t="s">
        <v>4007</v>
      </c>
      <c r="B783" s="88" t="s">
        <v>674</v>
      </c>
      <c r="C783" s="53" t="s">
        <v>4409</v>
      </c>
      <c r="D783" s="54">
        <v>1</v>
      </c>
      <c r="E783" s="53"/>
      <c r="F783" s="55">
        <v>10</v>
      </c>
      <c r="G783" s="53"/>
      <c r="H783" s="57"/>
      <c r="I783" s="56"/>
      <c r="J783" s="56"/>
      <c r="K783" s="36" t="s">
        <v>65</v>
      </c>
      <c r="L783" s="58">
        <v>783</v>
      </c>
      <c r="M783" s="58"/>
      <c r="N783" s="59"/>
      <c r="O783" s="91" t="s">
        <v>223</v>
      </c>
      <c r="P783" s="94">
        <v>42811.66505787037</v>
      </c>
      <c r="Q783" s="91" t="s">
        <v>4046</v>
      </c>
      <c r="R783" s="91"/>
      <c r="S783" s="91"/>
      <c r="T783" s="91"/>
      <c r="U783" s="91"/>
      <c r="V783" s="97" t="s">
        <v>4087</v>
      </c>
      <c r="W783" s="94">
        <v>42811.66505787037</v>
      </c>
      <c r="X783" s="97" t="s">
        <v>4120</v>
      </c>
      <c r="Y783" s="91"/>
      <c r="Z783" s="91"/>
      <c r="AA783" s="100" t="s">
        <v>4155</v>
      </c>
      <c r="AB783" s="91"/>
      <c r="AC783" s="91" t="b">
        <v>0</v>
      </c>
      <c r="AD783" s="91">
        <v>0</v>
      </c>
      <c r="AE783" s="100" t="s">
        <v>243</v>
      </c>
      <c r="AF783" s="91" t="b">
        <v>0</v>
      </c>
      <c r="AG783" s="91" t="s">
        <v>246</v>
      </c>
      <c r="AH783" s="91"/>
      <c r="AI783" s="100" t="s">
        <v>243</v>
      </c>
      <c r="AJ783" s="91" t="b">
        <v>0</v>
      </c>
      <c r="AK783" s="91">
        <v>2</v>
      </c>
      <c r="AL783" s="100" t="s">
        <v>4156</v>
      </c>
      <c r="AM783" s="91" t="s">
        <v>247</v>
      </c>
      <c r="AN783" s="91" t="b">
        <v>0</v>
      </c>
      <c r="AO783" s="100" t="s">
        <v>4156</v>
      </c>
      <c r="AP783" s="91" t="s">
        <v>178</v>
      </c>
      <c r="AQ783" s="91">
        <v>0</v>
      </c>
      <c r="AR783" s="91">
        <v>0</v>
      </c>
      <c r="AS783" s="91"/>
      <c r="AT783" s="91"/>
      <c r="AU783" s="91"/>
      <c r="AV783" s="91"/>
      <c r="AW783" s="91"/>
      <c r="AX783" s="91"/>
      <c r="AY783" s="91"/>
      <c r="AZ783" s="91"/>
      <c r="BA783" s="123" t="s">
        <v>3582</v>
      </c>
      <c r="BB783" s="123" t="s">
        <v>4398</v>
      </c>
      <c r="BC783" s="123">
        <v>1</v>
      </c>
      <c r="BD783" s="90" t="str">
        <f>REPLACE(INDEX(GroupVertices[Group], MATCH(Edges[[#This Row],[Vertex 1]],GroupVertices[Vertex],0)),1,1,"")</f>
        <v>orth</v>
      </c>
      <c r="BE783" s="90" t="e">
        <f>REPLACE(INDEX(GroupVertices[Group], MATCH(Edges[[#This Row],[Vertex 2]],GroupVertices[Vertex],0)),1,1,"")</f>
        <v>#N/A</v>
      </c>
      <c r="BF783">
        <v>1</v>
      </c>
    </row>
    <row r="784" spans="1:58" x14ac:dyDescent="0.25">
      <c r="A784" s="88" t="s">
        <v>4007</v>
      </c>
      <c r="B784" s="88" t="s">
        <v>4008</v>
      </c>
      <c r="C784" s="53" t="s">
        <v>4409</v>
      </c>
      <c r="D784" s="54">
        <v>1</v>
      </c>
      <c r="E784" s="53"/>
      <c r="F784" s="55">
        <v>10</v>
      </c>
      <c r="G784" s="53"/>
      <c r="H784" s="57"/>
      <c r="I784" s="56"/>
      <c r="J784" s="56"/>
      <c r="K784" s="36" t="s">
        <v>65</v>
      </c>
      <c r="L784" s="58">
        <v>784</v>
      </c>
      <c r="M784" s="58"/>
      <c r="N784" s="59"/>
      <c r="O784" s="91" t="s">
        <v>223</v>
      </c>
      <c r="P784" s="94">
        <v>42811.66505787037</v>
      </c>
      <c r="Q784" s="91" t="s">
        <v>4046</v>
      </c>
      <c r="R784" s="91"/>
      <c r="S784" s="91"/>
      <c r="T784" s="91"/>
      <c r="U784" s="91"/>
      <c r="V784" s="97" t="s">
        <v>4087</v>
      </c>
      <c r="W784" s="94">
        <v>42811.66505787037</v>
      </c>
      <c r="X784" s="97" t="s">
        <v>4120</v>
      </c>
      <c r="Y784" s="91"/>
      <c r="Z784" s="91"/>
      <c r="AA784" s="100" t="s">
        <v>4155</v>
      </c>
      <c r="AB784" s="91"/>
      <c r="AC784" s="91" t="b">
        <v>0</v>
      </c>
      <c r="AD784" s="91">
        <v>0</v>
      </c>
      <c r="AE784" s="100" t="s">
        <v>243</v>
      </c>
      <c r="AF784" s="91" t="b">
        <v>0</v>
      </c>
      <c r="AG784" s="91" t="s">
        <v>246</v>
      </c>
      <c r="AH784" s="91"/>
      <c r="AI784" s="100" t="s">
        <v>243</v>
      </c>
      <c r="AJ784" s="91" t="b">
        <v>0</v>
      </c>
      <c r="AK784" s="91">
        <v>2</v>
      </c>
      <c r="AL784" s="100" t="s">
        <v>4156</v>
      </c>
      <c r="AM784" s="91" t="s">
        <v>247</v>
      </c>
      <c r="AN784" s="91" t="b">
        <v>0</v>
      </c>
      <c r="AO784" s="100" t="s">
        <v>4156</v>
      </c>
      <c r="AP784" s="91" t="s">
        <v>178</v>
      </c>
      <c r="AQ784" s="91">
        <v>0</v>
      </c>
      <c r="AR784" s="91">
        <v>0</v>
      </c>
      <c r="AS784" s="91"/>
      <c r="AT784" s="91"/>
      <c r="AU784" s="91"/>
      <c r="AV784" s="91"/>
      <c r="AW784" s="91"/>
      <c r="AX784" s="91"/>
      <c r="AY784" s="91"/>
      <c r="AZ784" s="91"/>
      <c r="BA784" s="123" t="s">
        <v>3582</v>
      </c>
      <c r="BB784" s="123" t="s">
        <v>4398</v>
      </c>
      <c r="BC784" s="123">
        <v>1</v>
      </c>
      <c r="BD784" s="90" t="str">
        <f>REPLACE(INDEX(GroupVertices[Group], MATCH(Edges[[#This Row],[Vertex 1]],GroupVertices[Vertex],0)),1,1,"")</f>
        <v>orth</v>
      </c>
      <c r="BE784" s="90" t="str">
        <f>REPLACE(INDEX(GroupVertices[Group], MATCH(Edges[[#This Row],[Vertex 2]],GroupVertices[Vertex],0)),1,1,"")</f>
        <v>orth</v>
      </c>
      <c r="BF784">
        <v>1</v>
      </c>
    </row>
    <row r="785" spans="1:58" x14ac:dyDescent="0.25">
      <c r="A785" s="88" t="s">
        <v>4008</v>
      </c>
      <c r="B785" s="88" t="s">
        <v>510</v>
      </c>
      <c r="C785" s="53" t="s">
        <v>4409</v>
      </c>
      <c r="D785" s="54">
        <v>1</v>
      </c>
      <c r="E785" s="53"/>
      <c r="F785" s="55">
        <v>10</v>
      </c>
      <c r="G785" s="53"/>
      <c r="H785" s="57"/>
      <c r="I785" s="56"/>
      <c r="J785" s="56"/>
      <c r="K785" s="36" t="s">
        <v>65</v>
      </c>
      <c r="L785" s="58">
        <v>785</v>
      </c>
      <c r="M785" s="58"/>
      <c r="N785" s="59"/>
      <c r="O785" s="91" t="s">
        <v>223</v>
      </c>
      <c r="P785" s="94">
        <v>42811.48164351852</v>
      </c>
      <c r="Q785" s="91" t="s">
        <v>4047</v>
      </c>
      <c r="R785" s="97" t="s">
        <v>4064</v>
      </c>
      <c r="S785" s="91" t="s">
        <v>342</v>
      </c>
      <c r="T785" s="91"/>
      <c r="U785" s="91"/>
      <c r="V785" s="97" t="s">
        <v>4088</v>
      </c>
      <c r="W785" s="94">
        <v>42811.48164351852</v>
      </c>
      <c r="X785" s="97" t="s">
        <v>4121</v>
      </c>
      <c r="Y785" s="91"/>
      <c r="Z785" s="91"/>
      <c r="AA785" s="100" t="s">
        <v>4156</v>
      </c>
      <c r="AB785" s="100" t="s">
        <v>4175</v>
      </c>
      <c r="AC785" s="91" t="b">
        <v>0</v>
      </c>
      <c r="AD785" s="91">
        <v>0</v>
      </c>
      <c r="AE785" s="100" t="s">
        <v>4183</v>
      </c>
      <c r="AF785" s="91" t="b">
        <v>0</v>
      </c>
      <c r="AG785" s="91" t="s">
        <v>246</v>
      </c>
      <c r="AH785" s="91"/>
      <c r="AI785" s="100" t="s">
        <v>243</v>
      </c>
      <c r="AJ785" s="91" t="b">
        <v>0</v>
      </c>
      <c r="AK785" s="91">
        <v>2</v>
      </c>
      <c r="AL785" s="100" t="s">
        <v>243</v>
      </c>
      <c r="AM785" s="91" t="s">
        <v>247</v>
      </c>
      <c r="AN785" s="91" t="b">
        <v>1</v>
      </c>
      <c r="AO785" s="100" t="s">
        <v>4175</v>
      </c>
      <c r="AP785" s="91" t="s">
        <v>178</v>
      </c>
      <c r="AQ785" s="91">
        <v>0</v>
      </c>
      <c r="AR785" s="91">
        <v>0</v>
      </c>
      <c r="AS785" s="91"/>
      <c r="AT785" s="91"/>
      <c r="AU785" s="91"/>
      <c r="AV785" s="91"/>
      <c r="AW785" s="91"/>
      <c r="AX785" s="91"/>
      <c r="AY785" s="91"/>
      <c r="AZ785" s="91"/>
      <c r="BA785" s="123" t="s">
        <v>3582</v>
      </c>
      <c r="BB785" s="123" t="s">
        <v>4398</v>
      </c>
      <c r="BC785" s="123">
        <v>1</v>
      </c>
      <c r="BD785" s="90" t="str">
        <f>REPLACE(INDEX(GroupVertices[Group], MATCH(Edges[[#This Row],[Vertex 1]],GroupVertices[Vertex],0)),1,1,"")</f>
        <v>orth</v>
      </c>
      <c r="BE785" s="90" t="e">
        <f>REPLACE(INDEX(GroupVertices[Group], MATCH(Edges[[#This Row],[Vertex 2]],GroupVertices[Vertex],0)),1,1,"")</f>
        <v>#N/A</v>
      </c>
      <c r="BF785">
        <v>1</v>
      </c>
    </row>
    <row r="786" spans="1:58" x14ac:dyDescent="0.25">
      <c r="A786" s="88" t="s">
        <v>4009</v>
      </c>
      <c r="B786" s="88" t="s">
        <v>510</v>
      </c>
      <c r="C786" s="53" t="s">
        <v>4409</v>
      </c>
      <c r="D786" s="54">
        <v>1</v>
      </c>
      <c r="E786" s="53"/>
      <c r="F786" s="55">
        <v>10</v>
      </c>
      <c r="G786" s="53"/>
      <c r="H786" s="57"/>
      <c r="I786" s="56"/>
      <c r="J786" s="56"/>
      <c r="K786" s="36" t="s">
        <v>65</v>
      </c>
      <c r="L786" s="58">
        <v>786</v>
      </c>
      <c r="M786" s="58"/>
      <c r="N786" s="59"/>
      <c r="O786" s="91" t="s">
        <v>223</v>
      </c>
      <c r="P786" s="94">
        <v>42811.704907407409</v>
      </c>
      <c r="Q786" s="91" t="s">
        <v>4046</v>
      </c>
      <c r="R786" s="91"/>
      <c r="S786" s="91"/>
      <c r="T786" s="91"/>
      <c r="U786" s="91"/>
      <c r="V786" s="97" t="s">
        <v>4089</v>
      </c>
      <c r="W786" s="94">
        <v>42811.704907407409</v>
      </c>
      <c r="X786" s="97" t="s">
        <v>4122</v>
      </c>
      <c r="Y786" s="91"/>
      <c r="Z786" s="91"/>
      <c r="AA786" s="100" t="s">
        <v>4157</v>
      </c>
      <c r="AB786" s="91"/>
      <c r="AC786" s="91" t="b">
        <v>0</v>
      </c>
      <c r="AD786" s="91">
        <v>0</v>
      </c>
      <c r="AE786" s="100" t="s">
        <v>243</v>
      </c>
      <c r="AF786" s="91" t="b">
        <v>0</v>
      </c>
      <c r="AG786" s="91" t="s">
        <v>246</v>
      </c>
      <c r="AH786" s="91"/>
      <c r="AI786" s="100" t="s">
        <v>243</v>
      </c>
      <c r="AJ786" s="91" t="b">
        <v>0</v>
      </c>
      <c r="AK786" s="91">
        <v>2</v>
      </c>
      <c r="AL786" s="100" t="s">
        <v>4156</v>
      </c>
      <c r="AM786" s="91" t="s">
        <v>247</v>
      </c>
      <c r="AN786" s="91" t="b">
        <v>0</v>
      </c>
      <c r="AO786" s="100" t="s">
        <v>4156</v>
      </c>
      <c r="AP786" s="91" t="s">
        <v>178</v>
      </c>
      <c r="AQ786" s="91">
        <v>0</v>
      </c>
      <c r="AR786" s="91">
        <v>0</v>
      </c>
      <c r="AS786" s="91"/>
      <c r="AT786" s="91"/>
      <c r="AU786" s="91"/>
      <c r="AV786" s="91"/>
      <c r="AW786" s="91"/>
      <c r="AX786" s="91"/>
      <c r="AY786" s="91"/>
      <c r="AZ786" s="91"/>
      <c r="BA786" s="123" t="s">
        <v>3582</v>
      </c>
      <c r="BB786" s="123" t="s">
        <v>4398</v>
      </c>
      <c r="BC786" s="123">
        <v>1</v>
      </c>
      <c r="BD786" s="90" t="str">
        <f>REPLACE(INDEX(GroupVertices[Group], MATCH(Edges[[#This Row],[Vertex 1]],GroupVertices[Vertex],0)),1,1,"")</f>
        <v>orth</v>
      </c>
      <c r="BE786" s="90" t="e">
        <f>REPLACE(INDEX(GroupVertices[Group], MATCH(Edges[[#This Row],[Vertex 2]],GroupVertices[Vertex],0)),1,1,"")</f>
        <v>#N/A</v>
      </c>
      <c r="BF786">
        <v>1</v>
      </c>
    </row>
    <row r="787" spans="1:58" x14ac:dyDescent="0.25">
      <c r="A787" s="88" t="s">
        <v>4008</v>
      </c>
      <c r="B787" s="88" t="s">
        <v>674</v>
      </c>
      <c r="C787" s="53" t="s">
        <v>4409</v>
      </c>
      <c r="D787" s="54">
        <v>1</v>
      </c>
      <c r="E787" s="53"/>
      <c r="F787" s="55">
        <v>10</v>
      </c>
      <c r="G787" s="53"/>
      <c r="H787" s="57"/>
      <c r="I787" s="56"/>
      <c r="J787" s="56"/>
      <c r="K787" s="36" t="s">
        <v>65</v>
      </c>
      <c r="L787" s="58">
        <v>787</v>
      </c>
      <c r="M787" s="58"/>
      <c r="N787" s="59"/>
      <c r="O787" s="91" t="s">
        <v>222</v>
      </c>
      <c r="P787" s="94">
        <v>42811.48164351852</v>
      </c>
      <c r="Q787" s="91" t="s">
        <v>4047</v>
      </c>
      <c r="R787" s="97" t="s">
        <v>4064</v>
      </c>
      <c r="S787" s="91" t="s">
        <v>342</v>
      </c>
      <c r="T787" s="91"/>
      <c r="U787" s="91"/>
      <c r="V787" s="97" t="s">
        <v>4088</v>
      </c>
      <c r="W787" s="94">
        <v>42811.48164351852</v>
      </c>
      <c r="X787" s="97" t="s">
        <v>4121</v>
      </c>
      <c r="Y787" s="91"/>
      <c r="Z787" s="91"/>
      <c r="AA787" s="100" t="s">
        <v>4156</v>
      </c>
      <c r="AB787" s="100" t="s">
        <v>4175</v>
      </c>
      <c r="AC787" s="91" t="b">
        <v>0</v>
      </c>
      <c r="AD787" s="91">
        <v>0</v>
      </c>
      <c r="AE787" s="100" t="s">
        <v>4183</v>
      </c>
      <c r="AF787" s="91" t="b">
        <v>0</v>
      </c>
      <c r="AG787" s="91" t="s">
        <v>246</v>
      </c>
      <c r="AH787" s="91"/>
      <c r="AI787" s="100" t="s">
        <v>243</v>
      </c>
      <c r="AJ787" s="91" t="b">
        <v>0</v>
      </c>
      <c r="AK787" s="91">
        <v>2</v>
      </c>
      <c r="AL787" s="100" t="s">
        <v>243</v>
      </c>
      <c r="AM787" s="91" t="s">
        <v>247</v>
      </c>
      <c r="AN787" s="91" t="b">
        <v>1</v>
      </c>
      <c r="AO787" s="100" t="s">
        <v>4175</v>
      </c>
      <c r="AP787" s="91" t="s">
        <v>178</v>
      </c>
      <c r="AQ787" s="91">
        <v>0</v>
      </c>
      <c r="AR787" s="91">
        <v>0</v>
      </c>
      <c r="AS787" s="91"/>
      <c r="AT787" s="91"/>
      <c r="AU787" s="91"/>
      <c r="AV787" s="91"/>
      <c r="AW787" s="91"/>
      <c r="AX787" s="91"/>
      <c r="AY787" s="91"/>
      <c r="AZ787" s="91"/>
      <c r="BA787" s="123" t="s">
        <v>3582</v>
      </c>
      <c r="BB787" s="123" t="s">
        <v>4398</v>
      </c>
      <c r="BC787" s="123">
        <v>1</v>
      </c>
      <c r="BD787" s="90" t="str">
        <f>REPLACE(INDEX(GroupVertices[Group], MATCH(Edges[[#This Row],[Vertex 1]],GroupVertices[Vertex],0)),1,1,"")</f>
        <v>orth</v>
      </c>
      <c r="BE787" s="90" t="e">
        <f>REPLACE(INDEX(GroupVertices[Group], MATCH(Edges[[#This Row],[Vertex 2]],GroupVertices[Vertex],0)),1,1,"")</f>
        <v>#N/A</v>
      </c>
      <c r="BF787">
        <v>1</v>
      </c>
    </row>
    <row r="788" spans="1:58" x14ac:dyDescent="0.25">
      <c r="A788" s="88" t="s">
        <v>4009</v>
      </c>
      <c r="B788" s="88" t="s">
        <v>674</v>
      </c>
      <c r="C788" s="53" t="s">
        <v>4409</v>
      </c>
      <c r="D788" s="54">
        <v>1</v>
      </c>
      <c r="E788" s="53"/>
      <c r="F788" s="55">
        <v>10</v>
      </c>
      <c r="G788" s="53"/>
      <c r="H788" s="57"/>
      <c r="I788" s="56"/>
      <c r="J788" s="56"/>
      <c r="K788" s="36" t="s">
        <v>65</v>
      </c>
      <c r="L788" s="58">
        <v>788</v>
      </c>
      <c r="M788" s="58"/>
      <c r="N788" s="59"/>
      <c r="O788" s="91" t="s">
        <v>223</v>
      </c>
      <c r="P788" s="94">
        <v>42811.704907407409</v>
      </c>
      <c r="Q788" s="91" t="s">
        <v>4046</v>
      </c>
      <c r="R788" s="91"/>
      <c r="S788" s="91"/>
      <c r="T788" s="91"/>
      <c r="U788" s="91"/>
      <c r="V788" s="97" t="s">
        <v>4089</v>
      </c>
      <c r="W788" s="94">
        <v>42811.704907407409</v>
      </c>
      <c r="X788" s="97" t="s">
        <v>4122</v>
      </c>
      <c r="Y788" s="91"/>
      <c r="Z788" s="91"/>
      <c r="AA788" s="100" t="s">
        <v>4157</v>
      </c>
      <c r="AB788" s="91"/>
      <c r="AC788" s="91" t="b">
        <v>0</v>
      </c>
      <c r="AD788" s="91">
        <v>0</v>
      </c>
      <c r="AE788" s="100" t="s">
        <v>243</v>
      </c>
      <c r="AF788" s="91" t="b">
        <v>0</v>
      </c>
      <c r="AG788" s="91" t="s">
        <v>246</v>
      </c>
      <c r="AH788" s="91"/>
      <c r="AI788" s="100" t="s">
        <v>243</v>
      </c>
      <c r="AJ788" s="91" t="b">
        <v>0</v>
      </c>
      <c r="AK788" s="91">
        <v>2</v>
      </c>
      <c r="AL788" s="100" t="s">
        <v>4156</v>
      </c>
      <c r="AM788" s="91" t="s">
        <v>247</v>
      </c>
      <c r="AN788" s="91" t="b">
        <v>0</v>
      </c>
      <c r="AO788" s="100" t="s">
        <v>4156</v>
      </c>
      <c r="AP788" s="91" t="s">
        <v>178</v>
      </c>
      <c r="AQ788" s="91">
        <v>0</v>
      </c>
      <c r="AR788" s="91">
        <v>0</v>
      </c>
      <c r="AS788" s="91"/>
      <c r="AT788" s="91"/>
      <c r="AU788" s="91"/>
      <c r="AV788" s="91"/>
      <c r="AW788" s="91"/>
      <c r="AX788" s="91"/>
      <c r="AY788" s="91"/>
      <c r="AZ788" s="91"/>
      <c r="BA788" s="123" t="s">
        <v>3582</v>
      </c>
      <c r="BB788" s="123" t="s">
        <v>4398</v>
      </c>
      <c r="BC788" s="123">
        <v>1</v>
      </c>
      <c r="BD788" s="90" t="str">
        <f>REPLACE(INDEX(GroupVertices[Group], MATCH(Edges[[#This Row],[Vertex 1]],GroupVertices[Vertex],0)),1,1,"")</f>
        <v>orth</v>
      </c>
      <c r="BE788" s="90" t="e">
        <f>REPLACE(INDEX(GroupVertices[Group], MATCH(Edges[[#This Row],[Vertex 2]],GroupVertices[Vertex],0)),1,1,"")</f>
        <v>#N/A</v>
      </c>
      <c r="BF788">
        <v>1</v>
      </c>
    </row>
    <row r="789" spans="1:58" x14ac:dyDescent="0.25">
      <c r="A789" s="88" t="s">
        <v>4008</v>
      </c>
      <c r="B789" s="88" t="s">
        <v>218</v>
      </c>
      <c r="C789" s="53" t="s">
        <v>4409</v>
      </c>
      <c r="D789" s="54">
        <v>1</v>
      </c>
      <c r="E789" s="53"/>
      <c r="F789" s="55">
        <v>10</v>
      </c>
      <c r="G789" s="53"/>
      <c r="H789" s="57"/>
      <c r="I789" s="56"/>
      <c r="J789" s="56"/>
      <c r="K789" s="36" t="s">
        <v>65</v>
      </c>
      <c r="L789" s="58">
        <v>789</v>
      </c>
      <c r="M789" s="58"/>
      <c r="N789" s="59"/>
      <c r="O789" s="91" t="s">
        <v>223</v>
      </c>
      <c r="P789" s="94">
        <v>42811.48164351852</v>
      </c>
      <c r="Q789" s="91" t="s">
        <v>4047</v>
      </c>
      <c r="R789" s="97" t="s">
        <v>4064</v>
      </c>
      <c r="S789" s="91" t="s">
        <v>342</v>
      </c>
      <c r="T789" s="91"/>
      <c r="U789" s="91"/>
      <c r="V789" s="97" t="s">
        <v>4088</v>
      </c>
      <c r="W789" s="94">
        <v>42811.48164351852</v>
      </c>
      <c r="X789" s="97" t="s">
        <v>4121</v>
      </c>
      <c r="Y789" s="91"/>
      <c r="Z789" s="91"/>
      <c r="AA789" s="100" t="s">
        <v>4156</v>
      </c>
      <c r="AB789" s="100" t="s">
        <v>4175</v>
      </c>
      <c r="AC789" s="91" t="b">
        <v>0</v>
      </c>
      <c r="AD789" s="91">
        <v>0</v>
      </c>
      <c r="AE789" s="100" t="s">
        <v>4183</v>
      </c>
      <c r="AF789" s="91" t="b">
        <v>0</v>
      </c>
      <c r="AG789" s="91" t="s">
        <v>246</v>
      </c>
      <c r="AH789" s="91"/>
      <c r="AI789" s="100" t="s">
        <v>243</v>
      </c>
      <c r="AJ789" s="91" t="b">
        <v>0</v>
      </c>
      <c r="AK789" s="91">
        <v>2</v>
      </c>
      <c r="AL789" s="100" t="s">
        <v>243</v>
      </c>
      <c r="AM789" s="91" t="s">
        <v>247</v>
      </c>
      <c r="AN789" s="91" t="b">
        <v>1</v>
      </c>
      <c r="AO789" s="100" t="s">
        <v>4175</v>
      </c>
      <c r="AP789" s="91" t="s">
        <v>178</v>
      </c>
      <c r="AQ789" s="91">
        <v>0</v>
      </c>
      <c r="AR789" s="91">
        <v>0</v>
      </c>
      <c r="AS789" s="91"/>
      <c r="AT789" s="91"/>
      <c r="AU789" s="91"/>
      <c r="AV789" s="91"/>
      <c r="AW789" s="91"/>
      <c r="AX789" s="91"/>
      <c r="AY789" s="91"/>
      <c r="AZ789" s="91"/>
      <c r="BA789" s="123" t="s">
        <v>3582</v>
      </c>
      <c r="BB789" s="123" t="s">
        <v>4398</v>
      </c>
      <c r="BC789" s="123">
        <v>1</v>
      </c>
      <c r="BD789" s="90" t="str">
        <f>REPLACE(INDEX(GroupVertices[Group], MATCH(Edges[[#This Row],[Vertex 1]],GroupVertices[Vertex],0)),1,1,"")</f>
        <v>orth</v>
      </c>
      <c r="BE789" s="90" t="e">
        <f>REPLACE(INDEX(GroupVertices[Group], MATCH(Edges[[#This Row],[Vertex 2]],GroupVertices[Vertex],0)),1,1,"")</f>
        <v>#N/A</v>
      </c>
      <c r="BF789">
        <v>1</v>
      </c>
    </row>
    <row r="790" spans="1:58" x14ac:dyDescent="0.25">
      <c r="A790" s="88" t="s">
        <v>4009</v>
      </c>
      <c r="B790" s="88" t="s">
        <v>4008</v>
      </c>
      <c r="C790" s="53" t="s">
        <v>4409</v>
      </c>
      <c r="D790" s="54">
        <v>1</v>
      </c>
      <c r="E790" s="53"/>
      <c r="F790" s="55">
        <v>10</v>
      </c>
      <c r="G790" s="53"/>
      <c r="H790" s="57"/>
      <c r="I790" s="56"/>
      <c r="J790" s="56"/>
      <c r="K790" s="36" t="s">
        <v>65</v>
      </c>
      <c r="L790" s="58">
        <v>790</v>
      </c>
      <c r="M790" s="58"/>
      <c r="N790" s="59"/>
      <c r="O790" s="91" t="s">
        <v>223</v>
      </c>
      <c r="P790" s="94">
        <v>42811.704907407409</v>
      </c>
      <c r="Q790" s="91" t="s">
        <v>4046</v>
      </c>
      <c r="R790" s="91"/>
      <c r="S790" s="91"/>
      <c r="T790" s="91"/>
      <c r="U790" s="91"/>
      <c r="V790" s="97" t="s">
        <v>4089</v>
      </c>
      <c r="W790" s="94">
        <v>42811.704907407409</v>
      </c>
      <c r="X790" s="97" t="s">
        <v>4122</v>
      </c>
      <c r="Y790" s="91"/>
      <c r="Z790" s="91"/>
      <c r="AA790" s="100" t="s">
        <v>4157</v>
      </c>
      <c r="AB790" s="91"/>
      <c r="AC790" s="91" t="b">
        <v>0</v>
      </c>
      <c r="AD790" s="91">
        <v>0</v>
      </c>
      <c r="AE790" s="100" t="s">
        <v>243</v>
      </c>
      <c r="AF790" s="91" t="b">
        <v>0</v>
      </c>
      <c r="AG790" s="91" t="s">
        <v>246</v>
      </c>
      <c r="AH790" s="91"/>
      <c r="AI790" s="100" t="s">
        <v>243</v>
      </c>
      <c r="AJ790" s="91" t="b">
        <v>0</v>
      </c>
      <c r="AK790" s="91">
        <v>2</v>
      </c>
      <c r="AL790" s="100" t="s">
        <v>4156</v>
      </c>
      <c r="AM790" s="91" t="s">
        <v>247</v>
      </c>
      <c r="AN790" s="91" t="b">
        <v>0</v>
      </c>
      <c r="AO790" s="100" t="s">
        <v>4156</v>
      </c>
      <c r="AP790" s="91" t="s">
        <v>178</v>
      </c>
      <c r="AQ790" s="91">
        <v>0</v>
      </c>
      <c r="AR790" s="91">
        <v>0</v>
      </c>
      <c r="AS790" s="91"/>
      <c r="AT790" s="91"/>
      <c r="AU790" s="91"/>
      <c r="AV790" s="91"/>
      <c r="AW790" s="91"/>
      <c r="AX790" s="91"/>
      <c r="AY790" s="91"/>
      <c r="AZ790" s="91"/>
      <c r="BA790" s="123" t="s">
        <v>3582</v>
      </c>
      <c r="BB790" s="123" t="s">
        <v>4398</v>
      </c>
      <c r="BC790" s="123">
        <v>1</v>
      </c>
      <c r="BD790" s="90" t="str">
        <f>REPLACE(INDEX(GroupVertices[Group], MATCH(Edges[[#This Row],[Vertex 1]],GroupVertices[Vertex],0)),1,1,"")</f>
        <v>orth</v>
      </c>
      <c r="BE790" s="90" t="str">
        <f>REPLACE(INDEX(GroupVertices[Group], MATCH(Edges[[#This Row],[Vertex 2]],GroupVertices[Vertex],0)),1,1,"")</f>
        <v>orth</v>
      </c>
      <c r="BF790">
        <v>1</v>
      </c>
    </row>
    <row r="791" spans="1:58" x14ac:dyDescent="0.25">
      <c r="A791" s="88" t="s">
        <v>4009</v>
      </c>
      <c r="B791" s="88" t="s">
        <v>218</v>
      </c>
      <c r="C791" s="53" t="s">
        <v>4409</v>
      </c>
      <c r="D791" s="54">
        <v>1</v>
      </c>
      <c r="E791" s="53"/>
      <c r="F791" s="55">
        <v>10</v>
      </c>
      <c r="G791" s="53"/>
      <c r="H791" s="57"/>
      <c r="I791" s="56"/>
      <c r="J791" s="56"/>
      <c r="K791" s="36" t="s">
        <v>65</v>
      </c>
      <c r="L791" s="58">
        <v>791</v>
      </c>
      <c r="M791" s="58"/>
      <c r="N791" s="59"/>
      <c r="O791" s="91" t="s">
        <v>223</v>
      </c>
      <c r="P791" s="94">
        <v>42811.704907407409</v>
      </c>
      <c r="Q791" s="91" t="s">
        <v>4046</v>
      </c>
      <c r="R791" s="91"/>
      <c r="S791" s="91"/>
      <c r="T791" s="91"/>
      <c r="U791" s="91"/>
      <c r="V791" s="97" t="s">
        <v>4089</v>
      </c>
      <c r="W791" s="94">
        <v>42811.704907407409</v>
      </c>
      <c r="X791" s="97" t="s">
        <v>4122</v>
      </c>
      <c r="Y791" s="91"/>
      <c r="Z791" s="91"/>
      <c r="AA791" s="100" t="s">
        <v>4157</v>
      </c>
      <c r="AB791" s="91"/>
      <c r="AC791" s="91" t="b">
        <v>0</v>
      </c>
      <c r="AD791" s="91">
        <v>0</v>
      </c>
      <c r="AE791" s="100" t="s">
        <v>243</v>
      </c>
      <c r="AF791" s="91" t="b">
        <v>0</v>
      </c>
      <c r="AG791" s="91" t="s">
        <v>246</v>
      </c>
      <c r="AH791" s="91"/>
      <c r="AI791" s="100" t="s">
        <v>243</v>
      </c>
      <c r="AJ791" s="91" t="b">
        <v>0</v>
      </c>
      <c r="AK791" s="91">
        <v>2</v>
      </c>
      <c r="AL791" s="100" t="s">
        <v>4156</v>
      </c>
      <c r="AM791" s="91" t="s">
        <v>247</v>
      </c>
      <c r="AN791" s="91" t="b">
        <v>0</v>
      </c>
      <c r="AO791" s="100" t="s">
        <v>4156</v>
      </c>
      <c r="AP791" s="91" t="s">
        <v>178</v>
      </c>
      <c r="AQ791" s="91">
        <v>0</v>
      </c>
      <c r="AR791" s="91">
        <v>0</v>
      </c>
      <c r="AS791" s="91"/>
      <c r="AT791" s="91"/>
      <c r="AU791" s="91"/>
      <c r="AV791" s="91"/>
      <c r="AW791" s="91"/>
      <c r="AX791" s="91"/>
      <c r="AY791" s="91"/>
      <c r="AZ791" s="91"/>
      <c r="BA791" s="123" t="s">
        <v>3582</v>
      </c>
      <c r="BB791" s="123" t="s">
        <v>4398</v>
      </c>
      <c r="BC791" s="123">
        <v>1</v>
      </c>
      <c r="BD791" s="90" t="str">
        <f>REPLACE(INDEX(GroupVertices[Group], MATCH(Edges[[#This Row],[Vertex 1]],GroupVertices[Vertex],0)),1,1,"")</f>
        <v>orth</v>
      </c>
      <c r="BE791" s="90" t="e">
        <f>REPLACE(INDEX(GroupVertices[Group], MATCH(Edges[[#This Row],[Vertex 2]],GroupVertices[Vertex],0)),1,1,"")</f>
        <v>#N/A</v>
      </c>
      <c r="BF791">
        <v>1</v>
      </c>
    </row>
    <row r="792" spans="1:58" x14ac:dyDescent="0.25">
      <c r="A792" s="88" t="s">
        <v>4010</v>
      </c>
      <c r="B792" s="88" t="s">
        <v>218</v>
      </c>
      <c r="C792" s="53" t="s">
        <v>4409</v>
      </c>
      <c r="D792" s="81">
        <v>1</v>
      </c>
      <c r="E792" s="80"/>
      <c r="F792" s="83">
        <v>10</v>
      </c>
      <c r="G792" s="80"/>
      <c r="H792" s="84"/>
      <c r="I792" s="85"/>
      <c r="J792" s="85"/>
      <c r="K792" s="36" t="s">
        <v>65</v>
      </c>
      <c r="L792" s="129">
        <v>792</v>
      </c>
      <c r="M792" s="129"/>
      <c r="N792" s="59"/>
      <c r="O792" s="91" t="s">
        <v>223</v>
      </c>
      <c r="P792" s="94">
        <v>42812.252314814818</v>
      </c>
      <c r="Q792" s="91" t="s">
        <v>4048</v>
      </c>
      <c r="R792" s="97" t="s">
        <v>4065</v>
      </c>
      <c r="S792" s="91" t="s">
        <v>4067</v>
      </c>
      <c r="T792" s="91" t="s">
        <v>2088</v>
      </c>
      <c r="U792" s="91"/>
      <c r="V792" s="97" t="s">
        <v>4090</v>
      </c>
      <c r="W792" s="94">
        <v>42812.252314814818</v>
      </c>
      <c r="X792" s="97" t="s">
        <v>4123</v>
      </c>
      <c r="Y792" s="91"/>
      <c r="Z792" s="91"/>
      <c r="AA792" s="100" t="s">
        <v>4158</v>
      </c>
      <c r="AB792" s="91"/>
      <c r="AC792" s="91" t="b">
        <v>0</v>
      </c>
      <c r="AD792" s="91">
        <v>0</v>
      </c>
      <c r="AE792" s="100" t="s">
        <v>243</v>
      </c>
      <c r="AF792" s="91" t="b">
        <v>0</v>
      </c>
      <c r="AG792" s="91" t="s">
        <v>246</v>
      </c>
      <c r="AH792" s="91"/>
      <c r="AI792" s="100" t="s">
        <v>243</v>
      </c>
      <c r="AJ792" s="91" t="b">
        <v>0</v>
      </c>
      <c r="AK792" s="91">
        <v>0</v>
      </c>
      <c r="AL792" s="100" t="s">
        <v>243</v>
      </c>
      <c r="AM792" s="91" t="s">
        <v>4185</v>
      </c>
      <c r="AN792" s="91" t="b">
        <v>0</v>
      </c>
      <c r="AO792" s="100" t="s">
        <v>4158</v>
      </c>
      <c r="AP792" s="91" t="s">
        <v>178</v>
      </c>
      <c r="AQ792" s="91">
        <v>0</v>
      </c>
      <c r="AR792" s="91">
        <v>0</v>
      </c>
      <c r="AS792" s="91"/>
      <c r="AT792" s="91"/>
      <c r="AU792" s="91"/>
      <c r="AV792" s="91"/>
      <c r="AW792" s="91"/>
      <c r="AX792" s="91"/>
      <c r="AY792" s="91"/>
      <c r="AZ792" s="91"/>
      <c r="BA792" s="123" t="s">
        <v>3582</v>
      </c>
      <c r="BB792" s="123" t="s">
        <v>4398</v>
      </c>
      <c r="BC792" s="123">
        <v>1</v>
      </c>
      <c r="BD792" s="90" t="str">
        <f>REPLACE(INDEX(GroupVertices[Group], MATCH(Edges[[#This Row],[Vertex 1]],GroupVertices[Vertex],0)),1,1,"")</f>
        <v>orth</v>
      </c>
      <c r="BE792" s="90" t="e">
        <f>REPLACE(INDEX(GroupVertices[Group], MATCH(Edges[[#This Row],[Vertex 2]],GroupVertices[Vertex],0)),1,1,"")</f>
        <v>#N/A</v>
      </c>
      <c r="BF792">
        <v>1</v>
      </c>
    </row>
    <row r="793" spans="1:58" x14ac:dyDescent="0.25">
      <c r="A793" s="88" t="s">
        <v>4019</v>
      </c>
      <c r="B793" s="88" t="s">
        <v>509</v>
      </c>
      <c r="C793" s="53" t="s">
        <v>4409</v>
      </c>
      <c r="D793" s="54">
        <v>1</v>
      </c>
      <c r="E793" s="53"/>
      <c r="F793" s="55">
        <v>10</v>
      </c>
      <c r="G793" s="53"/>
      <c r="H793" s="57"/>
      <c r="I793" s="56"/>
      <c r="J793" s="56"/>
      <c r="K793" s="36" t="s">
        <v>65</v>
      </c>
      <c r="L793" s="58">
        <v>793</v>
      </c>
      <c r="M793" s="58"/>
      <c r="N793" s="59"/>
      <c r="O793" s="91" t="s">
        <v>223</v>
      </c>
      <c r="P793" s="94">
        <v>42814.2031712963</v>
      </c>
      <c r="Q793" s="91" t="s">
        <v>4058</v>
      </c>
      <c r="R793" s="91"/>
      <c r="S793" s="91"/>
      <c r="T793" s="91"/>
      <c r="U793" s="91"/>
      <c r="V793" s="97" t="s">
        <v>4098</v>
      </c>
      <c r="W793" s="94">
        <v>42814.2031712963</v>
      </c>
      <c r="X793" s="97" t="s">
        <v>4133</v>
      </c>
      <c r="Y793" s="91"/>
      <c r="Z793" s="91"/>
      <c r="AA793" s="100" t="s">
        <v>4168</v>
      </c>
      <c r="AB793" s="91"/>
      <c r="AC793" s="91" t="b">
        <v>0</v>
      </c>
      <c r="AD793" s="91">
        <v>0</v>
      </c>
      <c r="AE793" s="100" t="s">
        <v>3756</v>
      </c>
      <c r="AF793" s="91" t="b">
        <v>0</v>
      </c>
      <c r="AG793" s="91" t="s">
        <v>246</v>
      </c>
      <c r="AH793" s="91"/>
      <c r="AI793" s="100" t="s">
        <v>243</v>
      </c>
      <c r="AJ793" s="91" t="b">
        <v>0</v>
      </c>
      <c r="AK793" s="91">
        <v>0</v>
      </c>
      <c r="AL793" s="100" t="s">
        <v>243</v>
      </c>
      <c r="AM793" s="91" t="s">
        <v>247</v>
      </c>
      <c r="AN793" s="91" t="b">
        <v>0</v>
      </c>
      <c r="AO793" s="100" t="s">
        <v>4168</v>
      </c>
      <c r="AP793" s="91" t="s">
        <v>178</v>
      </c>
      <c r="AQ793" s="91">
        <v>0</v>
      </c>
      <c r="AR793" s="91">
        <v>0</v>
      </c>
      <c r="AS793" s="91"/>
      <c r="AT793" s="91"/>
      <c r="AU793" s="91"/>
      <c r="AV793" s="91"/>
      <c r="AW793" s="91"/>
      <c r="AX793" s="91"/>
      <c r="AY793" s="91"/>
      <c r="AZ793" s="91"/>
      <c r="BA793" s="123" t="s">
        <v>3582</v>
      </c>
      <c r="BB793" s="123" t="s">
        <v>4398</v>
      </c>
      <c r="BC793" s="123">
        <v>1</v>
      </c>
      <c r="BD793" s="90" t="str">
        <f>REPLACE(INDEX(GroupVertices[Group], MATCH(Edges[[#This Row],[Vertex 1]],GroupVertices[Vertex],0)),1,1,"")</f>
        <v>orth</v>
      </c>
      <c r="BE793" s="90" t="e">
        <f>REPLACE(INDEX(GroupVertices[Group], MATCH(Edges[[#This Row],[Vertex 2]],GroupVertices[Vertex],0)),1,1,"")</f>
        <v>#N/A</v>
      </c>
      <c r="BF793">
        <v>1</v>
      </c>
    </row>
    <row r="794" spans="1:58" x14ac:dyDescent="0.25">
      <c r="A794" s="88" t="s">
        <v>4019</v>
      </c>
      <c r="B794" s="88" t="s">
        <v>3739</v>
      </c>
      <c r="C794" s="53" t="s">
        <v>4409</v>
      </c>
      <c r="D794" s="54">
        <v>1</v>
      </c>
      <c r="E794" s="53"/>
      <c r="F794" s="55">
        <v>10</v>
      </c>
      <c r="G794" s="53"/>
      <c r="H794" s="57"/>
      <c r="I794" s="56"/>
      <c r="J794" s="56"/>
      <c r="K794" s="36" t="s">
        <v>65</v>
      </c>
      <c r="L794" s="58">
        <v>794</v>
      </c>
      <c r="M794" s="58"/>
      <c r="N794" s="59"/>
      <c r="O794" s="91" t="s">
        <v>222</v>
      </c>
      <c r="P794" s="94">
        <v>42814.2031712963</v>
      </c>
      <c r="Q794" s="91" t="s">
        <v>4058</v>
      </c>
      <c r="R794" s="91"/>
      <c r="S794" s="91"/>
      <c r="T794" s="91"/>
      <c r="U794" s="91"/>
      <c r="V794" s="97" t="s">
        <v>4098</v>
      </c>
      <c r="W794" s="94">
        <v>42814.2031712963</v>
      </c>
      <c r="X794" s="97" t="s">
        <v>4133</v>
      </c>
      <c r="Y794" s="91"/>
      <c r="Z794" s="91"/>
      <c r="AA794" s="100" t="s">
        <v>4168</v>
      </c>
      <c r="AB794" s="91"/>
      <c r="AC794" s="91" t="b">
        <v>0</v>
      </c>
      <c r="AD794" s="91">
        <v>0</v>
      </c>
      <c r="AE794" s="100" t="s">
        <v>3756</v>
      </c>
      <c r="AF794" s="91" t="b">
        <v>0</v>
      </c>
      <c r="AG794" s="91" t="s">
        <v>246</v>
      </c>
      <c r="AH794" s="91"/>
      <c r="AI794" s="100" t="s">
        <v>243</v>
      </c>
      <c r="AJ794" s="91" t="b">
        <v>0</v>
      </c>
      <c r="AK794" s="91">
        <v>0</v>
      </c>
      <c r="AL794" s="100" t="s">
        <v>243</v>
      </c>
      <c r="AM794" s="91" t="s">
        <v>247</v>
      </c>
      <c r="AN794" s="91" t="b">
        <v>0</v>
      </c>
      <c r="AO794" s="100" t="s">
        <v>4168</v>
      </c>
      <c r="AP794" s="91" t="s">
        <v>178</v>
      </c>
      <c r="AQ794" s="91">
        <v>0</v>
      </c>
      <c r="AR794" s="91">
        <v>0</v>
      </c>
      <c r="AS794" s="91"/>
      <c r="AT794" s="91"/>
      <c r="AU794" s="91"/>
      <c r="AV794" s="91"/>
      <c r="AW794" s="91"/>
      <c r="AX794" s="91"/>
      <c r="AY794" s="91"/>
      <c r="AZ794" s="91"/>
      <c r="BA794" s="123" t="s">
        <v>3582</v>
      </c>
      <c r="BB794" s="123" t="s">
        <v>4398</v>
      </c>
      <c r="BC794" s="123">
        <v>1</v>
      </c>
      <c r="BD794" s="90" t="str">
        <f>REPLACE(INDEX(GroupVertices[Group], MATCH(Edges[[#This Row],[Vertex 1]],GroupVertices[Vertex],0)),1,1,"")</f>
        <v>orth</v>
      </c>
      <c r="BE794" s="90" t="e">
        <f>REPLACE(INDEX(GroupVertices[Group], MATCH(Edges[[#This Row],[Vertex 2]],GroupVertices[Vertex],0)),1,1,"")</f>
        <v>#N/A</v>
      </c>
      <c r="BF794">
        <v>1</v>
      </c>
    </row>
    <row r="795" spans="1:58" x14ac:dyDescent="0.25">
      <c r="A795" s="88" t="s">
        <v>4019</v>
      </c>
      <c r="B795" s="88" t="s">
        <v>218</v>
      </c>
      <c r="C795" s="53" t="s">
        <v>4409</v>
      </c>
      <c r="D795" s="54">
        <v>1</v>
      </c>
      <c r="E795" s="53"/>
      <c r="F795" s="55">
        <v>10</v>
      </c>
      <c r="G795" s="53"/>
      <c r="H795" s="57"/>
      <c r="I795" s="56"/>
      <c r="J795" s="56"/>
      <c r="K795" s="36" t="s">
        <v>65</v>
      </c>
      <c r="L795" s="58">
        <v>795</v>
      </c>
      <c r="M795" s="58"/>
      <c r="N795" s="59"/>
      <c r="O795" s="91" t="s">
        <v>223</v>
      </c>
      <c r="P795" s="94">
        <v>42814.2031712963</v>
      </c>
      <c r="Q795" s="91" t="s">
        <v>4058</v>
      </c>
      <c r="R795" s="91"/>
      <c r="S795" s="91"/>
      <c r="T795" s="91"/>
      <c r="U795" s="91"/>
      <c r="V795" s="97" t="s">
        <v>4098</v>
      </c>
      <c r="W795" s="94">
        <v>42814.2031712963</v>
      </c>
      <c r="X795" s="97" t="s">
        <v>4133</v>
      </c>
      <c r="Y795" s="91"/>
      <c r="Z795" s="91"/>
      <c r="AA795" s="100" t="s">
        <v>4168</v>
      </c>
      <c r="AB795" s="91"/>
      <c r="AC795" s="91" t="b">
        <v>0</v>
      </c>
      <c r="AD795" s="91">
        <v>0</v>
      </c>
      <c r="AE795" s="100" t="s">
        <v>3756</v>
      </c>
      <c r="AF795" s="91" t="b">
        <v>0</v>
      </c>
      <c r="AG795" s="91" t="s">
        <v>246</v>
      </c>
      <c r="AH795" s="91"/>
      <c r="AI795" s="100" t="s">
        <v>243</v>
      </c>
      <c r="AJ795" s="91" t="b">
        <v>0</v>
      </c>
      <c r="AK795" s="91">
        <v>0</v>
      </c>
      <c r="AL795" s="100" t="s">
        <v>243</v>
      </c>
      <c r="AM795" s="91" t="s">
        <v>247</v>
      </c>
      <c r="AN795" s="91" t="b">
        <v>0</v>
      </c>
      <c r="AO795" s="100" t="s">
        <v>4168</v>
      </c>
      <c r="AP795" s="91" t="s">
        <v>178</v>
      </c>
      <c r="AQ795" s="91">
        <v>0</v>
      </c>
      <c r="AR795" s="91">
        <v>0</v>
      </c>
      <c r="AS795" s="91"/>
      <c r="AT795" s="91"/>
      <c r="AU795" s="91"/>
      <c r="AV795" s="91"/>
      <c r="AW795" s="91"/>
      <c r="AX795" s="91"/>
      <c r="AY795" s="91"/>
      <c r="AZ795" s="91"/>
      <c r="BA795" s="123" t="s">
        <v>3582</v>
      </c>
      <c r="BB795" s="123" t="s">
        <v>4398</v>
      </c>
      <c r="BC795" s="123">
        <v>1</v>
      </c>
      <c r="BD795" s="90" t="str">
        <f>REPLACE(INDEX(GroupVertices[Group], MATCH(Edges[[#This Row],[Vertex 1]],GroupVertices[Vertex],0)),1,1,"")</f>
        <v>orth</v>
      </c>
      <c r="BE795" s="90" t="e">
        <f>REPLACE(INDEX(GroupVertices[Group], MATCH(Edges[[#This Row],[Vertex 2]],GroupVertices[Vertex],0)),1,1,"")</f>
        <v>#N/A</v>
      </c>
      <c r="BF795">
        <v>1</v>
      </c>
    </row>
    <row r="796" spans="1:58" x14ac:dyDescent="0.25">
      <c r="A796" s="88" t="s">
        <v>1034</v>
      </c>
      <c r="B796" s="88" t="s">
        <v>218</v>
      </c>
      <c r="C796" s="53" t="s">
        <v>4409</v>
      </c>
      <c r="D796" s="81">
        <v>1</v>
      </c>
      <c r="E796" s="82"/>
      <c r="F796" s="83">
        <v>10</v>
      </c>
      <c r="G796" s="80"/>
      <c r="H796" s="84"/>
      <c r="I796" s="85"/>
      <c r="J796" s="85"/>
      <c r="K796" s="36" t="s">
        <v>65</v>
      </c>
      <c r="L796" s="86">
        <v>796</v>
      </c>
      <c r="M796" s="86"/>
      <c r="N796" s="59"/>
      <c r="O796" s="91" t="s">
        <v>223</v>
      </c>
      <c r="P796" s="94">
        <v>42807.302349537036</v>
      </c>
      <c r="Q796" s="91" t="s">
        <v>1048</v>
      </c>
      <c r="R796" s="91"/>
      <c r="S796" s="91"/>
      <c r="T796" s="91" t="s">
        <v>1057</v>
      </c>
      <c r="U796" s="91"/>
      <c r="V796" s="97" t="s">
        <v>1061</v>
      </c>
      <c r="W796" s="94">
        <v>42807.302349537036</v>
      </c>
      <c r="X796" s="97" t="s">
        <v>1070</v>
      </c>
      <c r="Y796" s="91"/>
      <c r="Z796" s="91"/>
      <c r="AA796" s="100" t="s">
        <v>1083</v>
      </c>
      <c r="AB796" s="91"/>
      <c r="AC796" s="91" t="b">
        <v>0</v>
      </c>
      <c r="AD796" s="91">
        <v>1</v>
      </c>
      <c r="AE796" s="100" t="s">
        <v>243</v>
      </c>
      <c r="AF796" s="91" t="b">
        <v>0</v>
      </c>
      <c r="AG796" s="91" t="s">
        <v>246</v>
      </c>
      <c r="AH796" s="91"/>
      <c r="AI796" s="100" t="s">
        <v>243</v>
      </c>
      <c r="AJ796" s="91" t="b">
        <v>0</v>
      </c>
      <c r="AK796" s="91">
        <v>0</v>
      </c>
      <c r="AL796" s="100" t="s">
        <v>243</v>
      </c>
      <c r="AM796" s="91" t="s">
        <v>247</v>
      </c>
      <c r="AN796" s="91" t="b">
        <v>0</v>
      </c>
      <c r="AO796" s="100" t="s">
        <v>1083</v>
      </c>
      <c r="AP796" s="91" t="s">
        <v>178</v>
      </c>
      <c r="AQ796" s="91">
        <v>0</v>
      </c>
      <c r="AR796" s="91">
        <v>0</v>
      </c>
      <c r="AS796" s="91"/>
      <c r="AT796" s="91"/>
      <c r="AU796" s="91"/>
      <c r="AV796" s="91"/>
      <c r="AW796" s="91"/>
      <c r="AX796" s="91"/>
      <c r="AY796" s="91"/>
      <c r="AZ796" s="91"/>
      <c r="BA796" s="123" t="s">
        <v>1175</v>
      </c>
      <c r="BB796" s="123" t="s">
        <v>4399</v>
      </c>
      <c r="BC796" s="123">
        <v>0</v>
      </c>
      <c r="BD796" s="90" t="str">
        <f>REPLACE(INDEX(GroupVertices[Group], MATCH(Edges[[#This Row],[Vertex 1]],GroupVertices[Vertex],0)),1,1,"")</f>
        <v>est</v>
      </c>
      <c r="BE796" s="90" t="e">
        <f>REPLACE(INDEX(GroupVertices[Group], MATCH(Edges[[#This Row],[Vertex 2]],GroupVertices[Vertex],0)),1,1,"")</f>
        <v>#N/A</v>
      </c>
      <c r="BF796">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9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96"/>
    <dataValidation allowBlank="1" showErrorMessage="1" sqref="N2:N79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9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96"/>
    <dataValidation allowBlank="1" showInputMessage="1" promptTitle="Edge Color" prompt="To select an optional edge color, right-click and select Select Color on the right-click menu." sqref="C3:C796"/>
    <dataValidation allowBlank="1" showInputMessage="1" errorTitle="Invalid Edge Width" error="The optional edge width must be a whole number between 1 and 10." promptTitle="Edge Width" prompt="Enter an optional edge width between 1 and 10." sqref="D3:D796"/>
    <dataValidation allowBlank="1" showInputMessage="1" errorTitle="Invalid Edge Opacity" error="The optional edge opacity must be a whole number between 0 and 10." promptTitle="Edge Opacity" prompt="Enter an optional edge opacity between 0 (transparent) and 100 (opaque)." sqref="F3:F79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96">
      <formula1>ValidEdgeVisibilities</formula1>
    </dataValidation>
    <dataValidation allowBlank="1" showInputMessage="1" showErrorMessage="1" promptTitle="Vertex 1 Name" prompt="Enter the name of the edge's first vertex." sqref="A3:A796"/>
    <dataValidation allowBlank="1" showInputMessage="1" showErrorMessage="1" promptTitle="Vertex 2 Name" prompt="Enter the name of the edge's second vertex." sqref="B3:B796"/>
    <dataValidation allowBlank="1" showInputMessage="1" showErrorMessage="1" errorTitle="Invalid Edge Visibility" error="You have entered an unrecognized edge visibility.  Try selecting from the drop-down list instead." promptTitle="Edge Label" prompt="Enter an optional edge label." sqref="H3:H79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9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96"/>
  </dataValidations>
  <hyperlinks>
    <hyperlink ref="V3" r:id="rId1"/>
    <hyperlink ref="V423" r:id="rId2"/>
    <hyperlink ref="V4" r:id="rId3"/>
    <hyperlink ref="V5" r:id="rId4"/>
    <hyperlink ref="V6" r:id="rId5"/>
    <hyperlink ref="V7" r:id="rId6"/>
    <hyperlink ref="V8" r:id="rId7"/>
    <hyperlink ref="X3" r:id="rId8" location="!/santoshshinde23/status/840973824384475136"/>
    <hyperlink ref="X423" r:id="rId9" location="!/saikumar_vsms/status/840996313030316032"/>
    <hyperlink ref="X4" r:id="rId10" location="!/zakariaahmed3/status/842799821773852674"/>
    <hyperlink ref="X5" r:id="rId11" location="!/urs_jessy/status/843438912697712641"/>
    <hyperlink ref="X6" r:id="rId12" location="!/urs_jessy/status/843438912697712641"/>
    <hyperlink ref="X7" r:id="rId13" location="!/urs_jessy/status/843438912697712641"/>
    <hyperlink ref="X8" r:id="rId14" location="!/urs_jessy/status/843438912697712641"/>
    <hyperlink ref="R715" r:id="rId15"/>
    <hyperlink ref="U9" r:id="rId16"/>
    <hyperlink ref="V9" r:id="rId17"/>
    <hyperlink ref="V10" r:id="rId18"/>
    <hyperlink ref="V11" r:id="rId19"/>
    <hyperlink ref="V712" r:id="rId20"/>
    <hyperlink ref="V713" r:id="rId21"/>
    <hyperlink ref="V714" r:id="rId22"/>
    <hyperlink ref="V12" r:id="rId23"/>
    <hyperlink ref="V13" r:id="rId24"/>
    <hyperlink ref="V715" r:id="rId25"/>
    <hyperlink ref="V14" r:id="rId26"/>
    <hyperlink ref="X9" r:id="rId27" location="!/s_srikant/status/841335006882541568"/>
    <hyperlink ref="X10" r:id="rId28" location="!/sankarsakhinala/status/841637215297982464"/>
    <hyperlink ref="X11" r:id="rId29" location="!/sankarsakhinala/status/841637215297982464"/>
    <hyperlink ref="X712" r:id="rId30" location="!/surendraknaidu/status/841703424550944769"/>
    <hyperlink ref="X713" r:id="rId31" location="!/surendraknaidu/status/841703424550944769"/>
    <hyperlink ref="X714" r:id="rId32" location="!/surendraknaidu/status/841703424550944769"/>
    <hyperlink ref="X12" r:id="rId33" location="!/rpawankumar12/status/842218216369750016"/>
    <hyperlink ref="X13" r:id="rId34" location="!/rpawankumar12/status/842218216369750016"/>
    <hyperlink ref="X715" r:id="rId35" location="!/sudheerkumr/status/843341955790716928"/>
    <hyperlink ref="X14" r:id="rId36" location="!/kilaruness/status/843440847098134529"/>
    <hyperlink ref="V424" r:id="rId37"/>
    <hyperlink ref="V425" r:id="rId38"/>
    <hyperlink ref="V426" r:id="rId39"/>
    <hyperlink ref="X424" r:id="rId40" location="!/jayanth_rinkoo/status/842395023123595264"/>
    <hyperlink ref="X425" r:id="rId41" location="!/jayanth_rinkoo/status/842395023123595264"/>
    <hyperlink ref="X426" r:id="rId42" location="!/jayanth_rinkoo/status/842395023123595264"/>
    <hyperlink ref="AZ424" r:id="rId43"/>
    <hyperlink ref="AZ425" r:id="rId44"/>
    <hyperlink ref="AZ426" r:id="rId45"/>
    <hyperlink ref="U716" r:id="rId46"/>
    <hyperlink ref="U717" r:id="rId47"/>
    <hyperlink ref="U718" r:id="rId48"/>
    <hyperlink ref="V716" r:id="rId49"/>
    <hyperlink ref="V717" r:id="rId50"/>
    <hyperlink ref="V718" r:id="rId51"/>
    <hyperlink ref="X716" r:id="rId52" location="!/vijaytarak9999/status/842700124241477632"/>
    <hyperlink ref="X717" r:id="rId53" location="!/nellore_reviews/status/842703166126800896"/>
    <hyperlink ref="X718" r:id="rId54" location="!/nellore_reviews/status/842703166126800896"/>
    <hyperlink ref="V719" r:id="rId55"/>
    <hyperlink ref="V720" r:id="rId56"/>
    <hyperlink ref="V721" r:id="rId57"/>
    <hyperlink ref="X719" r:id="rId58" location="!/ankushk63017170/status/843027065859276800"/>
    <hyperlink ref="X720" r:id="rId59" location="!/ankushk63017170/status/843027065859276800"/>
    <hyperlink ref="X721" r:id="rId60" location="!/ankushk63017170/status/843027065859276800"/>
    <hyperlink ref="R428" r:id="rId61"/>
    <hyperlink ref="R429" r:id="rId62"/>
    <hyperlink ref="R430" r:id="rId63"/>
    <hyperlink ref="R431" r:id="rId64"/>
    <hyperlink ref="R432" r:id="rId65"/>
    <hyperlink ref="R433" r:id="rId66"/>
    <hyperlink ref="R434" r:id="rId67"/>
    <hyperlink ref="R435" r:id="rId68"/>
    <hyperlink ref="U722" r:id="rId69"/>
    <hyperlink ref="U723" r:id="rId70"/>
    <hyperlink ref="U724" r:id="rId71"/>
    <hyperlink ref="U427" r:id="rId72"/>
    <hyperlink ref="V15" r:id="rId73"/>
    <hyperlink ref="V16" r:id="rId74"/>
    <hyperlink ref="V17" r:id="rId75"/>
    <hyperlink ref="V18" r:id="rId76"/>
    <hyperlink ref="V722" r:id="rId77"/>
    <hyperlink ref="V723" r:id="rId78"/>
    <hyperlink ref="V724" r:id="rId79"/>
    <hyperlink ref="V19" r:id="rId80"/>
    <hyperlink ref="V20" r:id="rId81"/>
    <hyperlink ref="V427" r:id="rId82"/>
    <hyperlink ref="V725" r:id="rId83"/>
    <hyperlink ref="V726" r:id="rId84"/>
    <hyperlink ref="V428" r:id="rId85"/>
    <hyperlink ref="V429" r:id="rId86"/>
    <hyperlink ref="V430" r:id="rId87"/>
    <hyperlink ref="V431" r:id="rId88"/>
    <hyperlink ref="V432" r:id="rId89"/>
    <hyperlink ref="V433" r:id="rId90"/>
    <hyperlink ref="V434" r:id="rId91"/>
    <hyperlink ref="V435" r:id="rId92"/>
    <hyperlink ref="X15" r:id="rId93" location="!/sinhanava/status/840786691157770240"/>
    <hyperlink ref="X16" r:id="rId94" location="!/sinhanava/status/840786691157770240"/>
    <hyperlink ref="X17" r:id="rId95" location="!/sinhanava/status/840787631512338433"/>
    <hyperlink ref="X18" r:id="rId96" location="!/sinhanava/status/840787631512338433"/>
    <hyperlink ref="X722" r:id="rId97" location="!/isghograpar/status/841320001659371521"/>
    <hyperlink ref="X723" r:id="rId98" location="!/isghograpar/status/841320001659371521"/>
    <hyperlink ref="X724" r:id="rId99" location="!/isghograpar/status/841320001659371521"/>
    <hyperlink ref="X19" r:id="rId100" location="!/bharati09334466/status/841521621085114368"/>
    <hyperlink ref="X20" r:id="rId101" location="!/jalanvikas10/status/841961213584109568"/>
    <hyperlink ref="X427" r:id="rId102" location="!/axom_putro/status/842423321631330384"/>
    <hyperlink ref="X725" r:id="rId103" location="!/faruque_m/status/842788829387984896"/>
    <hyperlink ref="X726" r:id="rId104" location="!/faruque_m/status/842788829387984896"/>
    <hyperlink ref="X428" r:id="rId105" location="!/hiranyajyoti/status/843293330029101056"/>
    <hyperlink ref="X429" r:id="rId106" location="!/hiranyajyoti/status/843293330029101056"/>
    <hyperlink ref="X430" r:id="rId107" location="!/hiranyajyoti/status/843293330029101056"/>
    <hyperlink ref="X431" r:id="rId108" location="!/hiranyajyoti/status/843293330029101056"/>
    <hyperlink ref="X432" r:id="rId109" location="!/hiranyajyoti/status/843293330029101056"/>
    <hyperlink ref="X433" r:id="rId110" location="!/hiranyajyoti/status/843293330029101056"/>
    <hyperlink ref="X434" r:id="rId111" location="!/hiranyajyoti/status/843293330029101056"/>
    <hyperlink ref="X435" r:id="rId112" location="!/hiranyajyoti/status/843293330029101056"/>
    <hyperlink ref="AZ19" r:id="rId113"/>
    <hyperlink ref="R21" r:id="rId114"/>
    <hyperlink ref="R23" r:id="rId115"/>
    <hyperlink ref="R24" r:id="rId116"/>
    <hyperlink ref="V21" r:id="rId117"/>
    <hyperlink ref="V22" r:id="rId118"/>
    <hyperlink ref="V23" r:id="rId119"/>
    <hyperlink ref="V24" r:id="rId120"/>
    <hyperlink ref="V25" r:id="rId121"/>
    <hyperlink ref="V26" r:id="rId122"/>
    <hyperlink ref="V27" r:id="rId123"/>
    <hyperlink ref="X21" r:id="rId124" location="!/sumitbajoria/status/842183615656087552"/>
    <hyperlink ref="X22" r:id="rId125" location="!/voiceofaxom/status/842420352244371456"/>
    <hyperlink ref="X23" r:id="rId126" location="!/sumitbajoria/status/842183615656087552"/>
    <hyperlink ref="X24" r:id="rId127" location="!/sumitbajoria/status/842407271216869376"/>
    <hyperlink ref="X25" r:id="rId128" location="!/voiceofaxom/status/842420352244371456"/>
    <hyperlink ref="X26" r:id="rId129" location="!/voiceofaxom/status/842420352244371456"/>
    <hyperlink ref="X27" r:id="rId130" location="!/jagdishgouda1/status/842737684145733632"/>
    <hyperlink ref="R438" r:id="rId131"/>
    <hyperlink ref="R439" r:id="rId132"/>
    <hyperlink ref="V436" r:id="rId133"/>
    <hyperlink ref="V437" r:id="rId134"/>
    <hyperlink ref="V438" r:id="rId135"/>
    <hyperlink ref="V439" r:id="rId136"/>
    <hyperlink ref="V440" r:id="rId137"/>
    <hyperlink ref="V28" r:id="rId138"/>
    <hyperlink ref="V29" r:id="rId139"/>
    <hyperlink ref="V30" r:id="rId140"/>
    <hyperlink ref="V31" r:id="rId141"/>
    <hyperlink ref="V32" r:id="rId142"/>
    <hyperlink ref="V33" r:id="rId143"/>
    <hyperlink ref="V34" r:id="rId144"/>
    <hyperlink ref="V35" r:id="rId145"/>
    <hyperlink ref="V36" r:id="rId146"/>
    <hyperlink ref="V441" r:id="rId147"/>
    <hyperlink ref="V442" r:id="rId148"/>
    <hyperlink ref="V37" r:id="rId149"/>
    <hyperlink ref="V38" r:id="rId150"/>
    <hyperlink ref="V39" r:id="rId151"/>
    <hyperlink ref="X436" r:id="rId152" location="!/kumar_santosh08/status/840742077432496128"/>
    <hyperlink ref="X437" r:id="rId153" location="!/kumar_santosh08/status/840742077432496128"/>
    <hyperlink ref="X438" r:id="rId154" location="!/viewofarun/status/841500915240706050"/>
    <hyperlink ref="X439" r:id="rId155" location="!/viewofarun/status/841500915240706050"/>
    <hyperlink ref="X440" r:id="rId156" location="!/pranavkumar53/status/841638352134819844"/>
    <hyperlink ref="X28" r:id="rId157" location="!/adamraj30122000/status/841884695570849793"/>
    <hyperlink ref="X29" r:id="rId158" location="!/aqibonnet/status/842445945048600580"/>
    <hyperlink ref="X30" r:id="rId159" location="!/vedantsj/status/842639776750624768"/>
    <hyperlink ref="X31" r:id="rId160" location="!/grvsnh/status/842900464148631552"/>
    <hyperlink ref="X32" r:id="rId161" location="!/grvsnh/status/842900464148631552"/>
    <hyperlink ref="X33" r:id="rId162" location="!/786nishan/status/843268408300978176"/>
    <hyperlink ref="X34" r:id="rId163" location="!/786nishan/status/843268408300978176"/>
    <hyperlink ref="X35" r:id="rId164" location="!/786nishan/status/843268408300978176"/>
    <hyperlink ref="X36" r:id="rId165" location="!/786nishan/status/843268408300978176"/>
    <hyperlink ref="X441" r:id="rId166" location="!/mrpiiyush/status/843392279695904768"/>
    <hyperlink ref="X442" r:id="rId167" location="!/mrpiiyush/status/843392279695904768"/>
    <hyperlink ref="X37" r:id="rId168" location="!/abhineetdares/status/843481826995838977"/>
    <hyperlink ref="X38" r:id="rId169" location="!/abhineetdares/status/843481826995838977"/>
    <hyperlink ref="X39" r:id="rId170" location="!/abhineetdares/status/843481826995838977"/>
    <hyperlink ref="AZ28" r:id="rId171"/>
    <hyperlink ref="AZ37" r:id="rId172"/>
    <hyperlink ref="AZ38" r:id="rId173"/>
    <hyperlink ref="AZ39" r:id="rId174"/>
    <hyperlink ref="U44" r:id="rId175"/>
    <hyperlink ref="V40" r:id="rId176"/>
    <hyperlink ref="V41" r:id="rId177"/>
    <hyperlink ref="V42" r:id="rId178"/>
    <hyperlink ref="V43" r:id="rId179"/>
    <hyperlink ref="V44" r:id="rId180"/>
    <hyperlink ref="V45" r:id="rId181"/>
    <hyperlink ref="V46" r:id="rId182"/>
    <hyperlink ref="X40" r:id="rId183" location="!/786nishan/status/843268408300978176"/>
    <hyperlink ref="X41" r:id="rId184" location="!/786nishan/status/843268408300978176"/>
    <hyperlink ref="X42" r:id="rId185" location="!/786nishan/status/843268408300978176"/>
    <hyperlink ref="X43" r:id="rId186" location="!/786nishan/status/843268408300978176"/>
    <hyperlink ref="X44" r:id="rId187" location="!/raj_sng/status/843487252491722754"/>
    <hyperlink ref="X45" r:id="rId188" location="!/coolamitsrivast/status/843397284415131648"/>
    <hyperlink ref="X46" r:id="rId189" location="!/coolamitsrivast/status/843831263580606464"/>
    <hyperlink ref="V47" r:id="rId190"/>
    <hyperlink ref="X47" r:id="rId191" location="!/vedantsj/status/842639776750624768"/>
    <hyperlink ref="V48" r:id="rId192"/>
    <hyperlink ref="V49" r:id="rId193"/>
    <hyperlink ref="V50" r:id="rId194"/>
    <hyperlink ref="V51" r:id="rId195"/>
    <hyperlink ref="V52" r:id="rId196"/>
    <hyperlink ref="X48" r:id="rId197" location="!/saurabhgkapoor/status/842722044282355713"/>
    <hyperlink ref="X49" r:id="rId198" location="!/raipur_bsnl/status/843156183502413824"/>
    <hyperlink ref="X50" r:id="rId199" location="!/saurabhgkapoor/status/842722044282355713"/>
    <hyperlink ref="X51" r:id="rId200" location="!/raipur_bsnl/status/843156183502413824"/>
    <hyperlink ref="X52" r:id="rId201" location="!/raipur_bsnl/status/843156183502413824"/>
    <hyperlink ref="V53" r:id="rId202"/>
    <hyperlink ref="V54" r:id="rId203"/>
    <hyperlink ref="V55" r:id="rId204"/>
    <hyperlink ref="X53" r:id="rId205" location="!/ik77866/status/843351469587910656"/>
    <hyperlink ref="X54" r:id="rId206" location="!/ik77866/status/843352000666484737"/>
    <hyperlink ref="X55" r:id="rId207" location="!/ik77866/status/843352000666484737"/>
    <hyperlink ref="R444" r:id="rId208"/>
    <hyperlink ref="R446" r:id="rId209"/>
    <hyperlink ref="R448" r:id="rId210"/>
    <hyperlink ref="U56" r:id="rId211"/>
    <hyperlink ref="U57" r:id="rId212"/>
    <hyperlink ref="U58" r:id="rId213"/>
    <hyperlink ref="U59" r:id="rId214"/>
    <hyperlink ref="U60" r:id="rId215"/>
    <hyperlink ref="U61" r:id="rId216"/>
    <hyperlink ref="U62" r:id="rId217"/>
    <hyperlink ref="V56" r:id="rId218"/>
    <hyperlink ref="V57" r:id="rId219"/>
    <hyperlink ref="V58" r:id="rId220"/>
    <hyperlink ref="V59" r:id="rId221"/>
    <hyperlink ref="V60" r:id="rId222"/>
    <hyperlink ref="V61" r:id="rId223"/>
    <hyperlink ref="V62" r:id="rId224"/>
    <hyperlink ref="V443" r:id="rId225"/>
    <hyperlink ref="V444" r:id="rId226"/>
    <hyperlink ref="V445" r:id="rId227"/>
    <hyperlink ref="V446" r:id="rId228"/>
    <hyperlink ref="V447" r:id="rId229"/>
    <hyperlink ref="V448" r:id="rId230"/>
    <hyperlink ref="V449" r:id="rId231"/>
    <hyperlink ref="V450" r:id="rId232"/>
    <hyperlink ref="V63" r:id="rId233"/>
    <hyperlink ref="V64" r:id="rId234"/>
    <hyperlink ref="V65" r:id="rId235"/>
    <hyperlink ref="V66" r:id="rId236"/>
    <hyperlink ref="X56" r:id="rId237" location="!/arabicaah/status/839715081965326336"/>
    <hyperlink ref="X57" r:id="rId238" location="!/koodafone/status/840886274659627009"/>
    <hyperlink ref="X58" r:id="rId239" location="!/arabicaah/status/839715081965326336"/>
    <hyperlink ref="X59" r:id="rId240" location="!/arabicaah/status/839715081965326336"/>
    <hyperlink ref="X60" r:id="rId241" location="!/koodafone/status/840886274659627009"/>
    <hyperlink ref="X61" r:id="rId242" location="!/koodafone/status/840886274659627009"/>
    <hyperlink ref="X62" r:id="rId243" location="!/koodafone/status/840886274659627009"/>
    <hyperlink ref="X443" r:id="rId244" location="!/kunalone/status/841243973100290048"/>
    <hyperlink ref="X444" r:id="rId245" location="!/vikantsahay/status/841230579819520002"/>
    <hyperlink ref="X445" r:id="rId246" location="!/kunalone/status/841243973100290048"/>
    <hyperlink ref="X446" r:id="rId247" location="!/vikantsahay/status/841230579819520002"/>
    <hyperlink ref="X447" r:id="rId248" location="!/kunalone/status/841243973100290048"/>
    <hyperlink ref="X448" r:id="rId249" location="!/vikantsahay/status/841230579819520002"/>
    <hyperlink ref="X449" r:id="rId250" location="!/kunalone/status/841243973100290048"/>
    <hyperlink ref="X450" r:id="rId251" location="!/kunalone/status/841243973100290048"/>
    <hyperlink ref="X63" r:id="rId252" location="!/joedevadiga/status/841734350328610817"/>
    <hyperlink ref="X64" r:id="rId253" location="!/joedevadiga/status/842239967921356801"/>
    <hyperlink ref="X65" r:id="rId254" location="!/abhigattya/status/842294436193284096"/>
    <hyperlink ref="X66" r:id="rId255" location="!/abhigattya/status/842294436193284096"/>
    <hyperlink ref="U451" r:id="rId256"/>
    <hyperlink ref="U452" r:id="rId257"/>
    <hyperlink ref="V67" r:id="rId258"/>
    <hyperlink ref="V68" r:id="rId259"/>
    <hyperlink ref="V69" r:id="rId260"/>
    <hyperlink ref="V70" r:id="rId261"/>
    <hyperlink ref="V71" r:id="rId262"/>
    <hyperlink ref="V796" r:id="rId263"/>
    <hyperlink ref="V451" r:id="rId264"/>
    <hyperlink ref="V452" r:id="rId265"/>
    <hyperlink ref="V453" r:id="rId266"/>
    <hyperlink ref="V454" r:id="rId267"/>
    <hyperlink ref="V455" r:id="rId268"/>
    <hyperlink ref="V456" r:id="rId269"/>
    <hyperlink ref="V457" r:id="rId270"/>
    <hyperlink ref="V458" r:id="rId271"/>
    <hyperlink ref="V459" r:id="rId272"/>
    <hyperlink ref="V460" r:id="rId273"/>
    <hyperlink ref="V461" r:id="rId274"/>
    <hyperlink ref="V462" r:id="rId275"/>
    <hyperlink ref="V463" r:id="rId276"/>
    <hyperlink ref="V464" r:id="rId277"/>
    <hyperlink ref="V465" r:id="rId278"/>
    <hyperlink ref="V72" r:id="rId279"/>
    <hyperlink ref="V73" r:id="rId280"/>
    <hyperlink ref="X67" r:id="rId281" location="!/vipinkumar0247/status/840618003058307072"/>
    <hyperlink ref="X68" r:id="rId282" location="!/vipinkumar0247/status/840618003058307072"/>
    <hyperlink ref="X69" r:id="rId283" location="!/vipinkumar0247/status/840618189721616387"/>
    <hyperlink ref="X70" r:id="rId284" location="!/vipinkumar0247/status/840618189721616387"/>
    <hyperlink ref="X71" r:id="rId285" location="!/purab1884/status/841131412660998147"/>
    <hyperlink ref="X796" r:id="rId286" location="!/bhaviktweets/status/841185907134742528"/>
    <hyperlink ref="X451" r:id="rId287" location="!/maunikpatel88/status/841327624047775744"/>
    <hyperlink ref="X452" r:id="rId288" location="!/maunikpatel88/status/841327624047775744"/>
    <hyperlink ref="X453" r:id="rId289" location="!/tejendramakwana/status/841872434747854848"/>
    <hyperlink ref="X454" r:id="rId290" location="!/tejendramakwana/status/841872434747854848"/>
    <hyperlink ref="X455" r:id="rId291" location="!/drnilaymodi/status/842620598354427904"/>
    <hyperlink ref="X456" r:id="rId292" location="!/drnilaymodi/status/842620598354427904"/>
    <hyperlink ref="X457" r:id="rId293" location="!/drnilaymodi/status/842620598354427904"/>
    <hyperlink ref="X458" r:id="rId294" location="!/drnilaymodi/status/842620598354427904"/>
    <hyperlink ref="X459" r:id="rId295" location="!/caajayraj/status/842678344361496576"/>
    <hyperlink ref="X460" r:id="rId296" location="!/caajayraj/status/842678344361496576"/>
    <hyperlink ref="X461" r:id="rId297" location="!/vsrconnect/status/842337357907021825"/>
    <hyperlink ref="X462" r:id="rId298" location="!/vsrconnect/status/843305298110676998"/>
    <hyperlink ref="X463" r:id="rId299" location="!/vsrconnect/status/842337357907021825"/>
    <hyperlink ref="X464" r:id="rId300" location="!/vsrconnect/status/843305298110676998"/>
    <hyperlink ref="X465" r:id="rId301" location="!/rajivagarwal7/status/843348322484150272"/>
    <hyperlink ref="X72" r:id="rId302" location="!/priyankaadesai/status/843809033719103488"/>
    <hyperlink ref="X73" r:id="rId303" location="!/patelv847/status/843860012887932928"/>
    <hyperlink ref="U466" r:id="rId304"/>
    <hyperlink ref="U467" r:id="rId305"/>
    <hyperlink ref="V466" r:id="rId306"/>
    <hyperlink ref="V467" r:id="rId307"/>
    <hyperlink ref="X466" r:id="rId308" location="!/maunikpatel88/status/841327624047775744"/>
    <hyperlink ref="X467" r:id="rId309" location="!/maunikpatel88/status/841327624047775744"/>
    <hyperlink ref="V468" r:id="rId310"/>
    <hyperlink ref="V469" r:id="rId311"/>
    <hyperlink ref="V74" r:id="rId312"/>
    <hyperlink ref="V75" r:id="rId313"/>
    <hyperlink ref="V470" r:id="rId314"/>
    <hyperlink ref="V471" r:id="rId315"/>
    <hyperlink ref="V472" r:id="rId316"/>
    <hyperlink ref="V473" r:id="rId317"/>
    <hyperlink ref="V76" r:id="rId318"/>
    <hyperlink ref="X468" r:id="rId319" location="!/karan666612/status/841662788103753732"/>
    <hyperlink ref="X469" r:id="rId320" location="!/karan666612/status/841666698222665728"/>
    <hyperlink ref="X74" r:id="rId321" location="!/kpatel_143/status/841866128179757056"/>
    <hyperlink ref="X75" r:id="rId322" location="!/kpatel_143/status/841866128179757056"/>
    <hyperlink ref="X470" r:id="rId323" location="!/drnilaymodi/status/842620598354427904"/>
    <hyperlink ref="X471" r:id="rId324" location="!/drnilaymodi/status/842620598354427904"/>
    <hyperlink ref="X472" r:id="rId325" location="!/drnilaymodi/status/842620598354427904"/>
    <hyperlink ref="X473" r:id="rId326" location="!/drnilaymodi/status/842620598354427904"/>
    <hyperlink ref="X76" r:id="rId327" location="!/shriraje9/status/843506783394004992"/>
    <hyperlink ref="U474" r:id="rId328"/>
    <hyperlink ref="U475" r:id="rId329"/>
    <hyperlink ref="V474" r:id="rId330"/>
    <hyperlink ref="V475" r:id="rId331"/>
    <hyperlink ref="V77" r:id="rId332"/>
    <hyperlink ref="V78" r:id="rId333"/>
    <hyperlink ref="X474" r:id="rId334" location="!/jay005us/status/840882425068675072"/>
    <hyperlink ref="X475" r:id="rId335" location="!/jay005us/status/840882425068675072"/>
    <hyperlink ref="X77" r:id="rId336" location="!/princesanghani1/status/841954883842523137"/>
    <hyperlink ref="X78" r:id="rId337" location="!/malay_15/status/842693413095071744"/>
    <hyperlink ref="V79" r:id="rId338"/>
    <hyperlink ref="V80" r:id="rId339"/>
    <hyperlink ref="V81" r:id="rId340"/>
    <hyperlink ref="V82" r:id="rId341"/>
    <hyperlink ref="V83" r:id="rId342"/>
    <hyperlink ref="V84" r:id="rId343"/>
    <hyperlink ref="V85" r:id="rId344"/>
    <hyperlink ref="V86" r:id="rId345"/>
    <hyperlink ref="V87" r:id="rId346"/>
    <hyperlink ref="V88" r:id="rId347"/>
    <hyperlink ref="X79" r:id="rId348" location="!/shekhutanwar/status/840760271450734593"/>
    <hyperlink ref="X80" r:id="rId349" location="!/vishal1344/status/840814970547900417"/>
    <hyperlink ref="X81" r:id="rId350" location="!/rinku121913/status/840967239184596992"/>
    <hyperlink ref="X82" r:id="rId351" location="!/riturajjabbal32/status/842042956521607168"/>
    <hyperlink ref="X83" r:id="rId352" location="!/riturajjabbal32/status/842042956521607168"/>
    <hyperlink ref="X84" r:id="rId353" location="!/vipul_rustgi/status/843436104426708992"/>
    <hyperlink ref="X85" r:id="rId354" location="!/vipul_rustgi/status/842202368989048832"/>
    <hyperlink ref="X86" r:id="rId355" location="!/vipul_rustgi/status/843436104426708992"/>
    <hyperlink ref="X87" r:id="rId356" location="!/ravvs4u/status/843782488195395584"/>
    <hyperlink ref="X88" r:id="rId357" location="!/ravvs4u/status/843783650105733121"/>
    <hyperlink ref="V476" r:id="rId358"/>
    <hyperlink ref="V477" r:id="rId359"/>
    <hyperlink ref="X476" r:id="rId360" location="!/kapilismm/status/842692150538125313"/>
    <hyperlink ref="X477" r:id="rId361" location="!/kapilismm/status/842692150538125313"/>
    <hyperlink ref="R89" r:id="rId362"/>
    <hyperlink ref="U478" r:id="rId363"/>
    <hyperlink ref="U479" r:id="rId364"/>
    <hyperlink ref="U480" r:id="rId365"/>
    <hyperlink ref="U481" r:id="rId366"/>
    <hyperlink ref="V89" r:id="rId367"/>
    <hyperlink ref="V478" r:id="rId368"/>
    <hyperlink ref="V479" r:id="rId369"/>
    <hyperlink ref="V480" r:id="rId370"/>
    <hyperlink ref="V481" r:id="rId371"/>
    <hyperlink ref="V727" r:id="rId372"/>
    <hyperlink ref="V728" r:id="rId373"/>
    <hyperlink ref="V90" r:id="rId374"/>
    <hyperlink ref="V91" r:id="rId375"/>
    <hyperlink ref="V92" r:id="rId376"/>
    <hyperlink ref="X89" r:id="rId377" location="!/neonitwit/status/841907968471883776"/>
    <hyperlink ref="X478" r:id="rId378" location="!/neerajnarwal4/status/842180610634457089"/>
    <hyperlink ref="X479" r:id="rId379" location="!/neerajnarwal4/status/842180610634457089"/>
    <hyperlink ref="X480" r:id="rId380" location="!/neerajnarwal4/status/842180610634457089"/>
    <hyperlink ref="X481" r:id="rId381" location="!/neerajnarwal4/status/842180610634457089"/>
    <hyperlink ref="X727" r:id="rId382" location="!/pransingchou/status/842225664862248960"/>
    <hyperlink ref="X728" r:id="rId383" location="!/pransingchou/status/842225664862248960"/>
    <hyperlink ref="X90" r:id="rId384" location="!/ashutosh3thakur/status/843406744101437440"/>
    <hyperlink ref="X91" r:id="rId385" location="!/ashutosh3thakur/status/843406744101437440"/>
    <hyperlink ref="X92" r:id="rId386" location="!/ashutosh3thakur/status/843406744101437440"/>
    <hyperlink ref="AZ727" r:id="rId387"/>
    <hyperlink ref="AZ728" r:id="rId388"/>
    <hyperlink ref="V93" r:id="rId389"/>
    <hyperlink ref="V94" r:id="rId390"/>
    <hyperlink ref="V482" r:id="rId391"/>
    <hyperlink ref="X93" r:id="rId392" location="!/vipul_rustgi/status/843436104426708992"/>
    <hyperlink ref="X94" r:id="rId393" location="!/vipul_rustgi/status/842202368989048832"/>
    <hyperlink ref="X482" r:id="rId394" location="!/vipul_rustgi/status/843436104426708992"/>
    <hyperlink ref="V483" r:id="rId395"/>
    <hyperlink ref="V484" r:id="rId396"/>
    <hyperlink ref="V95" r:id="rId397"/>
    <hyperlink ref="V96" r:id="rId398"/>
    <hyperlink ref="X483" r:id="rId399" location="!/yoyobigfan/status/841171288047656961"/>
    <hyperlink ref="X484" r:id="rId400" location="!/yoyobigfan/status/841171288047656961"/>
    <hyperlink ref="X95" r:id="rId401" location="!/chaitanya9838/status/841883042042007553"/>
    <hyperlink ref="X96" r:id="rId402" location="!/chaitanya9838/status/841883042042007553"/>
    <hyperlink ref="V729" r:id="rId403"/>
    <hyperlink ref="X729" r:id="rId404" location="!/imranthehost/status/842389639646314496"/>
    <hyperlink ref="R103" r:id="rId405"/>
    <hyperlink ref="R105" r:id="rId406"/>
    <hyperlink ref="V97" r:id="rId407"/>
    <hyperlink ref="V98" r:id="rId408"/>
    <hyperlink ref="V99" r:id="rId409"/>
    <hyperlink ref="V100" r:id="rId410"/>
    <hyperlink ref="V101" r:id="rId411"/>
    <hyperlink ref="V102" r:id="rId412"/>
    <hyperlink ref="V103" r:id="rId413"/>
    <hyperlink ref="V104" r:id="rId414"/>
    <hyperlink ref="V105" r:id="rId415"/>
    <hyperlink ref="X97" r:id="rId416" location="!/pandavishwnath/status/843077638591840257"/>
    <hyperlink ref="X98" r:id="rId417" location="!/pandavishwnath/status/843077638591840257"/>
    <hyperlink ref="X99" r:id="rId418" location="!/pandavishwnath/status/843077638591840257"/>
    <hyperlink ref="X100" r:id="rId419" location="!/amaanadili/status/843348436753833984"/>
    <hyperlink ref="X101" r:id="rId420" location="!/rohitfromrsm/status/842634937140465664"/>
    <hyperlink ref="X102" r:id="rId421" location="!/rohitfromrsm/status/842634937140465664"/>
    <hyperlink ref="X103" r:id="rId422" location="!/rohitfromrsm/status/843438551106801664"/>
    <hyperlink ref="X104" r:id="rId423" location="!/rohitfromrsm/status/842634937140465664"/>
    <hyperlink ref="X105" r:id="rId424" location="!/rohitfromrsm/status/843438551106801664"/>
    <hyperlink ref="AZ103" r:id="rId425"/>
    <hyperlink ref="AZ105" r:id="rId426"/>
    <hyperlink ref="V730" r:id="rId427"/>
    <hyperlink ref="V485" r:id="rId428"/>
    <hyperlink ref="V106" r:id="rId429"/>
    <hyperlink ref="X730" r:id="rId430" location="!/imranthehost/status/842389639646314496"/>
    <hyperlink ref="X485" r:id="rId431" location="!/anandpobaru/status/842787780082061313"/>
    <hyperlink ref="X106" r:id="rId432" location="!/sahilsharma282/status/843040765114814465"/>
    <hyperlink ref="AZ485" r:id="rId433"/>
    <hyperlink ref="U486" r:id="rId434"/>
    <hyperlink ref="V486" r:id="rId435"/>
    <hyperlink ref="V107" r:id="rId436"/>
    <hyperlink ref="V108" r:id="rId437"/>
    <hyperlink ref="V109" r:id="rId438"/>
    <hyperlink ref="V110" r:id="rId439"/>
    <hyperlink ref="V111" r:id="rId440"/>
    <hyperlink ref="V112" r:id="rId441"/>
    <hyperlink ref="V113" r:id="rId442"/>
    <hyperlink ref="V114" r:id="rId443"/>
    <hyperlink ref="V115" r:id="rId444"/>
    <hyperlink ref="V116" r:id="rId445"/>
    <hyperlink ref="V117" r:id="rId446"/>
    <hyperlink ref="X486" r:id="rId447" location="!/vivek_suraiya/status/840855165825667072"/>
    <hyperlink ref="X107" r:id="rId448" location="!/hasmi4u/status/841892703042457602"/>
    <hyperlink ref="X108" r:id="rId449" location="!/toanalpaul/status/836136920459653120"/>
    <hyperlink ref="X109" r:id="rId450" location="!/toanalpaul/status/843066143845879808"/>
    <hyperlink ref="X110" r:id="rId451" location="!/jhil1992/status/843089440981450752"/>
    <hyperlink ref="X111" r:id="rId452" location="!/toanalpaul/status/836136920459653120"/>
    <hyperlink ref="X112" r:id="rId453" location="!/toanalpaul/status/843066143845879808"/>
    <hyperlink ref="X113" r:id="rId454" location="!/jhil1992/status/843089440981450752"/>
    <hyperlink ref="X114" r:id="rId455" location="!/toanalpaul/status/836136920459653120"/>
    <hyperlink ref="X115" r:id="rId456" location="!/toanalpaul/status/843066143845879808"/>
    <hyperlink ref="X116" r:id="rId457" location="!/jhil1992/status/843089440981450752"/>
    <hyperlink ref="X117" r:id="rId458" location="!/jhil1992/status/843089440981450752"/>
    <hyperlink ref="V118" r:id="rId459"/>
    <hyperlink ref="V119" r:id="rId460"/>
    <hyperlink ref="V120" r:id="rId461"/>
    <hyperlink ref="X118" r:id="rId462" location="!/hasmi4u/status/841892703042457602"/>
    <hyperlink ref="X119" r:id="rId463" location="!/dheerajsin/status/842073717786193920"/>
    <hyperlink ref="X120" r:id="rId464" location="!/dheerajsin/status/842078171629531136"/>
    <hyperlink ref="V487" r:id="rId465"/>
    <hyperlink ref="X487" r:id="rId466" location="!/kelekachilka/status/842696493995778048"/>
    <hyperlink ref="R495" r:id="rId467"/>
    <hyperlink ref="R496" r:id="rId468"/>
    <hyperlink ref="R497" r:id="rId469"/>
    <hyperlink ref="R121" r:id="rId470"/>
    <hyperlink ref="R122" r:id="rId471"/>
    <hyperlink ref="R123" r:id="rId472"/>
    <hyperlink ref="R124" r:id="rId473"/>
    <hyperlink ref="R125" r:id="rId474"/>
    <hyperlink ref="R126" r:id="rId475"/>
    <hyperlink ref="R127" r:id="rId476"/>
    <hyperlink ref="R128" r:id="rId477"/>
    <hyperlink ref="V731" r:id="rId478"/>
    <hyperlink ref="V488" r:id="rId479"/>
    <hyperlink ref="V489" r:id="rId480"/>
    <hyperlink ref="V490" r:id="rId481"/>
    <hyperlink ref="V491" r:id="rId482"/>
    <hyperlink ref="V492" r:id="rId483"/>
    <hyperlink ref="V493" r:id="rId484"/>
    <hyperlink ref="V494" r:id="rId485"/>
    <hyperlink ref="V495" r:id="rId486"/>
    <hyperlink ref="V496" r:id="rId487"/>
    <hyperlink ref="V497" r:id="rId488"/>
    <hyperlink ref="V121" r:id="rId489"/>
    <hyperlink ref="V122" r:id="rId490"/>
    <hyperlink ref="V123" r:id="rId491"/>
    <hyperlink ref="V498" r:id="rId492"/>
    <hyperlink ref="V499" r:id="rId493"/>
    <hyperlink ref="V500" r:id="rId494"/>
    <hyperlink ref="V124" r:id="rId495"/>
    <hyperlink ref="V125" r:id="rId496"/>
    <hyperlink ref="V126" r:id="rId497"/>
    <hyperlink ref="V127" r:id="rId498"/>
    <hyperlink ref="V128" r:id="rId499"/>
    <hyperlink ref="V129" r:id="rId500"/>
    <hyperlink ref="V130" r:id="rId501"/>
    <hyperlink ref="X731" r:id="rId502" location="!/prasadbhatth/status/840824401759199232"/>
    <hyperlink ref="X488" r:id="rId503" location="!/arunmys/status/841978745758048257"/>
    <hyperlink ref="X489" r:id="rId504" location="!/lokeshaarjuna/status/841979730446303232"/>
    <hyperlink ref="X490" r:id="rId505" location="!/arunmys/status/841978745758048257"/>
    <hyperlink ref="X491" r:id="rId506" location="!/arunmys/status/841978745758048257"/>
    <hyperlink ref="X492" r:id="rId507" location="!/lokeshaarjuna/status/841979730446303232"/>
    <hyperlink ref="X493" r:id="rId508" location="!/lokeshaarjuna/status/841979730446303232"/>
    <hyperlink ref="X494" r:id="rId509" location="!/lokeshaarjuna/status/841979730446303232"/>
    <hyperlink ref="X495" r:id="rId510" location="!/thamsmnpur/status/842235578456412160"/>
    <hyperlink ref="X496" r:id="rId511" location="!/thamsmnpur/status/842235578456412160"/>
    <hyperlink ref="X497" r:id="rId512" location="!/thamsmnpur/status/842235578456412160"/>
    <hyperlink ref="X121" r:id="rId513" location="!/irahulbadgandi/status/842461854513283072"/>
    <hyperlink ref="X122" r:id="rId514" location="!/irahulbadgandi/status/842461854513283072"/>
    <hyperlink ref="X123" r:id="rId515" location="!/irahulbadgandi/status/842461854513283072"/>
    <hyperlink ref="X498" r:id="rId516" location="!/prashanthbhatp/status/842616077007966208"/>
    <hyperlink ref="X499" r:id="rId517" location="!/prashanthbhatp/status/842616077007966208"/>
    <hyperlink ref="X500" r:id="rId518" location="!/prashanthbhatp/status/842616077007966208"/>
    <hyperlink ref="X124" r:id="rId519" location="!/kartikpujari1/status/843047769657036800"/>
    <hyperlink ref="X125" r:id="rId520" location="!/kartikpujari1/status/843047769657036800"/>
    <hyperlink ref="X126" r:id="rId521" location="!/kartikpujari1/status/843047769657036800"/>
    <hyperlink ref="X127" r:id="rId522" location="!/kartikpujari1/status/843047769657036800"/>
    <hyperlink ref="X128" r:id="rId523" location="!/jaiber/status/843143038507630592"/>
    <hyperlink ref="X129" r:id="rId524" location="!/chethanmr29/status/843688967103004672"/>
    <hyperlink ref="X130" r:id="rId525" location="!/beingismile/status/843812825046929408"/>
    <hyperlink ref="AZ121" r:id="rId526"/>
    <hyperlink ref="AZ122" r:id="rId527"/>
    <hyperlink ref="AZ123" r:id="rId528"/>
    <hyperlink ref="U143" r:id="rId529"/>
    <hyperlink ref="U144" r:id="rId530"/>
    <hyperlink ref="U145" r:id="rId531"/>
    <hyperlink ref="U146" r:id="rId532"/>
    <hyperlink ref="V131" r:id="rId533"/>
    <hyperlink ref="V132" r:id="rId534"/>
    <hyperlink ref="V133" r:id="rId535"/>
    <hyperlink ref="V134" r:id="rId536"/>
    <hyperlink ref="V135" r:id="rId537"/>
    <hyperlink ref="V732" r:id="rId538"/>
    <hyperlink ref="V733" r:id="rId539"/>
    <hyperlink ref="V136" r:id="rId540"/>
    <hyperlink ref="V137" r:id="rId541"/>
    <hyperlink ref="V138" r:id="rId542"/>
    <hyperlink ref="V139" r:id="rId543"/>
    <hyperlink ref="V501" r:id="rId544"/>
    <hyperlink ref="V502" r:id="rId545"/>
    <hyperlink ref="V503" r:id="rId546"/>
    <hyperlink ref="V140" r:id="rId547"/>
    <hyperlink ref="V141" r:id="rId548"/>
    <hyperlink ref="V142" r:id="rId549"/>
    <hyperlink ref="V504" r:id="rId550"/>
    <hyperlink ref="V505" r:id="rId551"/>
    <hyperlink ref="V143" r:id="rId552"/>
    <hyperlink ref="V144" r:id="rId553"/>
    <hyperlink ref="V145" r:id="rId554"/>
    <hyperlink ref="V146" r:id="rId555"/>
    <hyperlink ref="V147" r:id="rId556"/>
    <hyperlink ref="V148" r:id="rId557"/>
    <hyperlink ref="X131" r:id="rId558" location="!/harshstp/status/840799654111518720"/>
    <hyperlink ref="X132" r:id="rId559" location="!/harshstp/status/840799654111518720"/>
    <hyperlink ref="X133" r:id="rId560" location="!/harshstp/status/840799654111518720"/>
    <hyperlink ref="X134" r:id="rId561" location="!/krishnanblr/status/840968358833004544"/>
    <hyperlink ref="X135" r:id="rId562" location="!/krishnanblr/status/840968358833004544"/>
    <hyperlink ref="X732" r:id="rId563" location="!/the_nj_/status/841024084767039489"/>
    <hyperlink ref="X733" r:id="rId564" location="!/the_nj_/status/841024084767039489"/>
    <hyperlink ref="X136" r:id="rId565" location="!/mavanipratik/status/841191196407943168"/>
    <hyperlink ref="X137" r:id="rId566" location="!/mavanipratik/status/841191196407943168"/>
    <hyperlink ref="X138" r:id="rId567" location="!/syam_bitra/status/841322896551235584"/>
    <hyperlink ref="X139" r:id="rId568" location="!/syam_bitra/status/841322896551235584"/>
    <hyperlink ref="X501" r:id="rId569" location="!/rishabh1302/status/841775369611038721"/>
    <hyperlink ref="X502" r:id="rId570" location="!/maheshmodani/status/842016024304222208"/>
    <hyperlink ref="X503" r:id="rId571" location="!/justhrishi/status/842018119765889024"/>
    <hyperlink ref="X140" r:id="rId572" location="!/bsrikarthik/status/842037218965303296"/>
    <hyperlink ref="X141" r:id="rId573" location="!/bsrikarthik/status/842037218965303296"/>
    <hyperlink ref="X142" r:id="rId574" location="!/sreenivasan_p/status/842648149256683521"/>
    <hyperlink ref="X504" r:id="rId575" location="!/ipgandhi/status/842730514196955137"/>
    <hyperlink ref="X505" r:id="rId576" location="!/kt1493/status/843196170348511232"/>
    <hyperlink ref="X143" r:id="rId577" location="!/sujitchandran/status/843352130639581184"/>
    <hyperlink ref="X144" r:id="rId578" location="!/sujitchandran/status/843352130639581184"/>
    <hyperlink ref="X145" r:id="rId579" location="!/coderindian/status/843371617413685248"/>
    <hyperlink ref="X146" r:id="rId580" location="!/coderindian/status/843371617413685248"/>
    <hyperlink ref="X147" r:id="rId581" location="!/rockingshuvam/status/843716973003329536"/>
    <hyperlink ref="X148" r:id="rId582" location="!/rockingshuvam/status/843716973003329536"/>
    <hyperlink ref="AZ503" r:id="rId583"/>
    <hyperlink ref="V149" r:id="rId584"/>
    <hyperlink ref="V150" r:id="rId585"/>
    <hyperlink ref="X149" r:id="rId586" location="!/gtvijay1995/status/843046671080599552"/>
    <hyperlink ref="X150" r:id="rId587" location="!/bkolleri/status/844041550896205824"/>
    <hyperlink ref="U506" r:id="rId588"/>
    <hyperlink ref="U507" r:id="rId589"/>
    <hyperlink ref="V734" r:id="rId590"/>
    <hyperlink ref="V506" r:id="rId591"/>
    <hyperlink ref="V507" r:id="rId592"/>
    <hyperlink ref="X734" r:id="rId593" location="!/reddevils_aj/status/842464463567650817"/>
    <hyperlink ref="X506" r:id="rId594" location="!/tweeter4help/status/842993925828886528"/>
    <hyperlink ref="X507" r:id="rId595" location="!/tweeter4help/status/842993925828886528"/>
    <hyperlink ref="U508" r:id="rId596"/>
    <hyperlink ref="U509" r:id="rId597"/>
    <hyperlink ref="V508" r:id="rId598"/>
    <hyperlink ref="V509" r:id="rId599"/>
    <hyperlink ref="X508" r:id="rId600" location="!/tweeter4help/status/842993925828886528"/>
    <hyperlink ref="X509" r:id="rId601" location="!/tweeter4help/status/842993925828886528"/>
    <hyperlink ref="V510" r:id="rId602"/>
    <hyperlink ref="X510" r:id="rId603" location="!/sachin280997/status/841306745809047552"/>
    <hyperlink ref="V151" r:id="rId604"/>
    <hyperlink ref="X151" r:id="rId605" location="!/i__sudhir/status/843907572210028550"/>
    <hyperlink ref="R157" r:id="rId606"/>
    <hyperlink ref="R158" r:id="rId607"/>
    <hyperlink ref="V511" r:id="rId608"/>
    <hyperlink ref="V152" r:id="rId609"/>
    <hyperlink ref="V153" r:id="rId610"/>
    <hyperlink ref="V154" r:id="rId611"/>
    <hyperlink ref="V155" r:id="rId612"/>
    <hyperlink ref="V156" r:id="rId613"/>
    <hyperlink ref="V157" r:id="rId614"/>
    <hyperlink ref="V158" r:id="rId615"/>
    <hyperlink ref="V159" r:id="rId616"/>
    <hyperlink ref="V160" r:id="rId617"/>
    <hyperlink ref="V161" r:id="rId618"/>
    <hyperlink ref="V162" r:id="rId619"/>
    <hyperlink ref="V163" r:id="rId620"/>
    <hyperlink ref="X511" r:id="rId621" location="!/mohitmatta77/status/842019826029740041"/>
    <hyperlink ref="X152" r:id="rId622" location="!/dharm_says/status/842725358977847297"/>
    <hyperlink ref="X153" r:id="rId623" location="!/dharm_says/status/842725358977847297"/>
    <hyperlink ref="X154" r:id="rId624" location="!/ram2sun/status/842747331585892352"/>
    <hyperlink ref="X155" r:id="rId625" location="!/ram2sun/status/842747331585892352"/>
    <hyperlink ref="X156" r:id="rId626" location="!/viikassood/status/843121148925763585"/>
    <hyperlink ref="X157" r:id="rId627" location="!/no2uid/status/832875240749363201"/>
    <hyperlink ref="X158" r:id="rId628" location="!/no2uid/status/832871156969410561"/>
    <hyperlink ref="X159" r:id="rId629" location="!/no2uid/status/842725514255118336"/>
    <hyperlink ref="X160" r:id="rId630" location="!/viikassood/status/843121148925763585"/>
    <hyperlink ref="X161" r:id="rId631" location="!/viikassood/status/843121148925763585"/>
    <hyperlink ref="X162" r:id="rId632" location="!/abhisday/status/843772593501028353"/>
    <hyperlink ref="X163" r:id="rId633" location="!/abhisday/status/843772593501028353"/>
    <hyperlink ref="AZ162" r:id="rId634"/>
    <hyperlink ref="AZ163" r:id="rId635"/>
    <hyperlink ref="V735" r:id="rId636"/>
    <hyperlink ref="V736" r:id="rId637"/>
    <hyperlink ref="X735" r:id="rId638" location="!/avanijashmit/status/843317661622829056"/>
    <hyperlink ref="X736" r:id="rId639" location="!/avanijashmit/status/843317661622829056"/>
    <hyperlink ref="V512" r:id="rId640"/>
    <hyperlink ref="V513" r:id="rId641"/>
    <hyperlink ref="V514" r:id="rId642"/>
    <hyperlink ref="V737" r:id="rId643"/>
    <hyperlink ref="V738" r:id="rId644"/>
    <hyperlink ref="X512" r:id="rId645" location="!/sush_twits/status/840860684552290304"/>
    <hyperlink ref="X513" r:id="rId646" location="!/sush_twits/status/840860684552290304"/>
    <hyperlink ref="X514" r:id="rId647" location="!/riteshtakale/status/841119034900795392"/>
    <hyperlink ref="X737" r:id="rId648" location="!/saudreamchaser/status/843102822501617666"/>
    <hyperlink ref="X738" r:id="rId649" location="!/saudreamchaser/status/843102822501617666"/>
    <hyperlink ref="R515" r:id="rId650"/>
    <hyperlink ref="R516" r:id="rId651"/>
    <hyperlink ref="R517" r:id="rId652"/>
    <hyperlink ref="R532" r:id="rId653"/>
    <hyperlink ref="R533" r:id="rId654"/>
    <hyperlink ref="R534" r:id="rId655"/>
    <hyperlink ref="R535" r:id="rId656"/>
    <hyperlink ref="R536" r:id="rId657"/>
    <hyperlink ref="R537" r:id="rId658"/>
    <hyperlink ref="R538" r:id="rId659"/>
    <hyperlink ref="R539" r:id="rId660"/>
    <hyperlink ref="R540" r:id="rId661"/>
    <hyperlink ref="R541" r:id="rId662"/>
    <hyperlink ref="R542" r:id="rId663"/>
    <hyperlink ref="R543" r:id="rId664"/>
    <hyperlink ref="R544" r:id="rId665"/>
    <hyperlink ref="R545" r:id="rId666"/>
    <hyperlink ref="R546" r:id="rId667"/>
    <hyperlink ref="R179" r:id="rId668"/>
    <hyperlink ref="R553" r:id="rId669"/>
    <hyperlink ref="R554" r:id="rId670"/>
    <hyperlink ref="R555" r:id="rId671"/>
    <hyperlink ref="R743" r:id="rId672"/>
    <hyperlink ref="R744" r:id="rId673"/>
    <hyperlink ref="R745" r:id="rId674"/>
    <hyperlink ref="U174" r:id="rId675"/>
    <hyperlink ref="V515" r:id="rId676"/>
    <hyperlink ref="V516" r:id="rId677"/>
    <hyperlink ref="V517" r:id="rId678"/>
    <hyperlink ref="V164" r:id="rId679"/>
    <hyperlink ref="V165" r:id="rId680"/>
    <hyperlink ref="V166" r:id="rId681"/>
    <hyperlink ref="V518" r:id="rId682"/>
    <hyperlink ref="V519" r:id="rId683"/>
    <hyperlink ref="V520" r:id="rId684"/>
    <hyperlink ref="V521" r:id="rId685"/>
    <hyperlink ref="V522" r:id="rId686"/>
    <hyperlink ref="V523" r:id="rId687"/>
    <hyperlink ref="V167" r:id="rId688"/>
    <hyperlink ref="V168" r:id="rId689"/>
    <hyperlink ref="V169" r:id="rId690"/>
    <hyperlink ref="V170" r:id="rId691"/>
    <hyperlink ref="V524" r:id="rId692"/>
    <hyperlink ref="V525" r:id="rId693"/>
    <hyperlink ref="V526" r:id="rId694"/>
    <hyperlink ref="V527" r:id="rId695"/>
    <hyperlink ref="V528" r:id="rId696"/>
    <hyperlink ref="V529" r:id="rId697"/>
    <hyperlink ref="V530" r:id="rId698"/>
    <hyperlink ref="V531" r:id="rId699"/>
    <hyperlink ref="V532" r:id="rId700"/>
    <hyperlink ref="V533" r:id="rId701"/>
    <hyperlink ref="V534" r:id="rId702"/>
    <hyperlink ref="V535" r:id="rId703"/>
    <hyperlink ref="V536" r:id="rId704"/>
    <hyperlink ref="V537" r:id="rId705"/>
    <hyperlink ref="V538" r:id="rId706"/>
    <hyperlink ref="V539" r:id="rId707"/>
    <hyperlink ref="V540" r:id="rId708"/>
    <hyperlink ref="V541" r:id="rId709"/>
    <hyperlink ref="V542" r:id="rId710"/>
    <hyperlink ref="V543" r:id="rId711"/>
    <hyperlink ref="V544" r:id="rId712"/>
    <hyperlink ref="V545" r:id="rId713"/>
    <hyperlink ref="V171" r:id="rId714"/>
    <hyperlink ref="V172" r:id="rId715"/>
    <hyperlink ref="V546" r:id="rId716"/>
    <hyperlink ref="V547" r:id="rId717"/>
    <hyperlink ref="V548" r:id="rId718"/>
    <hyperlink ref="V173" r:id="rId719"/>
    <hyperlink ref="V549" r:id="rId720"/>
    <hyperlink ref="V550" r:id="rId721"/>
    <hyperlink ref="V551" r:id="rId722"/>
    <hyperlink ref="V552" r:id="rId723"/>
    <hyperlink ref="V174" r:id="rId724"/>
    <hyperlink ref="V175" r:id="rId725"/>
    <hyperlink ref="V176" r:id="rId726"/>
    <hyperlink ref="V177" r:id="rId727"/>
    <hyperlink ref="V178" r:id="rId728"/>
    <hyperlink ref="V179" r:id="rId729"/>
    <hyperlink ref="V553" r:id="rId730"/>
    <hyperlink ref="V554" r:id="rId731"/>
    <hyperlink ref="V180" r:id="rId732"/>
    <hyperlink ref="V739" r:id="rId733"/>
    <hyperlink ref="V740" r:id="rId734"/>
    <hyperlink ref="V555" r:id="rId735"/>
    <hyperlink ref="V556" r:id="rId736"/>
    <hyperlink ref="V557" r:id="rId737"/>
    <hyperlink ref="V741" r:id="rId738"/>
    <hyperlink ref="V742" r:id="rId739"/>
    <hyperlink ref="V558" r:id="rId740"/>
    <hyperlink ref="V559" r:id="rId741"/>
    <hyperlink ref="V560" r:id="rId742"/>
    <hyperlink ref="V561" r:id="rId743"/>
    <hyperlink ref="V181" r:id="rId744"/>
    <hyperlink ref="V182" r:id="rId745"/>
    <hyperlink ref="V183" r:id="rId746"/>
    <hyperlink ref="V184" r:id="rId747"/>
    <hyperlink ref="V562" r:id="rId748"/>
    <hyperlink ref="V563" r:id="rId749"/>
    <hyperlink ref="V564" r:id="rId750"/>
    <hyperlink ref="V743" r:id="rId751"/>
    <hyperlink ref="V744" r:id="rId752"/>
    <hyperlink ref="V745" r:id="rId753"/>
    <hyperlink ref="V565" r:id="rId754"/>
    <hyperlink ref="X515" r:id="rId755" location="!/rajananandan/status/772833414823182336"/>
    <hyperlink ref="X516" r:id="rId756" location="!/sagarpa06817669/status/840726428748525572"/>
    <hyperlink ref="X517" r:id="rId757" location="!/sagarpa06817669/status/840726428748525572"/>
    <hyperlink ref="X164" r:id="rId758" location="!/tgmohandas/status/840865221228994560"/>
    <hyperlink ref="X165" r:id="rId759" location="!/tgmohandas/status/840865221228994560"/>
    <hyperlink ref="X166" r:id="rId760" location="!/tgmohandas/status/840865221228994560"/>
    <hyperlink ref="X518" r:id="rId761" location="!/iamthunderboy/status/841242613944467460"/>
    <hyperlink ref="X519" r:id="rId762" location="!/iamthunderboy/status/841242613944467460"/>
    <hyperlink ref="X520" r:id="rId763" location="!/iamthunderboy/status/841243000898441217"/>
    <hyperlink ref="X521" r:id="rId764" location="!/iamthunderboy/status/841243000898441217"/>
    <hyperlink ref="X522" r:id="rId765" location="!/iamthunderboy/status/841243129357377537"/>
    <hyperlink ref="X523" r:id="rId766" location="!/iamthunderboy/status/841243129357377537"/>
    <hyperlink ref="X167" r:id="rId767" location="!/parasharrout/status/841252653858447360"/>
    <hyperlink ref="X168" r:id="rId768" location="!/devangraj_95/status/841264753565655040"/>
    <hyperlink ref="X169" r:id="rId769" location="!/devangraj_95/status/841264753565655040"/>
    <hyperlink ref="X170" r:id="rId770" location="!/pratik_doshit/status/841273482629402624"/>
    <hyperlink ref="X524" r:id="rId771" location="!/sanj1505/status/841448636693303297"/>
    <hyperlink ref="X525" r:id="rId772" location="!/sanj1505/status/841448636693303297"/>
    <hyperlink ref="X526" r:id="rId773" location="!/pbm024/status/841663862164340736"/>
    <hyperlink ref="X527" r:id="rId774" location="!/pbm024/status/841663862164340736"/>
    <hyperlink ref="X528" r:id="rId775" location="!/cavishalchopra1/status/841664082369470464"/>
    <hyperlink ref="X529" r:id="rId776" location="!/cavishalchopra1/status/841664082369470464"/>
    <hyperlink ref="X530" r:id="rId777" location="!/hardikpturakhia/status/841666018023989248"/>
    <hyperlink ref="X531" r:id="rId778" location="!/hardikpturakhia/status/841666018023989248"/>
    <hyperlink ref="X532" r:id="rId779" location="!/aarvicorgroup/status/841712111852146689"/>
    <hyperlink ref="X533" r:id="rId780" location="!/aarvicorgroup/status/841715805393997825"/>
    <hyperlink ref="X534" r:id="rId781" location="!/aarvicorgroup/status/841712111852146689"/>
    <hyperlink ref="X535" r:id="rId782" location="!/aarvicorgroup/status/841715805393997825"/>
    <hyperlink ref="X536" r:id="rId783" location="!/aarvicorgroup/status/841712111852146689"/>
    <hyperlink ref="X537" r:id="rId784" location="!/aarvicorgroup/status/841715805393997825"/>
    <hyperlink ref="X538" r:id="rId785" location="!/aarvicorgroup/status/841712111852146689"/>
    <hyperlink ref="X539" r:id="rId786" location="!/aarvicorgroup/status/841715805393997825"/>
    <hyperlink ref="X540" r:id="rId787" location="!/aarvicorgroup/status/841712111852146689"/>
    <hyperlink ref="X541" r:id="rId788" location="!/aarvicorgroup/status/841715805393997825"/>
    <hyperlink ref="X542" r:id="rId789" location="!/aarvicorgroup/status/841712111852146689"/>
    <hyperlink ref="X543" r:id="rId790" location="!/aarvicorgroup/status/841715805393997825"/>
    <hyperlink ref="X544" r:id="rId791" location="!/aarvicorgroup/status/841712111852146689"/>
    <hyperlink ref="X545" r:id="rId792" location="!/aarvicorgroup/status/841715805393997825"/>
    <hyperlink ref="X171" r:id="rId793" location="!/anubandhan2/status/841716732913963008"/>
    <hyperlink ref="X172" r:id="rId794" location="!/anubandhan2/status/841716732913963008"/>
    <hyperlink ref="X546" r:id="rId795" location="!/jcaf108/status/841663802680705024"/>
    <hyperlink ref="X547" r:id="rId796" location="!/vivekdshah/status/841729928584339456"/>
    <hyperlink ref="X548" r:id="rId797" location="!/vivekdshah/status/841729928584339456"/>
    <hyperlink ref="X173" r:id="rId798" location="!/ajay_7460/status/841848508353253376"/>
    <hyperlink ref="X549" r:id="rId799" location="!/heartout_loud/status/841974428925747200"/>
    <hyperlink ref="X550" r:id="rId800" location="!/rushabh1912/status/842014168236580864"/>
    <hyperlink ref="X551" r:id="rId801" location="!/rushabh1912/status/842014168236580864"/>
    <hyperlink ref="X552" r:id="rId802" location="!/rushabh1912/status/842014168236580864"/>
    <hyperlink ref="X174" r:id="rId803" location="!/joedevadiga/status/842239271314550785"/>
    <hyperlink ref="X175" r:id="rId804" location="!/tagtaher/status/842253590655832064"/>
    <hyperlink ref="X176" r:id="rId805" location="!/tagtaher/status/842253590655832064"/>
    <hyperlink ref="X177" r:id="rId806" location="!/tagtaher/status/842253590655832064"/>
    <hyperlink ref="X178" r:id="rId807" location="!/tagtaher/status/842253590655832064"/>
    <hyperlink ref="X179" r:id="rId808" location="!/jolly_virendra/status/842374245174902784"/>
    <hyperlink ref="X553" r:id="rId809" location="!/newsnationtv/status/842420026372046849"/>
    <hyperlink ref="X554" r:id="rId810" location="!/newsnationtv/status/842420026372046849"/>
    <hyperlink ref="X180" r:id="rId811" location="!/rahulc03/status/842443075465035776"/>
    <hyperlink ref="X739" r:id="rId812" location="!/ismailsharif71/status/842618444994424832"/>
    <hyperlink ref="X740" r:id="rId813" location="!/ismailsharif71/status/842618444994424832"/>
    <hyperlink ref="X555" r:id="rId814" location="!/srkuniverseus/status/842710523754037249"/>
    <hyperlink ref="X556" r:id="rId815" location="!/ssrksrk/status/842725594819448833"/>
    <hyperlink ref="X557" r:id="rId816" location="!/ssrksrk/status/842725594819448833"/>
    <hyperlink ref="X741" r:id="rId817" location="!/vigneshbhatt/status/842958485360951302"/>
    <hyperlink ref="X742" r:id="rId818" location="!/vigneshbhatt/status/842958485360951302"/>
    <hyperlink ref="X558" r:id="rId819" location="!/bewdasailor/status/842996570274504705"/>
    <hyperlink ref="X559" r:id="rId820" location="!/kirtanchauhan/status/843015387948105729"/>
    <hyperlink ref="X560" r:id="rId821" location="!/kirtanchauhan/status/843015647411879936"/>
    <hyperlink ref="X561" r:id="rId822" location="!/jazbaatipathar/status/843374828643999744"/>
    <hyperlink ref="X181" r:id="rId823" location="!/sumitdhole88/status/843445833093840897"/>
    <hyperlink ref="X182" r:id="rId824" location="!/sumitdhole88/status/843445833093840897"/>
    <hyperlink ref="X183" r:id="rId825" location="!/mayankmishrabjp/status/843704216275189760"/>
    <hyperlink ref="X184" r:id="rId826" location="!/mayankmishrabjp/status/843704216275189760"/>
    <hyperlink ref="X562" r:id="rId827" location="!/sach2424/status/843744998491414528"/>
    <hyperlink ref="X563" r:id="rId828" location="!/rahulmalik3091/status/843765574370910209"/>
    <hyperlink ref="X564" r:id="rId829" location="!/rahulmalik3091/status/843765574370910209"/>
    <hyperlink ref="X743" r:id="rId830" location="!/regalstreak/status/843868709600948224"/>
    <hyperlink ref="X744" r:id="rId831" location="!/regalstreak/status/843868709600948224"/>
    <hyperlink ref="X745" r:id="rId832" location="!/regalstreak/status/843868709600948224"/>
    <hyperlink ref="X565" r:id="rId833" location="!/imnbj/status/844011132620824576"/>
    <hyperlink ref="AZ175" r:id="rId834"/>
    <hyperlink ref="AZ176" r:id="rId835"/>
    <hyperlink ref="AZ177" r:id="rId836"/>
    <hyperlink ref="AZ178" r:id="rId837"/>
    <hyperlink ref="R185" r:id="rId838"/>
    <hyperlink ref="R186" r:id="rId839"/>
    <hyperlink ref="R187" r:id="rId840"/>
    <hyperlink ref="R188" r:id="rId841"/>
    <hyperlink ref="U566" r:id="rId842"/>
    <hyperlink ref="U567" r:id="rId843"/>
    <hyperlink ref="U569" r:id="rId844"/>
    <hyperlink ref="U571" r:id="rId845"/>
    <hyperlink ref="V185" r:id="rId846"/>
    <hyperlink ref="V186" r:id="rId847"/>
    <hyperlink ref="V187" r:id="rId848"/>
    <hyperlink ref="V188" r:id="rId849"/>
    <hyperlink ref="V566" r:id="rId850"/>
    <hyperlink ref="V567" r:id="rId851"/>
    <hyperlink ref="V568" r:id="rId852"/>
    <hyperlink ref="V569" r:id="rId853"/>
    <hyperlink ref="V570" r:id="rId854"/>
    <hyperlink ref="V571" r:id="rId855"/>
    <hyperlink ref="X185" r:id="rId856" location="!/shubham_sd/status/841727923350581248"/>
    <hyperlink ref="X186" r:id="rId857" location="!/shubham_sd/status/841727923350581248"/>
    <hyperlink ref="X187" r:id="rId858" location="!/shubham_sd/status/841727923350581248"/>
    <hyperlink ref="X188" r:id="rId859" location="!/shubham_sd/status/841727923350581248"/>
    <hyperlink ref="X566" r:id="rId860" location="!/reliancejio/status/840486078234599424"/>
    <hyperlink ref="X567" r:id="rId861" location="!/reliancejio/status/841631224087040001"/>
    <hyperlink ref="X568" r:id="rId862" location="!/nagpur_srk/status/840814597271613440"/>
    <hyperlink ref="X569" r:id="rId863" location="!/nagpur_srk/status/842025458531241984"/>
    <hyperlink ref="X570" r:id="rId864" location="!/nagpur_srk/status/840814597271613440"/>
    <hyperlink ref="X571" r:id="rId865" location="!/nagpur_srk/status/842025458531241984"/>
    <hyperlink ref="V189" r:id="rId866"/>
    <hyperlink ref="V190" r:id="rId867"/>
    <hyperlink ref="V191" r:id="rId868"/>
    <hyperlink ref="X189" r:id="rId869" location="!/guptavikas2002/status/841642027787902976"/>
    <hyperlink ref="X190" r:id="rId870" location="!/guptavikas2002/status/841642027787902976"/>
    <hyperlink ref="X191" r:id="rId871" location="!/anuragzakarde/status/843103012008673281"/>
    <hyperlink ref="AZ189" r:id="rId872"/>
    <hyperlink ref="AZ190" r:id="rId873"/>
    <hyperlink ref="R572" r:id="rId874"/>
    <hyperlink ref="R573" r:id="rId875"/>
    <hyperlink ref="R574" r:id="rId876"/>
    <hyperlink ref="R575" r:id="rId877"/>
    <hyperlink ref="R576" r:id="rId878"/>
    <hyperlink ref="R577" r:id="rId879"/>
    <hyperlink ref="R578" r:id="rId880"/>
    <hyperlink ref="R579" r:id="rId881"/>
    <hyperlink ref="R580" r:id="rId882"/>
    <hyperlink ref="R581" r:id="rId883"/>
    <hyperlink ref="R582" r:id="rId884"/>
    <hyperlink ref="R583" r:id="rId885"/>
    <hyperlink ref="R584" r:id="rId886"/>
    <hyperlink ref="R585" r:id="rId887"/>
    <hyperlink ref="R586" r:id="rId888"/>
    <hyperlink ref="R587" r:id="rId889"/>
    <hyperlink ref="R588" r:id="rId890"/>
    <hyperlink ref="R205" r:id="rId891"/>
    <hyperlink ref="R206" r:id="rId892"/>
    <hyperlink ref="U591" r:id="rId893"/>
    <hyperlink ref="U592" r:id="rId894"/>
    <hyperlink ref="U593" r:id="rId895"/>
    <hyperlink ref="V572" r:id="rId896"/>
    <hyperlink ref="V573" r:id="rId897"/>
    <hyperlink ref="V574" r:id="rId898"/>
    <hyperlink ref="V192" r:id="rId899"/>
    <hyperlink ref="V746" r:id="rId900"/>
    <hyperlink ref="V747" r:id="rId901"/>
    <hyperlink ref="V193" r:id="rId902"/>
    <hyperlink ref="V194" r:id="rId903"/>
    <hyperlink ref="V195" r:id="rId904"/>
    <hyperlink ref="V196" r:id="rId905"/>
    <hyperlink ref="V197" r:id="rId906"/>
    <hyperlink ref="V198" r:id="rId907"/>
    <hyperlink ref="V199" r:id="rId908"/>
    <hyperlink ref="V200" r:id="rId909"/>
    <hyperlink ref="V575" r:id="rId910"/>
    <hyperlink ref="V576" r:id="rId911"/>
    <hyperlink ref="V577" r:id="rId912"/>
    <hyperlink ref="V578" r:id="rId913"/>
    <hyperlink ref="V579" r:id="rId914"/>
    <hyperlink ref="V580" r:id="rId915"/>
    <hyperlink ref="V581" r:id="rId916"/>
    <hyperlink ref="V582" r:id="rId917"/>
    <hyperlink ref="V583" r:id="rId918"/>
    <hyperlink ref="V584" r:id="rId919"/>
    <hyperlink ref="V585" r:id="rId920"/>
    <hyperlink ref="V586" r:id="rId921"/>
    <hyperlink ref="V587" r:id="rId922"/>
    <hyperlink ref="V588" r:id="rId923"/>
    <hyperlink ref="V201" r:id="rId924"/>
    <hyperlink ref="V202" r:id="rId925"/>
    <hyperlink ref="V203" r:id="rId926"/>
    <hyperlink ref="V204" r:id="rId927"/>
    <hyperlink ref="V205" r:id="rId928"/>
    <hyperlink ref="V206" r:id="rId929"/>
    <hyperlink ref="V207" r:id="rId930"/>
    <hyperlink ref="V208" r:id="rId931"/>
    <hyperlink ref="V209" r:id="rId932"/>
    <hyperlink ref="V210" r:id="rId933"/>
    <hyperlink ref="V748" r:id="rId934"/>
    <hyperlink ref="V749" r:id="rId935"/>
    <hyperlink ref="V211" r:id="rId936"/>
    <hyperlink ref="V212" r:id="rId937"/>
    <hyperlink ref="V589" r:id="rId938"/>
    <hyperlink ref="V590" r:id="rId939"/>
    <hyperlink ref="V591" r:id="rId940"/>
    <hyperlink ref="V592" r:id="rId941"/>
    <hyperlink ref="V593" r:id="rId942"/>
    <hyperlink ref="V594" r:id="rId943"/>
    <hyperlink ref="V595" r:id="rId944"/>
    <hyperlink ref="V596" r:id="rId945"/>
    <hyperlink ref="V597" r:id="rId946"/>
    <hyperlink ref="V598" r:id="rId947"/>
    <hyperlink ref="V599" r:id="rId948"/>
    <hyperlink ref="V600" r:id="rId949"/>
    <hyperlink ref="V601" r:id="rId950"/>
    <hyperlink ref="V602" r:id="rId951"/>
    <hyperlink ref="V603" r:id="rId952"/>
    <hyperlink ref="V604" r:id="rId953"/>
    <hyperlink ref="V605" r:id="rId954"/>
    <hyperlink ref="X572" r:id="rId955" location="!/rajananandan/status/772833414823182336"/>
    <hyperlink ref="X573" r:id="rId956" location="!/sagarpa06817669/status/840726428748525572"/>
    <hyperlink ref="X574" r:id="rId957" location="!/sagarpa06817669/status/840726428748525572"/>
    <hyperlink ref="X192" r:id="rId958" location="!/kitnakuch/status/840862919902527488"/>
    <hyperlink ref="X746" r:id="rId959" location="!/hkarandikar/status/841282028603600896"/>
    <hyperlink ref="X747" r:id="rId960" location="!/hkarandikar/status/841282028603600896"/>
    <hyperlink ref="X193" r:id="rId961" location="!/sachinsipune/status/840811141391630338"/>
    <hyperlink ref="X194" r:id="rId962" location="!/sachinsipune/status/840811141391630338"/>
    <hyperlink ref="X195" r:id="rId963" location="!/sachinsipune/status/841518869059629060"/>
    <hyperlink ref="X196" r:id="rId964" location="!/sachinsipune/status/841518869059629060"/>
    <hyperlink ref="X197" r:id="rId965" location="!/atulboss/status/841552847619538944"/>
    <hyperlink ref="X198" r:id="rId966" location="!/atulboss/status/841552847619538944"/>
    <hyperlink ref="X199" r:id="rId967" location="!/sameer_karve/status/841568634111705089"/>
    <hyperlink ref="X200" r:id="rId968" location="!/sameer_karve/status/841568634111705089"/>
    <hyperlink ref="X575" r:id="rId969" location="!/aarvicorgroup/status/841712111852146689"/>
    <hyperlink ref="X576" r:id="rId970" location="!/aarvicorgroup/status/841715805393997825"/>
    <hyperlink ref="X577" r:id="rId971" location="!/aarvicorgroup/status/841712111852146689"/>
    <hyperlink ref="X578" r:id="rId972" location="!/aarvicorgroup/status/841715805393997825"/>
    <hyperlink ref="X579" r:id="rId973" location="!/aarvicorgroup/status/841712111852146689"/>
    <hyperlink ref="X580" r:id="rId974" location="!/aarvicorgroup/status/841715805393997825"/>
    <hyperlink ref="X581" r:id="rId975" location="!/aarvicorgroup/status/841712111852146689"/>
    <hyperlink ref="X582" r:id="rId976" location="!/aarvicorgroup/status/841715805393997825"/>
    <hyperlink ref="X583" r:id="rId977" location="!/aarvicorgroup/status/841712111852146689"/>
    <hyperlink ref="X584" r:id="rId978" location="!/aarvicorgroup/status/841715805393997825"/>
    <hyperlink ref="X585" r:id="rId979" location="!/aarvicorgroup/status/841712111852146689"/>
    <hyperlink ref="X586" r:id="rId980" location="!/aarvicorgroup/status/841715805393997825"/>
    <hyperlink ref="X587" r:id="rId981" location="!/aarvicorgroup/status/841712111852146689"/>
    <hyperlink ref="X588" r:id="rId982" location="!/aarvicorgroup/status/841715805393997825"/>
    <hyperlink ref="X201" r:id="rId983" location="!/anurag_engr/status/841942835972706306"/>
    <hyperlink ref="X202" r:id="rId984" location="!/anurag_engr/status/841942835972706306"/>
    <hyperlink ref="X203" r:id="rId985" location="!/sunshine_chat/status/841967585994412032"/>
    <hyperlink ref="X204" r:id="rId986" location="!/ani_agarwal/status/842385074159001600"/>
    <hyperlink ref="X205" r:id="rId987" location="!/yonibcherry/status/842409350899593216"/>
    <hyperlink ref="X206" r:id="rId988" location="!/yonibcherry/status/842409350899593216"/>
    <hyperlink ref="X207" r:id="rId989" location="!/pqjiggy/status/842580723743649796"/>
    <hyperlink ref="X208" r:id="rId990" location="!/pqjiggy/status/842580723743649796"/>
    <hyperlink ref="X209" r:id="rId991" location="!/kava1189/status/842978904637915137"/>
    <hyperlink ref="X210" r:id="rId992" location="!/rajeshkamdar4/status/842989842678136832"/>
    <hyperlink ref="X748" r:id="rId993" location="!/saudreamchaser/status/843102822501617666"/>
    <hyperlink ref="X749" r:id="rId994" location="!/saudreamchaser/status/843102822501617666"/>
    <hyperlink ref="X211" r:id="rId995" location="!/gourab_87/status/843361914625409024"/>
    <hyperlink ref="X212" r:id="rId996" location="!/gourab_87/status/843361914625409024"/>
    <hyperlink ref="X589" r:id="rId997" location="!/_digitalfutures/status/843519866883706880"/>
    <hyperlink ref="X590" r:id="rId998" location="!/_digitalfutures/status/843519866883706880"/>
    <hyperlink ref="X591" r:id="rId999" location="!/reliancejio/status/841631224087040001"/>
    <hyperlink ref="X592" r:id="rId1000" location="!/srkfc_pune/status/843599121520844800"/>
    <hyperlink ref="X593" r:id="rId1001" location="!/srkfc_pune/status/843599121520844800"/>
    <hyperlink ref="X594" r:id="rId1002" location="!/vishalsh521/status/843636999424761856"/>
    <hyperlink ref="X595" r:id="rId1003" location="!/vishalsh521/status/843636999424761856"/>
    <hyperlink ref="X596" r:id="rId1004" location="!/vikramwkarve/status/843534660277886976"/>
    <hyperlink ref="X597" r:id="rId1005" location="!/smartcityfeed/status/843519948223926272"/>
    <hyperlink ref="X598" r:id="rId1006" location="!/smartcityfeed/status/843519948223926272"/>
    <hyperlink ref="X599" r:id="rId1007" location="!/smartcityfeed/status/843654584853807105"/>
    <hyperlink ref="X600" r:id="rId1008" location="!/smartcityfeed/status/843654584853807105"/>
    <hyperlink ref="X601" r:id="rId1009" location="!/vikramwkarve/status/843519035132133377"/>
    <hyperlink ref="X602" r:id="rId1010" location="!/vikramwkarve/status/843534660277886976"/>
    <hyperlink ref="X603" r:id="rId1011" location="!/vikramwkarve/status/843654415429124096"/>
    <hyperlink ref="X604" r:id="rId1012" location="!/energycoin/status/843656270515245058"/>
    <hyperlink ref="X605" r:id="rId1013" location="!/energycoin/status/843656270515245058"/>
    <hyperlink ref="AZ192" r:id="rId1014"/>
    <hyperlink ref="AZ601" r:id="rId1015"/>
    <hyperlink ref="AZ603" r:id="rId1016"/>
    <hyperlink ref="R239" r:id="rId1017"/>
    <hyperlink ref="R246" r:id="rId1018"/>
    <hyperlink ref="R248" r:id="rId1019"/>
    <hyperlink ref="R249" r:id="rId1020"/>
    <hyperlink ref="R250" r:id="rId1021"/>
    <hyperlink ref="R251" r:id="rId1022"/>
    <hyperlink ref="R254" r:id="rId1023"/>
    <hyperlink ref="R255" r:id="rId1024"/>
    <hyperlink ref="R256" r:id="rId1025"/>
    <hyperlink ref="R257" r:id="rId1026"/>
    <hyperlink ref="R259" r:id="rId1027"/>
    <hyperlink ref="R260" r:id="rId1028"/>
    <hyperlink ref="V750" r:id="rId1029"/>
    <hyperlink ref="V751" r:id="rId1030"/>
    <hyperlink ref="V752" r:id="rId1031"/>
    <hyperlink ref="V213" r:id="rId1032"/>
    <hyperlink ref="V214" r:id="rId1033"/>
    <hyperlink ref="V215" r:id="rId1034"/>
    <hyperlink ref="V216" r:id="rId1035"/>
    <hyperlink ref="V217" r:id="rId1036"/>
    <hyperlink ref="V218" r:id="rId1037"/>
    <hyperlink ref="V219" r:id="rId1038"/>
    <hyperlink ref="V220" r:id="rId1039"/>
    <hyperlink ref="V221" r:id="rId1040"/>
    <hyperlink ref="V222" r:id="rId1041"/>
    <hyperlink ref="V223" r:id="rId1042"/>
    <hyperlink ref="V224" r:id="rId1043"/>
    <hyperlink ref="V225" r:id="rId1044"/>
    <hyperlink ref="V226" r:id="rId1045"/>
    <hyperlink ref="V227" r:id="rId1046"/>
    <hyperlink ref="V228" r:id="rId1047"/>
    <hyperlink ref="V229" r:id="rId1048"/>
    <hyperlink ref="V230" r:id="rId1049"/>
    <hyperlink ref="V231" r:id="rId1050"/>
    <hyperlink ref="V232" r:id="rId1051"/>
    <hyperlink ref="V233" r:id="rId1052"/>
    <hyperlink ref="V234" r:id="rId1053"/>
    <hyperlink ref="V235" r:id="rId1054"/>
    <hyperlink ref="V236" r:id="rId1055"/>
    <hyperlink ref="V237" r:id="rId1056"/>
    <hyperlink ref="V238" r:id="rId1057"/>
    <hyperlink ref="V239" r:id="rId1058"/>
    <hyperlink ref="V240" r:id="rId1059"/>
    <hyperlink ref="V241" r:id="rId1060"/>
    <hyperlink ref="V242" r:id="rId1061"/>
    <hyperlink ref="V243" r:id="rId1062"/>
    <hyperlink ref="V244" r:id="rId1063"/>
    <hyperlink ref="V245" r:id="rId1064"/>
    <hyperlink ref="V246" r:id="rId1065"/>
    <hyperlink ref="V247" r:id="rId1066"/>
    <hyperlink ref="V248" r:id="rId1067"/>
    <hyperlink ref="V249" r:id="rId1068"/>
    <hyperlink ref="V250" r:id="rId1069"/>
    <hyperlink ref="V251" r:id="rId1070"/>
    <hyperlink ref="V252" r:id="rId1071"/>
    <hyperlink ref="V253" r:id="rId1072"/>
    <hyperlink ref="V254" r:id="rId1073"/>
    <hyperlink ref="V255" r:id="rId1074"/>
    <hyperlink ref="V256" r:id="rId1075"/>
    <hyperlink ref="V257" r:id="rId1076"/>
    <hyperlink ref="V258" r:id="rId1077"/>
    <hyperlink ref="V259" r:id="rId1078"/>
    <hyperlink ref="V260" r:id="rId1079"/>
    <hyperlink ref="X750" r:id="rId1080" location="!/vandanabhansali/status/840599477941596160"/>
    <hyperlink ref="X751" r:id="rId1081" location="!/vandanabhansali/status/840599477941596160"/>
    <hyperlink ref="X752" r:id="rId1082" location="!/vandanabhansali/status/840599477941596160"/>
    <hyperlink ref="X213" r:id="rId1083" location="!/ajitsinghpundir/status/841835140091392000"/>
    <hyperlink ref="X214" r:id="rId1084" location="!/ajitsinghpundir/status/841835140091392000"/>
    <hyperlink ref="X215" r:id="rId1085" location="!/ajitsinghpundir/status/841835140091392000"/>
    <hyperlink ref="X216" r:id="rId1086" location="!/ajitsinghpundir/status/841835140091392000"/>
    <hyperlink ref="X217" r:id="rId1087" location="!/mona1961talks/status/842110819290644481"/>
    <hyperlink ref="X218" r:id="rId1088" location="!/mona1961talks/status/842110819290644481"/>
    <hyperlink ref="X219" r:id="rId1089" location="!/mona1961talks/status/842110819290644481"/>
    <hyperlink ref="X220" r:id="rId1090" location="!/veeresh1976/status/841607904566349825"/>
    <hyperlink ref="X221" r:id="rId1091" location="!/voiceofaxom/status/841608230170181632"/>
    <hyperlink ref="X222" r:id="rId1092" location="!/veeresh1976/status/841607904566349825"/>
    <hyperlink ref="X223" r:id="rId1093" location="!/veeresh1976/status/841607904566349825"/>
    <hyperlink ref="X224" r:id="rId1094" location="!/voiceofaxom/status/841608230170181632"/>
    <hyperlink ref="X225" r:id="rId1095" location="!/voiceofaxom/status/842420352244371456"/>
    <hyperlink ref="X226" r:id="rId1096" location="!/yearofmonk/status/841612004536147969"/>
    <hyperlink ref="X227" r:id="rId1097" location="!/voiceofaxom/status/841603346846883840"/>
    <hyperlink ref="X228" r:id="rId1098" location="!/voiceofaxom/status/841603346846883840"/>
    <hyperlink ref="X229" r:id="rId1099" location="!/voiceofaxom/status/841603346846883840"/>
    <hyperlink ref="X230" r:id="rId1100" location="!/voiceofaxom/status/841608230170181632"/>
    <hyperlink ref="X231" r:id="rId1101" location="!/voiceofaxom/status/841612447484129285"/>
    <hyperlink ref="X232" r:id="rId1102" location="!/voiceofaxom/status/841612447484129285"/>
    <hyperlink ref="X233" r:id="rId1103" location="!/voiceofaxom/status/841612447484129285"/>
    <hyperlink ref="X234" r:id="rId1104" location="!/voiceofaxom/status/841612468107563009"/>
    <hyperlink ref="X235" r:id="rId1105" location="!/voiceofaxom/status/841612468107563009"/>
    <hyperlink ref="X236" r:id="rId1106" location="!/voiceofaxom/status/841612468107563009"/>
    <hyperlink ref="X237" r:id="rId1107" location="!/voiceofaxom/status/842420352244371456"/>
    <hyperlink ref="X238" r:id="rId1108" location="!/voiceofaxom/status/842420352244371456"/>
    <hyperlink ref="X239" r:id="rId1109" location="!/sumitbajoria/status/841602108768034816"/>
    <hyperlink ref="X240" r:id="rId1110" location="!/sumitbajoria/status/841611320810196994"/>
    <hyperlink ref="X241" r:id="rId1111" location="!/sumitbajoria/status/841613817264164864"/>
    <hyperlink ref="X242" r:id="rId1112" location="!/yearofmonk/status/841612004536147969"/>
    <hyperlink ref="X243" r:id="rId1113" location="!/yearofmonk/status/841612004536147969"/>
    <hyperlink ref="X244" r:id="rId1114" location="!/sumitbajoria/status/841611320810196994"/>
    <hyperlink ref="X245" r:id="rId1115" location="!/sumitbajoria/status/841613817264164864"/>
    <hyperlink ref="X246" r:id="rId1116" location="!/sumitbajoria/status/842183615656087552"/>
    <hyperlink ref="X247" r:id="rId1117" location="!/sumitbajoria/status/843030431343763457"/>
    <hyperlink ref="X248" r:id="rId1118" location="!/sumitbajoria/status/841602108768034816"/>
    <hyperlink ref="X249" r:id="rId1119" location="!/sumitbajoria/status/841952328672526342"/>
    <hyperlink ref="X250" r:id="rId1120" location="!/sumitbajoria/status/844015111916474368"/>
    <hyperlink ref="X251" r:id="rId1121" location="!/sumitbajoria/status/841602108768034816"/>
    <hyperlink ref="X252" r:id="rId1122" location="!/sumitbajoria/status/841611320810196994"/>
    <hyperlink ref="X253" r:id="rId1123" location="!/sumitbajoria/status/841613817264164864"/>
    <hyperlink ref="X254" r:id="rId1124" location="!/sumitbajoria/status/841621346543128580"/>
    <hyperlink ref="X255" r:id="rId1125" location="!/sumitbajoria/status/841952328672526342"/>
    <hyperlink ref="X256" r:id="rId1126" location="!/sumitbajoria/status/842183615656087552"/>
    <hyperlink ref="X257" r:id="rId1127" location="!/sumitbajoria/status/842407271216869376"/>
    <hyperlink ref="X258" r:id="rId1128" location="!/sumitbajoria/status/843030431343763457"/>
    <hyperlink ref="X259" r:id="rId1129" location="!/sumitbajoria/status/843836624387694592"/>
    <hyperlink ref="X260" r:id="rId1130" location="!/sumitbajoria/status/844015111916474368"/>
    <hyperlink ref="V606" r:id="rId1131"/>
    <hyperlink ref="X606" r:id="rId1132" location="!/kumarkuila/status/841355992990281728"/>
    <hyperlink ref="R265" r:id="rId1133"/>
    <hyperlink ref="V607" r:id="rId1134"/>
    <hyperlink ref="V608" r:id="rId1135"/>
    <hyperlink ref="V609" r:id="rId1136"/>
    <hyperlink ref="V261" r:id="rId1137"/>
    <hyperlink ref="V610" r:id="rId1138"/>
    <hyperlink ref="V262" r:id="rId1139"/>
    <hyperlink ref="V263" r:id="rId1140"/>
    <hyperlink ref="V264" r:id="rId1141"/>
    <hyperlink ref="V611" r:id="rId1142"/>
    <hyperlink ref="V612" r:id="rId1143"/>
    <hyperlink ref="V265" r:id="rId1144"/>
    <hyperlink ref="V266" r:id="rId1145"/>
    <hyperlink ref="V267" r:id="rId1146"/>
    <hyperlink ref="V268" r:id="rId1147"/>
    <hyperlink ref="X607" r:id="rId1148" location="!/kumarkuila/status/841355992990281728"/>
    <hyperlink ref="X608" r:id="rId1149" location="!/kumarkuila/status/841356863878791168"/>
    <hyperlink ref="X609" r:id="rId1150" location="!/kumarkuila/status/841357199410573312"/>
    <hyperlink ref="X261" r:id="rId1151" location="!/sangram_biswal/status/841615204479778818"/>
    <hyperlink ref="X610" r:id="rId1152" location="!/parthamishra10/status/841674624098156544"/>
    <hyperlink ref="X262" r:id="rId1153" location="!/parikshit2212/status/841825694401363968"/>
    <hyperlink ref="X263" r:id="rId1154" location="!/mohantybiswa10/status/842188127800303616"/>
    <hyperlink ref="X264" r:id="rId1155" location="!/mohantybiswa10/status/842188127800303616"/>
    <hyperlink ref="X611" r:id="rId1156" location="!/nayak_nehu/status/842646870245720064"/>
    <hyperlink ref="X612" r:id="rId1157" location="!/nayak_nehu/status/842646870245720064"/>
    <hyperlink ref="X265" r:id="rId1158" location="!/koolidle/status/843060726377988098"/>
    <hyperlink ref="X266" r:id="rId1159" location="!/prime_odisha/status/843519690177744896"/>
    <hyperlink ref="X267" r:id="rId1160" location="!/siva_beb/status/843860267876433921"/>
    <hyperlink ref="X268" r:id="rId1161" location="!/siva_beb/status/843860267876433921"/>
    <hyperlink ref="V269" r:id="rId1162"/>
    <hyperlink ref="V270" r:id="rId1163"/>
    <hyperlink ref="V271" r:id="rId1164"/>
    <hyperlink ref="V272" r:id="rId1165"/>
    <hyperlink ref="V273" r:id="rId1166"/>
    <hyperlink ref="X269" r:id="rId1167" location="!/prime_odisha/status/843519690177744896"/>
    <hyperlink ref="X270" r:id="rId1168" location="!/samips129/status/844049972236619780"/>
    <hyperlink ref="X271" r:id="rId1169" location="!/samips129/status/844049972236619780"/>
    <hyperlink ref="X272" r:id="rId1170" location="!/samips129/status/844049972236619780"/>
    <hyperlink ref="X273" r:id="rId1171" location="!/samips129/status/844049972236619780"/>
    <hyperlink ref="V613" r:id="rId1172"/>
    <hyperlink ref="V274" r:id="rId1173"/>
    <hyperlink ref="V275" r:id="rId1174"/>
    <hyperlink ref="V276" r:id="rId1175"/>
    <hyperlink ref="V277" r:id="rId1176"/>
    <hyperlink ref="X613" r:id="rId1177" location="!/mohitbhandari48/status/841975857736429568"/>
    <hyperlink ref="X274" r:id="rId1178" location="!/piyushkapoor40/status/842046934789545985"/>
    <hyperlink ref="X275" r:id="rId1179" location="!/sharmagaj/status/842707690103230464"/>
    <hyperlink ref="X276" r:id="rId1180" location="!/sharmagaj/status/842707690103230464"/>
    <hyperlink ref="X277" r:id="rId1181" location="!/sharmagaj/status/842707690103230464"/>
    <hyperlink ref="R614" r:id="rId1182"/>
    <hyperlink ref="R615" r:id="rId1183"/>
    <hyperlink ref="R616" r:id="rId1184"/>
    <hyperlink ref="R617" r:id="rId1185"/>
    <hyperlink ref="R618" r:id="rId1186"/>
    <hyperlink ref="R619" r:id="rId1187"/>
    <hyperlink ref="R278" r:id="rId1188"/>
    <hyperlink ref="R279" r:id="rId1189"/>
    <hyperlink ref="R280" r:id="rId1190"/>
    <hyperlink ref="R281" r:id="rId1191"/>
    <hyperlink ref="R282" r:id="rId1192"/>
    <hyperlink ref="R283" r:id="rId1193"/>
    <hyperlink ref="V614" r:id="rId1194"/>
    <hyperlink ref="V615" r:id="rId1195"/>
    <hyperlink ref="V616" r:id="rId1196"/>
    <hyperlink ref="V617" r:id="rId1197"/>
    <hyperlink ref="V618" r:id="rId1198"/>
    <hyperlink ref="V619" r:id="rId1199"/>
    <hyperlink ref="V278" r:id="rId1200"/>
    <hyperlink ref="V279" r:id="rId1201"/>
    <hyperlink ref="V280" r:id="rId1202"/>
    <hyperlink ref="V281" r:id="rId1203"/>
    <hyperlink ref="V282" r:id="rId1204"/>
    <hyperlink ref="V283" r:id="rId1205"/>
    <hyperlink ref="X614" r:id="rId1206" location="!/ghaintpunjab/status/841952295575261187"/>
    <hyperlink ref="X615" r:id="rId1207" location="!/ghaintpunjab/status/841952295575261187"/>
    <hyperlink ref="X616" r:id="rId1208" location="!/ghaintpunjab/status/841952295575261187"/>
    <hyperlink ref="X617" r:id="rId1209" location="!/ghaintpunjab/status/841952295575261187"/>
    <hyperlink ref="X618" r:id="rId1210" location="!/ojaswwee/status/842272892012318720"/>
    <hyperlink ref="X619" r:id="rId1211" location="!/ojaswwee/status/842272892012318720"/>
    <hyperlink ref="X278" r:id="rId1212" location="!/ak82ak85/status/842300654534176771"/>
    <hyperlink ref="X279" r:id="rId1213" location="!/ak82ak85/status/842300654534176771"/>
    <hyperlink ref="X280" r:id="rId1214" location="!/ak82ak85/status/843328536920440832"/>
    <hyperlink ref="X281" r:id="rId1215" location="!/ak82ak85/status/843328536920440832"/>
    <hyperlink ref="X282" r:id="rId1216" location="!/ak82ak85/status/842300654534176771"/>
    <hyperlink ref="X283" r:id="rId1217" location="!/ak82ak85/status/843328536920440832"/>
    <hyperlink ref="V284" r:id="rId1218"/>
    <hyperlink ref="X284" r:id="rId1219" location="!/piyushkapoor40/status/842046934789545985"/>
    <hyperlink ref="V620" r:id="rId1220"/>
    <hyperlink ref="V621" r:id="rId1221"/>
    <hyperlink ref="V622" r:id="rId1222"/>
    <hyperlink ref="V623" r:id="rId1223"/>
    <hyperlink ref="V624" r:id="rId1224"/>
    <hyperlink ref="V625" r:id="rId1225"/>
    <hyperlink ref="V285" r:id="rId1226"/>
    <hyperlink ref="V626" r:id="rId1227"/>
    <hyperlink ref="V627" r:id="rId1228"/>
    <hyperlink ref="V628" r:id="rId1229"/>
    <hyperlink ref="V629" r:id="rId1230"/>
    <hyperlink ref="V630" r:id="rId1231"/>
    <hyperlink ref="V631" r:id="rId1232"/>
    <hyperlink ref="V632" r:id="rId1233"/>
    <hyperlink ref="X620" r:id="rId1234" location="!/shubshell/status/841277977447010304"/>
    <hyperlink ref="X621" r:id="rId1235" location="!/shubshell/status/841277977447010304"/>
    <hyperlink ref="X622" r:id="rId1236" location="!/deerider95/status/841153273012854785"/>
    <hyperlink ref="X623" r:id="rId1237" location="!/tarachandgurja1/status/841286671173730305"/>
    <hyperlink ref="X624" r:id="rId1238" location="!/tarachandgurja1/status/841286671173730305"/>
    <hyperlink ref="X625" r:id="rId1239" location="!/toshniwal_vinit/status/841467090506829825"/>
    <hyperlink ref="X285" r:id="rId1240" location="!/kkamalpugalia/status/841544203217825792"/>
    <hyperlink ref="X626" r:id="rId1241" location="!/kaifiyatmca/status/842812212771078144"/>
    <hyperlink ref="X627" r:id="rId1242" location="!/kaifiyatmca/status/842812212771078144"/>
    <hyperlink ref="X628" r:id="rId1243" location="!/ghatwamukesh/status/843356280353968128"/>
    <hyperlink ref="X629" r:id="rId1244" location="!/ghatwakishore/status/843491659946082306"/>
    <hyperlink ref="X630" r:id="rId1245" location="!/ghatwamukesh/status/843356280353968128"/>
    <hyperlink ref="X631" r:id="rId1246" location="!/ghatwakishore/status/843491659946082306"/>
    <hyperlink ref="X632" r:id="rId1247" location="!/ghatwakishore/status/843491659946082306"/>
    <hyperlink ref="U292" r:id="rId1248"/>
    <hyperlink ref="V286" r:id="rId1249"/>
    <hyperlink ref="V753" r:id="rId1250"/>
    <hyperlink ref="V754" r:id="rId1251"/>
    <hyperlink ref="V755" r:id="rId1252"/>
    <hyperlink ref="V287" r:id="rId1253"/>
    <hyperlink ref="V288" r:id="rId1254"/>
    <hyperlink ref="V289" r:id="rId1255"/>
    <hyperlink ref="V290" r:id="rId1256"/>
    <hyperlink ref="V291" r:id="rId1257"/>
    <hyperlink ref="V292" r:id="rId1258"/>
    <hyperlink ref="V293" r:id="rId1259"/>
    <hyperlink ref="X286" r:id="rId1260" location="!/anurag_bohra/status/841599216514396160"/>
    <hyperlink ref="X753" r:id="rId1261" location="!/mona1961talks/status/842196940171304964"/>
    <hyperlink ref="X754" r:id="rId1262" location="!/mona1961talks/status/842196940171304964"/>
    <hyperlink ref="X755" r:id="rId1263" location="!/mona1961talks/status/842196940171304964"/>
    <hyperlink ref="X287" r:id="rId1264" location="!/sunil_saraswat/status/843113229983260672"/>
    <hyperlink ref="X288" r:id="rId1265" location="!/sunil_saraswat/status/843113229983260672"/>
    <hyperlink ref="X289" r:id="rId1266" location="!/prashantuv243/status/843149284325257216"/>
    <hyperlink ref="X290" r:id="rId1267" location="!/prashantuv243/status/843149284325257216"/>
    <hyperlink ref="X291" r:id="rId1268" location="!/prashantuv243/status/843149284325257216"/>
    <hyperlink ref="X292" r:id="rId1269" location="!/sudarshan_10/status/843512605217964032"/>
    <hyperlink ref="X293" r:id="rId1270" location="!/nrmehrotra/status/843832991122042880"/>
    <hyperlink ref="V633" r:id="rId1271"/>
    <hyperlink ref="V294" r:id="rId1272"/>
    <hyperlink ref="V634" r:id="rId1273"/>
    <hyperlink ref="V635" r:id="rId1274"/>
    <hyperlink ref="V295" r:id="rId1275"/>
    <hyperlink ref="V296" r:id="rId1276"/>
    <hyperlink ref="V297" r:id="rId1277"/>
    <hyperlink ref="V298" r:id="rId1278"/>
    <hyperlink ref="V299" r:id="rId1279"/>
    <hyperlink ref="V300" r:id="rId1280"/>
    <hyperlink ref="X633" r:id="rId1281" location="!/toshniwal_vinit/status/841467090506829825"/>
    <hyperlink ref="X294" r:id="rId1282" location="!/ajay_7460/status/841848508353253376"/>
    <hyperlink ref="X634" r:id="rId1283" location="!/jaingeeteshjain/status/842010387272867844"/>
    <hyperlink ref="X635" r:id="rId1284" location="!/anandraj546/status/842698143548542976"/>
    <hyperlink ref="X295" r:id="rId1285" location="!/kaifiyatmca/status/842812212771078144"/>
    <hyperlink ref="X296" r:id="rId1286" location="!/kaifiyatmca/status/842812212771078144"/>
    <hyperlink ref="X297" r:id="rId1287" location="!/rohitjainworld/status/842832116241043456"/>
    <hyperlink ref="X298" r:id="rId1288" location="!/rohitjainworld/status/842832116241043456"/>
    <hyperlink ref="X299" r:id="rId1289" location="!/subhash_kota/status/843451374268534786"/>
    <hyperlink ref="X300" r:id="rId1290" location="!/subhash_kota/status/843451374268534786"/>
    <hyperlink ref="V636" r:id="rId1291"/>
    <hyperlink ref="X636" r:id="rId1292" location="!/yashagarwal/status/842384757908488193"/>
    <hyperlink ref="V637" r:id="rId1293"/>
    <hyperlink ref="V301" r:id="rId1294"/>
    <hyperlink ref="X637" r:id="rId1295" location="!/mahihsn/status/842029539177975809"/>
    <hyperlink ref="X301" r:id="rId1296" location="!/mahihsn/status/843384196957593601"/>
    <hyperlink ref="V638" r:id="rId1297"/>
    <hyperlink ref="V639" r:id="rId1298"/>
    <hyperlink ref="X638" r:id="rId1299" location="!/iamthunderboy/status/841242613944467460"/>
    <hyperlink ref="X639" r:id="rId1300" location="!/iamthunderboy/status/841242613944467460"/>
    <hyperlink ref="R642" r:id="rId1301"/>
    <hyperlink ref="R643" r:id="rId1302"/>
    <hyperlink ref="R644" r:id="rId1303"/>
    <hyperlink ref="R645" r:id="rId1304"/>
    <hyperlink ref="V302" r:id="rId1305"/>
    <hyperlink ref="V303" r:id="rId1306"/>
    <hyperlink ref="V640" r:id="rId1307"/>
    <hyperlink ref="V304" r:id="rId1308"/>
    <hyperlink ref="V305" r:id="rId1309"/>
    <hyperlink ref="V306" r:id="rId1310"/>
    <hyperlink ref="V307" r:id="rId1311"/>
    <hyperlink ref="V308" r:id="rId1312"/>
    <hyperlink ref="V309" r:id="rId1313"/>
    <hyperlink ref="V756" r:id="rId1314"/>
    <hyperlink ref="V757" r:id="rId1315"/>
    <hyperlink ref="V641" r:id="rId1316"/>
    <hyperlink ref="V310" r:id="rId1317"/>
    <hyperlink ref="V311" r:id="rId1318"/>
    <hyperlink ref="V312" r:id="rId1319"/>
    <hyperlink ref="V642" r:id="rId1320"/>
    <hyperlink ref="V643" r:id="rId1321"/>
    <hyperlink ref="V644" r:id="rId1322"/>
    <hyperlink ref="V645" r:id="rId1323"/>
    <hyperlink ref="V646" r:id="rId1324"/>
    <hyperlink ref="V647" r:id="rId1325"/>
    <hyperlink ref="V648" r:id="rId1326"/>
    <hyperlink ref="V649" r:id="rId1327"/>
    <hyperlink ref="X302" r:id="rId1328" location="!/srfnhmd90/status/840845348062953472"/>
    <hyperlink ref="X303" r:id="rId1329" location="!/srfnhmd90/status/840845348062953472"/>
    <hyperlink ref="X640" r:id="rId1330" location="!/saikumar_vsms/status/840996313030316032"/>
    <hyperlink ref="X304" r:id="rId1331" location="!/pradeepbright/status/841485527752798208"/>
    <hyperlink ref="X305" r:id="rId1332" location="!/dilliplubu/status/842762253866885120"/>
    <hyperlink ref="X306" r:id="rId1333" location="!/dilliplubu/status/842422288230305792"/>
    <hyperlink ref="X307" r:id="rId1334" location="!/dilliplubu/status/842422785880297472"/>
    <hyperlink ref="X308" r:id="rId1335" location="!/dilliplubu/status/842762253866885120"/>
    <hyperlink ref="X309" r:id="rId1336" location="!/dilliplubu/status/842762253866885120"/>
    <hyperlink ref="X756" r:id="rId1337" location="!/aruncfp/status/842766271481446400"/>
    <hyperlink ref="X757" r:id="rId1338" location="!/aruncfp/status/842766271481446400"/>
    <hyperlink ref="X641" r:id="rId1339" location="!/lahirasyed1/status/843004721975779328"/>
    <hyperlink ref="X310" r:id="rId1340" location="!/dev_senapati/status/843037525157408768"/>
    <hyperlink ref="X311" r:id="rId1341" location="!/dev_senapati/status/843037525157408768"/>
    <hyperlink ref="X312" r:id="rId1342" location="!/18diku/status/843338871811297280"/>
    <hyperlink ref="X642" r:id="rId1343" location="!/bibhu_pb/status/843400205118689280"/>
    <hyperlink ref="X643" r:id="rId1344" location="!/bibhu_pb/status/843400205118689280"/>
    <hyperlink ref="X644" r:id="rId1345" location="!/bibhu_pb/status/843400205118689280"/>
    <hyperlink ref="X645" r:id="rId1346" location="!/bibhu_pb/status/843400205118689280"/>
    <hyperlink ref="X646" r:id="rId1347" location="!/crpofmdev/status/843448460321918977"/>
    <hyperlink ref="X647" r:id="rId1348" location="!/crpofmdev/status/843448460321918977"/>
    <hyperlink ref="X648" r:id="rId1349" location="!/manisampath/status/843678523483029504"/>
    <hyperlink ref="X649" r:id="rId1350" location="!/manisampath/status/843679455381880832"/>
    <hyperlink ref="V650" r:id="rId1351"/>
    <hyperlink ref="V758" r:id="rId1352"/>
    <hyperlink ref="V759" r:id="rId1353"/>
    <hyperlink ref="X650" r:id="rId1354" location="!/vjk2005/status/841553620990550018"/>
    <hyperlink ref="X758" r:id="rId1355" location="!/dhilip10000/status/842698524223406081"/>
    <hyperlink ref="X759" r:id="rId1356" location="!/dhilip10000/status/842698524223406081"/>
    <hyperlink ref="V651" r:id="rId1357"/>
    <hyperlink ref="V652" r:id="rId1358"/>
    <hyperlink ref="X651" r:id="rId1359" location="!/upsurajgehlot/status/841185471514451968"/>
    <hyperlink ref="X652" r:id="rId1360" location="!/upsurajgehlot/status/841185755837927424"/>
    <hyperlink ref="R313" r:id="rId1361"/>
    <hyperlink ref="V313" r:id="rId1362"/>
    <hyperlink ref="X313" r:id="rId1363" location="!/siddharth20111/status/841557490106040321"/>
    <hyperlink ref="R763" r:id="rId1364"/>
    <hyperlink ref="U314" r:id="rId1365"/>
    <hyperlink ref="V314" r:id="rId1366"/>
    <hyperlink ref="V315" r:id="rId1367"/>
    <hyperlink ref="V316" r:id="rId1368"/>
    <hyperlink ref="V760" r:id="rId1369"/>
    <hyperlink ref="V761" r:id="rId1370"/>
    <hyperlink ref="V762" r:id="rId1371"/>
    <hyperlink ref="V317" r:id="rId1372"/>
    <hyperlink ref="V318" r:id="rId1373"/>
    <hyperlink ref="V763" r:id="rId1374"/>
    <hyperlink ref="V319" r:id="rId1375"/>
    <hyperlink ref="X314" r:id="rId1376" location="!/s_srikant/status/841335006882541568"/>
    <hyperlink ref="X315" r:id="rId1377" location="!/sankarsakhinala/status/841637215297982464"/>
    <hyperlink ref="X316" r:id="rId1378" location="!/sankarsakhinala/status/841637215297982464"/>
    <hyperlink ref="X760" r:id="rId1379" location="!/surendraknaidu/status/841703424550944769"/>
    <hyperlink ref="X761" r:id="rId1380" location="!/surendraknaidu/status/841703424550944769"/>
    <hyperlink ref="X762" r:id="rId1381" location="!/surendraknaidu/status/841703424550944769"/>
    <hyperlink ref="X317" r:id="rId1382" location="!/rpawankumar12/status/842218216369750016"/>
    <hyperlink ref="X318" r:id="rId1383" location="!/rpawankumar12/status/842218216369750016"/>
    <hyperlink ref="X763" r:id="rId1384" location="!/sudheerkumr/status/843341955790716928"/>
    <hyperlink ref="X319" r:id="rId1385" location="!/kilaruness/status/843440847098134529"/>
    <hyperlink ref="R320" r:id="rId1386"/>
    <hyperlink ref="R321" r:id="rId1387"/>
    <hyperlink ref="V320" r:id="rId1388"/>
    <hyperlink ref="V321" r:id="rId1389"/>
    <hyperlink ref="X320" r:id="rId1390" location="!/theshashank03/status/841935892512161792"/>
    <hyperlink ref="X321" r:id="rId1391" location="!/theshashank03/status/841935892512161792"/>
    <hyperlink ref="V653" r:id="rId1392"/>
    <hyperlink ref="V654" r:id="rId1393"/>
    <hyperlink ref="V764" r:id="rId1394"/>
    <hyperlink ref="V655" r:id="rId1395"/>
    <hyperlink ref="V656" r:id="rId1396"/>
    <hyperlink ref="V657" r:id="rId1397"/>
    <hyperlink ref="V658" r:id="rId1398"/>
    <hyperlink ref="V322" r:id="rId1399"/>
    <hyperlink ref="V323" r:id="rId1400"/>
    <hyperlink ref="V324" r:id="rId1401"/>
    <hyperlink ref="V325" r:id="rId1402"/>
    <hyperlink ref="V326" r:id="rId1403"/>
    <hyperlink ref="V327" r:id="rId1404"/>
    <hyperlink ref="X653" r:id="rId1405" location="!/cnfusdsinceborn/status/841824984855150594"/>
    <hyperlink ref="X654" r:id="rId1406" location="!/cnfusdsinceborn/status/841824984855150594"/>
    <hyperlink ref="X764" r:id="rId1407" location="!/harjotbhatia/status/842959181888049152"/>
    <hyperlink ref="X655" r:id="rId1408" location="!/amitpeehu/status/842771999344676864"/>
    <hyperlink ref="X656" r:id="rId1409" location="!/amitpeehu/status/842771999344676864"/>
    <hyperlink ref="X657" r:id="rId1410" location="!/amitpeehu/status/842774408167129088"/>
    <hyperlink ref="X658" r:id="rId1411" location="!/amitpeehu/status/842774408167129088"/>
    <hyperlink ref="X322" r:id="rId1412" location="!/amitpeehu/status/842971491838836736"/>
    <hyperlink ref="X323" r:id="rId1413" location="!/amitpeehu/status/842971491838836736"/>
    <hyperlink ref="X324" r:id="rId1414" location="!/viveekshahi/status/843643700467195904"/>
    <hyperlink ref="X325" r:id="rId1415" location="!/viveekshahi/status/843643700467195904"/>
    <hyperlink ref="X326" r:id="rId1416" location="!/viveekshahi/status/843643700467195904"/>
    <hyperlink ref="X327" r:id="rId1417" location="!/viveekshahi/status/843643700467195904"/>
    <hyperlink ref="AZ653" r:id="rId1418"/>
    <hyperlink ref="AZ654" r:id="rId1419"/>
    <hyperlink ref="AZ764" r:id="rId1420"/>
    <hyperlink ref="AZ324" r:id="rId1421"/>
    <hyperlink ref="AZ325" r:id="rId1422"/>
    <hyperlink ref="AZ326" r:id="rId1423"/>
    <hyperlink ref="AZ327" r:id="rId1424"/>
    <hyperlink ref="R329" r:id="rId1425"/>
    <hyperlink ref="R330" r:id="rId1426"/>
    <hyperlink ref="V328" r:id="rId1427"/>
    <hyperlink ref="V329" r:id="rId1428"/>
    <hyperlink ref="V330" r:id="rId1429"/>
    <hyperlink ref="X328" r:id="rId1430" location="!/akash_dubey1/status/843168607467114496"/>
    <hyperlink ref="X329" r:id="rId1431" location="!/drsandeepsngh/status/843802832411279360"/>
    <hyperlink ref="X330" r:id="rId1432" location="!/drsandeepsngh/status/843803722048245760"/>
    <hyperlink ref="V331" r:id="rId1433"/>
    <hyperlink ref="V332" r:id="rId1434"/>
    <hyperlink ref="V333" r:id="rId1435"/>
    <hyperlink ref="X331" r:id="rId1436" location="!/ankur001suri/status/841485358730739713"/>
    <hyperlink ref="X332" r:id="rId1437" location="!/ankur001suri/status/842010381241458688"/>
    <hyperlink ref="X333" r:id="rId1438" location="!/ankur001suri/status/842010530718068736"/>
    <hyperlink ref="V334" r:id="rId1439"/>
    <hyperlink ref="V335" r:id="rId1440"/>
    <hyperlink ref="V336" r:id="rId1441"/>
    <hyperlink ref="V337" r:id="rId1442"/>
    <hyperlink ref="V338" r:id="rId1443"/>
    <hyperlink ref="V339" r:id="rId1444"/>
    <hyperlink ref="V340" r:id="rId1445"/>
    <hyperlink ref="V341" r:id="rId1446"/>
    <hyperlink ref="V342" r:id="rId1447"/>
    <hyperlink ref="V343" r:id="rId1448"/>
    <hyperlink ref="V344" r:id="rId1449"/>
    <hyperlink ref="V345" r:id="rId1450"/>
    <hyperlink ref="V346" r:id="rId1451"/>
    <hyperlink ref="V347" r:id="rId1452"/>
    <hyperlink ref="V348" r:id="rId1453"/>
    <hyperlink ref="V349" r:id="rId1454"/>
    <hyperlink ref="V350" r:id="rId1455"/>
    <hyperlink ref="V351" r:id="rId1456"/>
    <hyperlink ref="V352" r:id="rId1457"/>
    <hyperlink ref="V353" r:id="rId1458"/>
    <hyperlink ref="V354" r:id="rId1459"/>
    <hyperlink ref="V355" r:id="rId1460"/>
    <hyperlink ref="V356" r:id="rId1461"/>
    <hyperlink ref="V357" r:id="rId1462"/>
    <hyperlink ref="V659" r:id="rId1463"/>
    <hyperlink ref="V660" r:id="rId1464"/>
    <hyperlink ref="V358" r:id="rId1465"/>
    <hyperlink ref="V359" r:id="rId1466"/>
    <hyperlink ref="V360" r:id="rId1467"/>
    <hyperlink ref="V361" r:id="rId1468"/>
    <hyperlink ref="V362" r:id="rId1469"/>
    <hyperlink ref="X334" r:id="rId1470" location="!/bhuwang1981/status/840787871581667329"/>
    <hyperlink ref="X335" r:id="rId1471" location="!/bhuwang1981/status/840787871581667329"/>
    <hyperlink ref="X336" r:id="rId1472" location="!/bhuwang1981/status/840788610433478656"/>
    <hyperlink ref="X337" r:id="rId1473" location="!/bhuwang1981/status/840788610433478656"/>
    <hyperlink ref="X338" r:id="rId1474" location="!/kaushikbaruah/status/841636404044021760"/>
    <hyperlink ref="X339" r:id="rId1475" location="!/voiceofaxom/status/841637881760362496"/>
    <hyperlink ref="X340" r:id="rId1476" location="!/sumitbajoria/status/841646073638608897"/>
    <hyperlink ref="X341" r:id="rId1477" location="!/kaushikbaruah/status/841636404044021760"/>
    <hyperlink ref="X342" r:id="rId1478" location="!/voiceofaxom/status/841637881760362496"/>
    <hyperlink ref="X343" r:id="rId1479" location="!/voiceofaxom/status/841637881760362496"/>
    <hyperlink ref="X344" r:id="rId1480" location="!/voiceofaxom/status/841637881760362496"/>
    <hyperlink ref="X345" r:id="rId1481" location="!/sumitbajoria/status/841646073638608897"/>
    <hyperlink ref="X346" r:id="rId1482" location="!/kaushikbaruah/status/841636404044021760"/>
    <hyperlink ref="X347" r:id="rId1483" location="!/kaushikbaruah/status/841636404044021760"/>
    <hyperlink ref="X348" r:id="rId1484" location="!/sumitbajoria/status/841646073638608897"/>
    <hyperlink ref="X349" r:id="rId1485" location="!/sumitbajoria/status/841646073638608897"/>
    <hyperlink ref="X350" r:id="rId1486" location="!/ashish_makhija/status/842785259376857089"/>
    <hyperlink ref="X351" r:id="rId1487" location="!/good_riddances/status/842745068859592705"/>
    <hyperlink ref="X352" r:id="rId1488" location="!/good_riddances/status/842745068859592705"/>
    <hyperlink ref="X353" r:id="rId1489" location="!/ashish_makhija/status/842785259376857089"/>
    <hyperlink ref="X354" r:id="rId1490" location="!/ashish_makhija/status/842785259376857089"/>
    <hyperlink ref="X355" r:id="rId1491" location="!/mayank_power/status/843077565430427649"/>
    <hyperlink ref="X356" r:id="rId1492" location="!/mayank_power/status/843077565430427649"/>
    <hyperlink ref="X357" r:id="rId1493" location="!/natkhatbitts/status/843313076611026944"/>
    <hyperlink ref="X659" r:id="rId1494" location="!/manishsmooth/status/843343221702909952"/>
    <hyperlink ref="X660" r:id="rId1495" location="!/manishsmooth/status/843343221702909952"/>
    <hyperlink ref="X358" r:id="rId1496" location="!/srinetprakhar/status/843389508137697280"/>
    <hyperlink ref="X359" r:id="rId1497" location="!/srinetprakhar/status/843389508137697280"/>
    <hyperlink ref="X360" r:id="rId1498" location="!/haziff/status/843458278910820352"/>
    <hyperlink ref="X361" r:id="rId1499" location="!/haziff/status/843458278910820352"/>
    <hyperlink ref="X362" r:id="rId1500" location="!/haziff/status/843458278910820352"/>
    <hyperlink ref="V363" r:id="rId1501"/>
    <hyperlink ref="V364" r:id="rId1502"/>
    <hyperlink ref="V365" r:id="rId1503"/>
    <hyperlink ref="X363" r:id="rId1504" location="!/ankur001suri/status/841485358730739713"/>
    <hyperlink ref="X364" r:id="rId1505" location="!/ankur001suri/status/842010381241458688"/>
    <hyperlink ref="X365" r:id="rId1506" location="!/ankur001suri/status/842010530718068736"/>
    <hyperlink ref="R366" r:id="rId1507"/>
    <hyperlink ref="V366" r:id="rId1508"/>
    <hyperlink ref="X366" r:id="rId1509" location="!/shashank4gupta/status/843753314760232960"/>
    <hyperlink ref="R765" r:id="rId1510"/>
    <hyperlink ref="R766" r:id="rId1511"/>
    <hyperlink ref="V765" r:id="rId1512"/>
    <hyperlink ref="V766" r:id="rId1513"/>
    <hyperlink ref="V661" r:id="rId1514"/>
    <hyperlink ref="V767" r:id="rId1515"/>
    <hyperlink ref="V768" r:id="rId1516"/>
    <hyperlink ref="V769" r:id="rId1517"/>
    <hyperlink ref="V770" r:id="rId1518"/>
    <hyperlink ref="V771" r:id="rId1519"/>
    <hyperlink ref="V772" r:id="rId1520"/>
    <hyperlink ref="X765" r:id="rId1521" location="!/mayank_rajput/status/841696329529151488"/>
    <hyperlink ref="X766" r:id="rId1522" location="!/mayank_rajput/status/841696329529151488"/>
    <hyperlink ref="X661" r:id="rId1523" location="!/deepankar9001/status/843022516474036224"/>
    <hyperlink ref="X767" r:id="rId1524" location="!/vikasjindal06/status/843868941160189953"/>
    <hyperlink ref="X768" r:id="rId1525" location="!/vikasjindal06/status/843869729949409280"/>
    <hyperlink ref="X769" r:id="rId1526" location="!/vikasjindal06/status/843869729949409280"/>
    <hyperlink ref="X770" r:id="rId1527" location="!/vikasjindal06/status/843869729949409280"/>
    <hyperlink ref="X771" r:id="rId1528" location="!/vikasjindal06/status/843868941160189953"/>
    <hyperlink ref="X772" r:id="rId1529" location="!/vikasjindal06/status/843869729949409280"/>
    <hyperlink ref="AZ767" r:id="rId1530"/>
    <hyperlink ref="AZ768" r:id="rId1531"/>
    <hyperlink ref="AZ769" r:id="rId1532"/>
    <hyperlink ref="AZ770" r:id="rId1533"/>
    <hyperlink ref="AZ771" r:id="rId1534"/>
    <hyperlink ref="AZ772" r:id="rId1535"/>
    <hyperlink ref="U773" r:id="rId1536"/>
    <hyperlink ref="V367" r:id="rId1537"/>
    <hyperlink ref="V368" r:id="rId1538"/>
    <hyperlink ref="V773" r:id="rId1539"/>
    <hyperlink ref="V774" r:id="rId1540"/>
    <hyperlink ref="V775" r:id="rId1541"/>
    <hyperlink ref="X367" r:id="rId1542" location="!/amandhanani/status/840786472668155904"/>
    <hyperlink ref="X368" r:id="rId1543" location="!/amandhanani/status/840786472668155904"/>
    <hyperlink ref="X773" r:id="rId1544" location="!/digitaldesh/status/823455093408272384"/>
    <hyperlink ref="X774" r:id="rId1545" location="!/mohit1805/status/844033670122033152"/>
    <hyperlink ref="X775" r:id="rId1546" location="!/mohit1805/status/844033670122033152"/>
    <hyperlink ref="V369" r:id="rId1547"/>
    <hyperlink ref="X369" r:id="rId1548" location="!/anilkrsheoran/status/842562037041512449"/>
    <hyperlink ref="U666" r:id="rId1549"/>
    <hyperlink ref="U667" r:id="rId1550"/>
    <hyperlink ref="V662" r:id="rId1551"/>
    <hyperlink ref="V663" r:id="rId1552"/>
    <hyperlink ref="V664" r:id="rId1553"/>
    <hyperlink ref="V665" r:id="rId1554"/>
    <hyperlink ref="V370" r:id="rId1555"/>
    <hyperlink ref="V371" r:id="rId1556"/>
    <hyperlink ref="V666" r:id="rId1557"/>
    <hyperlink ref="V667" r:id="rId1558"/>
    <hyperlink ref="V668" r:id="rId1559"/>
    <hyperlink ref="V669" r:id="rId1560"/>
    <hyperlink ref="X662" r:id="rId1561" location="!/tamalhowlader3/status/840960448413356032"/>
    <hyperlink ref="X663" r:id="rId1562" location="!/tamalhowlader3/status/840960710809079808"/>
    <hyperlink ref="X664" r:id="rId1563" location="!/tamalhowlader3/status/840960710809079808"/>
    <hyperlink ref="X665" r:id="rId1564" location="!/bikramsaha260/status/841679585267789824"/>
    <hyperlink ref="X370" r:id="rId1565" location="!/apurbad94889995/status/842660583291977728"/>
    <hyperlink ref="X371" r:id="rId1566" location="!/apurbad94889995/status/842660583291977728"/>
    <hyperlink ref="X666" r:id="rId1567" location="!/nkarmakar/status/843341055084912640"/>
    <hyperlink ref="X667" r:id="rId1568" location="!/nkarmakar/status/843341055084912640"/>
    <hyperlink ref="X668" r:id="rId1569" location="!/designpp/status/843450270486937603"/>
    <hyperlink ref="X669" r:id="rId1570" location="!/designpp/status/843450270486937603"/>
    <hyperlink ref="AZ665" r:id="rId1571"/>
    <hyperlink ref="AZ666" r:id="rId1572"/>
    <hyperlink ref="AZ667" r:id="rId1573"/>
    <hyperlink ref="U776" r:id="rId1574"/>
    <hyperlink ref="U674" r:id="rId1575"/>
    <hyperlink ref="V372" r:id="rId1576"/>
    <hyperlink ref="V373" r:id="rId1577"/>
    <hyperlink ref="V776" r:id="rId1578"/>
    <hyperlink ref="V374" r:id="rId1579"/>
    <hyperlink ref="V375" r:id="rId1580"/>
    <hyperlink ref="V376" r:id="rId1581"/>
    <hyperlink ref="V670" r:id="rId1582"/>
    <hyperlink ref="V671" r:id="rId1583"/>
    <hyperlink ref="V672" r:id="rId1584"/>
    <hyperlink ref="V377" r:id="rId1585"/>
    <hyperlink ref="V378" r:id="rId1586"/>
    <hyperlink ref="V379" r:id="rId1587"/>
    <hyperlink ref="V673" r:id="rId1588"/>
    <hyperlink ref="V380" r:id="rId1589"/>
    <hyperlink ref="V674" r:id="rId1590"/>
    <hyperlink ref="X372" r:id="rId1591" location="!/arko_singh/status/840804170789658624"/>
    <hyperlink ref="X373" r:id="rId1592" location="!/arko_singh/status/840804170789658624"/>
    <hyperlink ref="X776" r:id="rId1593" location="!/nkarmakar/status/841489636023132161"/>
    <hyperlink ref="X374" r:id="rId1594" location="!/i_r_sircar/status/841575768283058177"/>
    <hyperlink ref="X375" r:id="rId1595" location="!/i_r_sircar/status/841575768283058177"/>
    <hyperlink ref="X376" r:id="rId1596" location="!/i_r_sircar/status/841575768283058177"/>
    <hyperlink ref="X670" r:id="rId1597" location="!/rushabh1912/status/842014168236580864"/>
    <hyperlink ref="X671" r:id="rId1598" location="!/rushabh1912/status/842014168236580864"/>
    <hyperlink ref="X672" r:id="rId1599" location="!/rushabh1912/status/842014168236580864"/>
    <hyperlink ref="X377" r:id="rId1600" location="!/23rdroy/status/842649767733805057"/>
    <hyperlink ref="X378" r:id="rId1601" location="!/23rdroy/status/842649767733805057"/>
    <hyperlink ref="X379" r:id="rId1602" location="!/23rdroy/status/842649767733805057"/>
    <hyperlink ref="X673" r:id="rId1603" location="!/siddhantshaw92/status/842697754958794752"/>
    <hyperlink ref="X380" r:id="rId1604" location="!/malay_15/status/843740037871296512"/>
    <hyperlink ref="X674" r:id="rId1605" location="!/anamikavinod/status/844060037345693696"/>
    <hyperlink ref="AZ776" r:id="rId1606"/>
    <hyperlink ref="U675" r:id="rId1607"/>
    <hyperlink ref="U676" r:id="rId1608"/>
    <hyperlink ref="V675" r:id="rId1609"/>
    <hyperlink ref="V676" r:id="rId1610"/>
    <hyperlink ref="V677" r:id="rId1611"/>
    <hyperlink ref="V678" r:id="rId1612"/>
    <hyperlink ref="X675" r:id="rId1613" location="!/nkarmakar/status/843341055084912640"/>
    <hyperlink ref="X676" r:id="rId1614" location="!/nkarmakar/status/843341055084912640"/>
    <hyperlink ref="X677" r:id="rId1615" location="!/designpp/status/843450270486937603"/>
    <hyperlink ref="X678" r:id="rId1616" location="!/designpp/status/843450270486937603"/>
    <hyperlink ref="AZ675" r:id="rId1617"/>
    <hyperlink ref="AZ676" r:id="rId1618"/>
    <hyperlink ref="V381" r:id="rId1619"/>
    <hyperlink ref="V382" r:id="rId1620"/>
    <hyperlink ref="X381" r:id="rId1621" location="!/drbharatjani/status/842799044510580736"/>
    <hyperlink ref="X382" r:id="rId1622" location="!/drbharatjani/status/842799044510580736"/>
    <hyperlink ref="R679" r:id="rId1623"/>
    <hyperlink ref="R680" r:id="rId1624"/>
    <hyperlink ref="R681" r:id="rId1625"/>
    <hyperlink ref="R682" r:id="rId1626"/>
    <hyperlink ref="R683" r:id="rId1627"/>
    <hyperlink ref="R684" r:id="rId1628"/>
    <hyperlink ref="R383" r:id="rId1629"/>
    <hyperlink ref="R384" r:id="rId1630"/>
    <hyperlink ref="R385" r:id="rId1631"/>
    <hyperlink ref="R386" r:id="rId1632"/>
    <hyperlink ref="R387" r:id="rId1633"/>
    <hyperlink ref="R388" r:id="rId1634"/>
    <hyperlink ref="V679" r:id="rId1635"/>
    <hyperlink ref="V680" r:id="rId1636"/>
    <hyperlink ref="V681" r:id="rId1637"/>
    <hyperlink ref="V682" r:id="rId1638"/>
    <hyperlink ref="V683" r:id="rId1639"/>
    <hyperlink ref="V684" r:id="rId1640"/>
    <hyperlink ref="V383" r:id="rId1641"/>
    <hyperlink ref="V384" r:id="rId1642"/>
    <hyperlink ref="V385" r:id="rId1643"/>
    <hyperlink ref="V386" r:id="rId1644"/>
    <hyperlink ref="V387" r:id="rId1645"/>
    <hyperlink ref="V388" r:id="rId1646"/>
    <hyperlink ref="X679" r:id="rId1647" location="!/ghaintpunjab/status/841952295575261187"/>
    <hyperlink ref="X680" r:id="rId1648" location="!/ghaintpunjab/status/841952295575261187"/>
    <hyperlink ref="X681" r:id="rId1649" location="!/ghaintpunjab/status/841952295575261187"/>
    <hyperlink ref="X682" r:id="rId1650" location="!/ghaintpunjab/status/841952295575261187"/>
    <hyperlink ref="X683" r:id="rId1651" location="!/ojaswwee/status/842272892012318720"/>
    <hyperlink ref="X684" r:id="rId1652" location="!/ojaswwee/status/842272892012318720"/>
    <hyperlink ref="X383" r:id="rId1653" location="!/ak82ak85/status/842300654534176771"/>
    <hyperlink ref="X384" r:id="rId1654" location="!/ak82ak85/status/842300654534176771"/>
    <hyperlink ref="X385" r:id="rId1655" location="!/ak82ak85/status/843328536920440832"/>
    <hyperlink ref="X386" r:id="rId1656" location="!/ak82ak85/status/843328536920440832"/>
    <hyperlink ref="X387" r:id="rId1657" location="!/ak82ak85/status/842300654534176771"/>
    <hyperlink ref="X388" r:id="rId1658" location="!/ak82ak85/status/843328536920440832"/>
    <hyperlink ref="V389" r:id="rId1659"/>
    <hyperlink ref="V390" r:id="rId1660"/>
    <hyperlink ref="X389" r:id="rId1661" location="!/knkdds/status/840993808267526144"/>
    <hyperlink ref="X390" r:id="rId1662" location="!/knkdds/status/840993808267526144"/>
    <hyperlink ref="V391" r:id="rId1663"/>
    <hyperlink ref="V392" r:id="rId1664"/>
    <hyperlink ref="X391" r:id="rId1665" location="!/knkdds/status/840993808267526144"/>
    <hyperlink ref="X392" r:id="rId1666" location="!/knkdds/status/840993808267526144"/>
    <hyperlink ref="R691" r:id="rId1667"/>
    <hyperlink ref="R692" r:id="rId1668"/>
    <hyperlink ref="R693" r:id="rId1669"/>
    <hyperlink ref="R694" r:id="rId1670"/>
    <hyperlink ref="R785" r:id="rId1671"/>
    <hyperlink ref="R787" r:id="rId1672"/>
    <hyperlink ref="R789" r:id="rId1673"/>
    <hyperlink ref="R792" r:id="rId1674"/>
    <hyperlink ref="R410" r:id="rId1675"/>
    <hyperlink ref="U400" r:id="rId1676"/>
    <hyperlink ref="V685" r:id="rId1677"/>
    <hyperlink ref="V393" r:id="rId1678"/>
    <hyperlink ref="V394" r:id="rId1679"/>
    <hyperlink ref="V395" r:id="rId1680"/>
    <hyperlink ref="V686" r:id="rId1681"/>
    <hyperlink ref="V687" r:id="rId1682"/>
    <hyperlink ref="V396" r:id="rId1683"/>
    <hyperlink ref="V397" r:id="rId1684"/>
    <hyperlink ref="V398" r:id="rId1685"/>
    <hyperlink ref="V399" r:id="rId1686"/>
    <hyperlink ref="V688" r:id="rId1687"/>
    <hyperlink ref="V689" r:id="rId1688"/>
    <hyperlink ref="V690" r:id="rId1689"/>
    <hyperlink ref="V691" r:id="rId1690"/>
    <hyperlink ref="V692" r:id="rId1691"/>
    <hyperlink ref="V693" r:id="rId1692"/>
    <hyperlink ref="V694" r:id="rId1693"/>
    <hyperlink ref="V695" r:id="rId1694"/>
    <hyperlink ref="V696" r:id="rId1695"/>
    <hyperlink ref="V697" r:id="rId1696"/>
    <hyperlink ref="V698" r:id="rId1697"/>
    <hyperlink ref="V400" r:id="rId1698"/>
    <hyperlink ref="V699" r:id="rId1699"/>
    <hyperlink ref="V700" r:id="rId1700"/>
    <hyperlink ref="V777" r:id="rId1701"/>
    <hyperlink ref="V778" r:id="rId1702"/>
    <hyperlink ref="V779" r:id="rId1703"/>
    <hyperlink ref="V780" r:id="rId1704"/>
    <hyperlink ref="V701" r:id="rId1705"/>
    <hyperlink ref="V702" r:id="rId1706"/>
    <hyperlink ref="V401" r:id="rId1707"/>
    <hyperlink ref="V402" r:id="rId1708"/>
    <hyperlink ref="V403" r:id="rId1709"/>
    <hyperlink ref="V404" r:id="rId1710"/>
    <hyperlink ref="V781" r:id="rId1711"/>
    <hyperlink ref="V782" r:id="rId1712"/>
    <hyperlink ref="V783" r:id="rId1713"/>
    <hyperlink ref="V784" r:id="rId1714"/>
    <hyperlink ref="V785" r:id="rId1715"/>
    <hyperlink ref="V786" r:id="rId1716"/>
    <hyperlink ref="V787" r:id="rId1717"/>
    <hyperlink ref="V788" r:id="rId1718"/>
    <hyperlink ref="V789" r:id="rId1719"/>
    <hyperlink ref="V790" r:id="rId1720"/>
    <hyperlink ref="V791" r:id="rId1721"/>
    <hyperlink ref="V792" r:id="rId1722"/>
    <hyperlink ref="V405" r:id="rId1723"/>
    <hyperlink ref="V703" r:id="rId1724"/>
    <hyperlink ref="V704" r:id="rId1725"/>
    <hyperlink ref="V705" r:id="rId1726"/>
    <hyperlink ref="V706" r:id="rId1727"/>
    <hyperlink ref="V406" r:id="rId1728"/>
    <hyperlink ref="V407" r:id="rId1729"/>
    <hyperlink ref="V408" r:id="rId1730"/>
    <hyperlink ref="V409" r:id="rId1731"/>
    <hyperlink ref="V707" r:id="rId1732"/>
    <hyperlink ref="V708" r:id="rId1733"/>
    <hyperlink ref="V709" r:id="rId1734"/>
    <hyperlink ref="V410" r:id="rId1735"/>
    <hyperlink ref="V411" r:id="rId1736"/>
    <hyperlink ref="V793" r:id="rId1737"/>
    <hyperlink ref="V794" r:id="rId1738"/>
    <hyperlink ref="V795" r:id="rId1739"/>
    <hyperlink ref="V412" r:id="rId1740"/>
    <hyperlink ref="V413" r:id="rId1741"/>
    <hyperlink ref="V414" r:id="rId1742"/>
    <hyperlink ref="V710" r:id="rId1743"/>
    <hyperlink ref="V711" r:id="rId1744"/>
    <hyperlink ref="V415" r:id="rId1745"/>
    <hyperlink ref="V416" r:id="rId1746"/>
    <hyperlink ref="V417" r:id="rId1747"/>
    <hyperlink ref="V418" r:id="rId1748"/>
    <hyperlink ref="X685" r:id="rId1749" location="!/durgaprao/status/841250976052912128"/>
    <hyperlink ref="X393" r:id="rId1750" location="!/swatane1/status/841343626672295936"/>
    <hyperlink ref="X394" r:id="rId1751" location="!/amaan_saffan/status/841538287651045376"/>
    <hyperlink ref="X395" r:id="rId1752" location="!/sumitmahatha/status/841581612060037120"/>
    <hyperlink ref="X686" r:id="rId1753" location="!/dineshg66756205/status/841623303223676928"/>
    <hyperlink ref="X687" r:id="rId1754" location="!/pranavkumar53/status/841638352134819844"/>
    <hyperlink ref="X396" r:id="rId1755" location="!/jk_3841/status/841656462829092864"/>
    <hyperlink ref="X397" r:id="rId1756" location="!/buddysiraj/status/841686551042101248"/>
    <hyperlink ref="X398" r:id="rId1757" location="!/subhashhahujaa/status/841852186590076928"/>
    <hyperlink ref="X399" r:id="rId1758" location="!/subhashhahujaa/status/841903441228234754"/>
    <hyperlink ref="X688" r:id="rId1759" location="!/kaushik89ankit/status/841927036839067654"/>
    <hyperlink ref="X689" r:id="rId1760" location="!/kaushik89ankit/status/841927036839067654"/>
    <hyperlink ref="X690" r:id="rId1761" location="!/kaushik89ankit/status/841927036839067654"/>
    <hyperlink ref="X691" r:id="rId1762" location="!/meghnashukla11/status/840930355334934528"/>
    <hyperlink ref="X692" r:id="rId1763" location="!/meghnashukla11/status/842338625970937857"/>
    <hyperlink ref="X693" r:id="rId1764" location="!/meghnashukla11/status/840930355334934528"/>
    <hyperlink ref="X694" r:id="rId1765" location="!/meghnashukla11/status/842338625970937857"/>
    <hyperlink ref="X695" r:id="rId1766" location="!/delhi_king/status/842420032135086080"/>
    <hyperlink ref="X696" r:id="rId1767" location="!/delhi_king/status/842420032135086080"/>
    <hyperlink ref="X697" r:id="rId1768" location="!/delhi_king/status/842420032135086080"/>
    <hyperlink ref="X698" r:id="rId1769" location="!/delhi_king/status/842420032135086080"/>
    <hyperlink ref="X400" r:id="rId1770" location="!/hitendertanwar/status/842436052044394496"/>
    <hyperlink ref="X699" r:id="rId1771" location="!/sgupta22/status/842440582895034368"/>
    <hyperlink ref="X700" r:id="rId1772" location="!/sgupta22/status/842440582895034368"/>
    <hyperlink ref="X777" r:id="rId1773" location="!/arjunsh11427349/status/842624751143206912"/>
    <hyperlink ref="X778" r:id="rId1774" location="!/arjunsh11427349/status/842624751143206912"/>
    <hyperlink ref="X779" r:id="rId1775" location="!/arjunsh11427349/status/842624751143206912"/>
    <hyperlink ref="X780" r:id="rId1776" location="!/arjunsh11427349/status/842624751143206912"/>
    <hyperlink ref="X701" r:id="rId1777" location="!/thestinger02/status/842736675528867840"/>
    <hyperlink ref="X702" r:id="rId1778" location="!/thestinger02/status/842736675528867840"/>
    <hyperlink ref="X401" r:id="rId1779" location="!/modiledubega/status/842706834721005569"/>
    <hyperlink ref="X402" r:id="rId1780" location="!/modiledubega/status/842706834721005569"/>
    <hyperlink ref="X403" r:id="rId1781" location="!/modiledubega/status/842750201450450944"/>
    <hyperlink ref="X404" r:id="rId1782" location="!/modiledubega/status/842750201450450944"/>
    <hyperlink ref="X781" r:id="rId1783" location="!/pprasad92/status/842766900585086978"/>
    <hyperlink ref="X782" r:id="rId1784" location="!/pprasad92/status/842766900585086978"/>
    <hyperlink ref="X783" r:id="rId1785" location="!/pprasad92/status/842766900585086978"/>
    <hyperlink ref="X784" r:id="rId1786" location="!/pprasad92/status/842766900585086978"/>
    <hyperlink ref="X785" r:id="rId1787" location="!/vishwajeetpol/status/842700435051896832"/>
    <hyperlink ref="X786" r:id="rId1788" location="!/nvijay1987/status/842781341284409344"/>
    <hyperlink ref="X787" r:id="rId1789" location="!/vishwajeetpol/status/842700435051896832"/>
    <hyperlink ref="X788" r:id="rId1790" location="!/nvijay1987/status/842781341284409344"/>
    <hyperlink ref="X789" r:id="rId1791" location="!/vishwajeetpol/status/842700435051896832"/>
    <hyperlink ref="X790" r:id="rId1792" location="!/nvijay1987/status/842781341284409344"/>
    <hyperlink ref="X791" r:id="rId1793" location="!/nvijay1987/status/842781341284409344"/>
    <hyperlink ref="X792" r:id="rId1794" location="!/prashcknambiar/status/842979716076191744"/>
    <hyperlink ref="X405" r:id="rId1795" location="!/biswadeepmondal/status/843019793263484928"/>
    <hyperlink ref="X703" r:id="rId1796" location="!/samar_delhi/status/843025606468026368"/>
    <hyperlink ref="X704" r:id="rId1797" location="!/samar_delhi/status/843025606468026368"/>
    <hyperlink ref="X705" r:id="rId1798" location="!/samar_delhi/status/843025606468026368"/>
    <hyperlink ref="X706" r:id="rId1799" location="!/neeeraj_tiwari/status/843031051421319169"/>
    <hyperlink ref="X406" r:id="rId1800" location="!/pandey_bachchan/status/843072274852921344"/>
    <hyperlink ref="X407" r:id="rId1801" location="!/pandey_bachchan/status/843072274852921344"/>
    <hyperlink ref="X408" r:id="rId1802" location="!/ranveerofficiai/status/843073409953267712"/>
    <hyperlink ref="X409" r:id="rId1803" location="!/ranveerofficiai/status/843073409953267712"/>
    <hyperlink ref="X707" r:id="rId1804" location="!/dataanalyzers1/status/843098404930682880"/>
    <hyperlink ref="X708" r:id="rId1805" location="!/dataanalyzers1/status/843098605795860480"/>
    <hyperlink ref="X709" r:id="rId1806" location="!/dataanalyzers1/status/843098605795860480"/>
    <hyperlink ref="X410" r:id="rId1807" location="!/ashu4888/status/843114453008875520"/>
    <hyperlink ref="X411" r:id="rId1808" location="!/akhilnemani1/status/843516758304555008"/>
    <hyperlink ref="X793" r:id="rId1809" location="!/startup_delhi/status/843686681576460288"/>
    <hyperlink ref="X794" r:id="rId1810" location="!/startup_delhi/status/843686681576460288"/>
    <hyperlink ref="X795" r:id="rId1811" location="!/startup_delhi/status/843686681576460288"/>
    <hyperlink ref="X412" r:id="rId1812" location="!/vishal2932/status/843690108373159936"/>
    <hyperlink ref="X413" r:id="rId1813" location="!/vishal2932/status/843690108373159936"/>
    <hyperlink ref="X414" r:id="rId1814" location="!/vishal2932/status/843690108373159936"/>
    <hyperlink ref="X710" r:id="rId1815" location="!/rahulmalik3091/status/843765574370910209"/>
    <hyperlink ref="X711" r:id="rId1816" location="!/rahulmalik3091/status/843765574370910209"/>
    <hyperlink ref="X415" r:id="rId1817" location="!/wamiquehasan/status/844057037076160512"/>
    <hyperlink ref="X416" r:id="rId1818" location="!/wamiquehasan/status/844057849403789312"/>
    <hyperlink ref="X417" r:id="rId1819" location="!/wamiquehasan/status/844057037076160512"/>
    <hyperlink ref="X418" r:id="rId1820" location="!/wamiquehasan/status/844057849403789312"/>
    <hyperlink ref="R419" r:id="rId1821"/>
    <hyperlink ref="R421" r:id="rId1822"/>
    <hyperlink ref="U420" r:id="rId1823"/>
    <hyperlink ref="U422" r:id="rId1824"/>
    <hyperlink ref="V419" r:id="rId1825"/>
    <hyperlink ref="V420" r:id="rId1826"/>
    <hyperlink ref="V421" r:id="rId1827"/>
    <hyperlink ref="V422" r:id="rId1828"/>
    <hyperlink ref="X419" r:id="rId1829" location="!/brijmgmt01/status/843506610647388160"/>
    <hyperlink ref="X420" r:id="rId1830" location="!/brijmgmt01/status/843515504639655936"/>
    <hyperlink ref="X421" r:id="rId1831" location="!/brijmgmt01/status/843506610647388160"/>
    <hyperlink ref="X422" r:id="rId1832" location="!/brijmgmt01/status/843515504639655936"/>
  </hyperlinks>
  <pageMargins left="0.7" right="0.7" top="0.75" bottom="0.75" header="0.3" footer="0.3"/>
  <pageSetup orientation="portrait" r:id="rId1833"/>
  <legacyDrawing r:id="rId1834"/>
  <tableParts count="1">
    <tablePart r:id="rId183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Q370"/>
  <sheetViews>
    <sheetView tabSelected="1" zoomScale="84" zoomScaleNormal="84" workbookViewId="0">
      <pane xSplit="1" ySplit="2" topLeftCell="S3" activePane="bottomRight" state="frozen"/>
      <selection pane="topRight" activeCell="B1" sqref="B1"/>
      <selection pane="bottomLeft" activeCell="A3" sqref="A3"/>
      <selection pane="bottomRight" activeCell="X8" sqref="X8"/>
    </sheetView>
  </sheetViews>
  <sheetFormatPr defaultRowHeight="15" x14ac:dyDescent="0.25"/>
  <cols>
    <col min="1" max="1" width="18" style="1" bestFit="1" customWidth="1"/>
    <col min="2" max="2" width="11.7109375" customWidth="1"/>
    <col min="3" max="3" width="16.28515625" customWidth="1"/>
    <col min="4" max="4" width="8.7109375" customWidth="1"/>
    <col min="5" max="5" width="6.85546875" customWidth="1"/>
    <col min="6" max="6" width="10" customWidth="1"/>
    <col min="7" max="7" width="102.140625" customWidth="1"/>
    <col min="8" max="8" width="11.140625" customWidth="1"/>
    <col min="9" max="9" width="8" customWidth="1"/>
    <col min="10" max="10" width="11.5703125" style="3" customWidth="1"/>
    <col min="11" max="11" width="10.5703125" customWidth="1"/>
    <col min="12" max="12" width="159.28515625" customWidth="1"/>
    <col min="13" max="13" width="9.5703125" hidden="1" customWidth="1"/>
    <col min="14" max="14" width="4.42578125" hidden="1" customWidth="1"/>
    <col min="15" max="15" width="4.28515625" hidden="1" customWidth="1"/>
    <col min="16" max="16" width="10.42578125" hidden="1" customWidth="1"/>
    <col min="17" max="17" width="8.28515625" hidden="1" customWidth="1"/>
    <col min="18" max="18" width="8.42578125" hidden="1" customWidth="1"/>
    <col min="19" max="19" width="13.42578125" customWidth="1"/>
    <col min="20" max="21" width="9.7109375" customWidth="1"/>
    <col min="22" max="22" width="15.85546875" customWidth="1"/>
    <col min="23" max="23" width="12.5703125" customWidth="1"/>
    <col min="24" max="24" width="14.140625" customWidth="1"/>
    <col min="25" max="25" width="11.85546875" customWidth="1"/>
    <col min="26" max="26" width="13.140625" customWidth="1"/>
    <col min="27" max="27" width="18.28515625" style="3" customWidth="1"/>
    <col min="28" max="28" width="11" style="3" customWidth="1"/>
    <col min="29" max="29" width="16.140625" style="6" customWidth="1"/>
    <col min="30" max="30" width="16.42578125" style="2" customWidth="1"/>
    <col min="31" max="31" width="22.140625" style="3" customWidth="1"/>
    <col min="32" max="32" width="11.5703125" style="3" customWidth="1"/>
    <col min="33" max="33" width="12" style="3" customWidth="1"/>
    <col min="34" max="34" width="9.7109375" style="3" customWidth="1"/>
    <col min="35" max="35" width="11.42578125" customWidth="1"/>
    <col min="36" max="36" width="18.140625" customWidth="1"/>
    <col min="37" max="37" width="157.42578125" customWidth="1"/>
    <col min="38" max="38" width="32.42578125" customWidth="1"/>
    <col min="39" max="40" width="25.85546875" customWidth="1"/>
    <col min="41" max="41" width="16.5703125" customWidth="1"/>
    <col min="42" max="42" width="68.140625" customWidth="1"/>
    <col min="43" max="43" width="10.28515625" customWidth="1"/>
    <col min="44" max="44" width="16.85546875" customWidth="1"/>
    <col min="45" max="45" width="10.42578125" customWidth="1"/>
    <col min="46" max="46" width="11.5703125" customWidth="1"/>
    <col min="47" max="47" width="9" customWidth="1"/>
    <col min="48" max="48" width="106.28515625" customWidth="1"/>
    <col min="49" max="49" width="10.5703125" customWidth="1"/>
    <col min="50" max="50" width="31.7109375" customWidth="1"/>
    <col min="51" max="51" width="36.7109375" customWidth="1"/>
    <col min="52" max="52" width="15.140625" customWidth="1"/>
    <col min="53" max="53" width="21.85546875" customWidth="1"/>
    <col min="54" max="54" width="18.5703125" customWidth="1"/>
    <col min="55" max="56" width="19" customWidth="1"/>
    <col min="58" max="58" width="9.140625" customWidth="1"/>
    <col min="59" max="59" width="9.7109375" customWidth="1"/>
    <col min="60" max="60" width="18" customWidth="1"/>
    <col min="61" max="61" width="20.85546875" customWidth="1"/>
    <col min="62" max="62" width="18.7109375" customWidth="1"/>
    <col min="63" max="63" width="20.85546875" customWidth="1"/>
    <col min="64" max="64" width="19" customWidth="1"/>
    <col min="65" max="65" width="20.85546875" customWidth="1"/>
    <col min="66" max="66" width="18" customWidth="1"/>
    <col min="67" max="67" width="20.85546875" customWidth="1"/>
    <col min="68" max="68" width="20.5703125" customWidth="1"/>
    <col min="69" max="69" width="20.85546875" customWidth="1"/>
  </cols>
  <sheetData>
    <row r="1" spans="1:69" x14ac:dyDescent="0.25">
      <c r="B1" s="1"/>
      <c r="C1" s="25" t="s">
        <v>39</v>
      </c>
      <c r="D1" s="18"/>
      <c r="E1" s="18"/>
      <c r="F1" s="18"/>
      <c r="G1" s="18"/>
      <c r="H1" s="18"/>
      <c r="I1" s="27" t="s">
        <v>43</v>
      </c>
      <c r="J1" s="26"/>
      <c r="K1" s="26"/>
      <c r="L1" s="26"/>
      <c r="M1" s="29" t="s">
        <v>44</v>
      </c>
      <c r="N1" s="28"/>
      <c r="O1" s="28"/>
      <c r="P1" s="28"/>
      <c r="Q1" s="28"/>
      <c r="R1" s="28"/>
      <c r="S1" s="24" t="s">
        <v>42</v>
      </c>
      <c r="T1" s="21"/>
      <c r="U1" s="22"/>
      <c r="V1" s="23"/>
      <c r="W1" s="21"/>
      <c r="X1" s="21"/>
      <c r="Y1" s="21"/>
      <c r="Z1" s="21"/>
      <c r="AA1" s="21"/>
      <c r="AB1" s="30" t="s">
        <v>40</v>
      </c>
      <c r="AC1" s="20"/>
      <c r="AD1" s="31" t="s">
        <v>41</v>
      </c>
      <c r="AE1"/>
      <c r="AF1"/>
      <c r="AG1"/>
      <c r="AH1"/>
    </row>
    <row r="2" spans="1:69" ht="30" customHeight="1" x14ac:dyDescent="0.25">
      <c r="A2" s="11" t="s">
        <v>5</v>
      </c>
      <c r="B2" t="s">
        <v>5277</v>
      </c>
      <c r="C2" s="8" t="s">
        <v>2</v>
      </c>
      <c r="D2" s="8" t="s">
        <v>8</v>
      </c>
      <c r="E2" s="9" t="s">
        <v>45</v>
      </c>
      <c r="F2" s="10" t="s">
        <v>4</v>
      </c>
      <c r="G2" s="8" t="s">
        <v>48</v>
      </c>
      <c r="H2" s="8" t="s">
        <v>11</v>
      </c>
      <c r="I2" s="8" t="s">
        <v>46</v>
      </c>
      <c r="J2" s="8" t="s">
        <v>47</v>
      </c>
      <c r="K2" s="8" t="s">
        <v>77</v>
      </c>
      <c r="L2" s="8" t="s">
        <v>10</v>
      </c>
      <c r="M2" s="8" t="s">
        <v>27</v>
      </c>
      <c r="N2" s="8" t="s">
        <v>15</v>
      </c>
      <c r="O2" s="8" t="s">
        <v>16</v>
      </c>
      <c r="P2" s="8" t="s">
        <v>13</v>
      </c>
      <c r="Q2" s="8" t="s">
        <v>28</v>
      </c>
      <c r="R2" s="8" t="s">
        <v>29</v>
      </c>
      <c r="S2" s="13" t="s">
        <v>31</v>
      </c>
      <c r="T2" s="13" t="s">
        <v>32</v>
      </c>
      <c r="U2" s="13" t="s">
        <v>33</v>
      </c>
      <c r="V2" s="13" t="s">
        <v>34</v>
      </c>
      <c r="W2" s="13" t="s">
        <v>35</v>
      </c>
      <c r="X2" s="13" t="s">
        <v>36</v>
      </c>
      <c r="Y2" s="13" t="s">
        <v>137</v>
      </c>
      <c r="Z2" s="13" t="s">
        <v>37</v>
      </c>
      <c r="AA2" s="13" t="s">
        <v>170</v>
      </c>
      <c r="AB2" s="11" t="s">
        <v>12</v>
      </c>
      <c r="AC2" s="11" t="s">
        <v>38</v>
      </c>
      <c r="AD2" s="8" t="s">
        <v>26</v>
      </c>
      <c r="AE2" s="13" t="s">
        <v>248</v>
      </c>
      <c r="AF2" s="13" t="s">
        <v>249</v>
      </c>
      <c r="AG2" s="13" t="s">
        <v>250</v>
      </c>
      <c r="AH2" s="13" t="s">
        <v>251</v>
      </c>
      <c r="AI2" s="13" t="s">
        <v>252</v>
      </c>
      <c r="AJ2" s="13" t="s">
        <v>253</v>
      </c>
      <c r="AK2" s="13" t="s">
        <v>254</v>
      </c>
      <c r="AL2" s="13" t="s">
        <v>255</v>
      </c>
      <c r="AM2" s="13" t="s">
        <v>256</v>
      </c>
      <c r="AN2" s="13" t="s">
        <v>257</v>
      </c>
      <c r="AO2" s="13" t="s">
        <v>258</v>
      </c>
      <c r="AP2" s="13" t="s">
        <v>259</v>
      </c>
      <c r="AQ2" s="13" t="s">
        <v>260</v>
      </c>
      <c r="AR2" s="13" t="s">
        <v>261</v>
      </c>
      <c r="AS2" s="13" t="s">
        <v>262</v>
      </c>
      <c r="AT2" s="13" t="s">
        <v>194</v>
      </c>
      <c r="AU2" s="13" t="s">
        <v>263</v>
      </c>
      <c r="AV2" s="13" t="s">
        <v>264</v>
      </c>
      <c r="AW2" s="13" t="s">
        <v>265</v>
      </c>
      <c r="AX2" s="13" t="s">
        <v>266</v>
      </c>
      <c r="AY2" s="13" t="s">
        <v>267</v>
      </c>
      <c r="AZ2" s="13" t="s">
        <v>268</v>
      </c>
      <c r="BA2" s="11" t="s">
        <v>4392</v>
      </c>
      <c r="BB2" t="s">
        <v>4400</v>
      </c>
      <c r="BC2" s="11" t="s">
        <v>4401</v>
      </c>
      <c r="BD2" s="11" t="s">
        <v>4402</v>
      </c>
      <c r="BE2" s="11" t="s">
        <v>4403</v>
      </c>
      <c r="BF2" s="11" t="s">
        <v>4408</v>
      </c>
      <c r="BG2" s="13" t="s">
        <v>4416</v>
      </c>
      <c r="BH2" s="160" t="s">
        <v>4569</v>
      </c>
      <c r="BI2" s="160" t="s">
        <v>4576</v>
      </c>
      <c r="BJ2" s="160" t="s">
        <v>4579</v>
      </c>
      <c r="BK2" s="160" t="s">
        <v>4580</v>
      </c>
      <c r="BL2" s="160" t="s">
        <v>4581</v>
      </c>
      <c r="BM2" s="160" t="s">
        <v>4586</v>
      </c>
      <c r="BN2" s="160" t="s">
        <v>4590</v>
      </c>
      <c r="BO2" s="160" t="s">
        <v>4894</v>
      </c>
      <c r="BP2" s="160" t="s">
        <v>4936</v>
      </c>
      <c r="BQ2" s="160" t="s">
        <v>5240</v>
      </c>
    </row>
    <row r="3" spans="1:69" ht="41.45" customHeight="1" x14ac:dyDescent="0.25">
      <c r="A3" s="14" t="s">
        <v>218</v>
      </c>
      <c r="C3" s="149" t="s">
        <v>4411</v>
      </c>
      <c r="D3" s="126"/>
      <c r="E3" s="131"/>
      <c r="F3" s="125"/>
      <c r="G3" s="119" t="s">
        <v>304</v>
      </c>
      <c r="H3" s="126"/>
      <c r="I3" s="132"/>
      <c r="J3" s="127"/>
      <c r="K3" s="127"/>
      <c r="L3" s="133" t="s">
        <v>318</v>
      </c>
      <c r="M3" s="128"/>
      <c r="N3" s="134">
        <v>3802.171142578125</v>
      </c>
      <c r="O3" s="134">
        <v>5842.08251953125</v>
      </c>
      <c r="P3" s="135"/>
      <c r="Q3" s="136"/>
      <c r="R3" s="136"/>
      <c r="S3" s="51">
        <v>309</v>
      </c>
      <c r="T3" s="51">
        <v>308</v>
      </c>
      <c r="U3" s="51">
        <v>1</v>
      </c>
      <c r="V3" s="52">
        <v>62968.955422999999</v>
      </c>
      <c r="W3" s="52">
        <v>2.3530000000000001E-3</v>
      </c>
      <c r="X3" s="52">
        <v>3.2967000000000003E-2</v>
      </c>
      <c r="Y3" s="52">
        <v>91.087001000000001</v>
      </c>
      <c r="Z3" s="52">
        <v>8.6159794897658977E-4</v>
      </c>
      <c r="AA3" s="52">
        <v>0</v>
      </c>
      <c r="AB3" s="137">
        <v>65</v>
      </c>
      <c r="AC3" s="137"/>
      <c r="AD3" s="106"/>
      <c r="AE3" s="90" t="s">
        <v>270</v>
      </c>
      <c r="AF3" s="90">
        <v>1</v>
      </c>
      <c r="AG3" s="90">
        <v>184689</v>
      </c>
      <c r="AH3" s="90">
        <v>860</v>
      </c>
      <c r="AI3" s="90">
        <v>65</v>
      </c>
      <c r="AJ3" s="90">
        <v>19800</v>
      </c>
      <c r="AK3" s="90" t="s">
        <v>277</v>
      </c>
      <c r="AL3" s="90"/>
      <c r="AM3" s="96" t="s">
        <v>287</v>
      </c>
      <c r="AN3" s="90" t="s">
        <v>291</v>
      </c>
      <c r="AO3" s="93">
        <v>41219.266747685186</v>
      </c>
      <c r="AP3" s="96" t="s">
        <v>294</v>
      </c>
      <c r="AQ3" s="90" t="b">
        <v>1</v>
      </c>
      <c r="AR3" s="90" t="b">
        <v>0</v>
      </c>
      <c r="AS3" s="90" t="b">
        <v>1</v>
      </c>
      <c r="AT3" s="90" t="s">
        <v>246</v>
      </c>
      <c r="AU3" s="90">
        <v>106</v>
      </c>
      <c r="AV3" s="96" t="s">
        <v>300</v>
      </c>
      <c r="AW3" s="90" t="b">
        <v>1</v>
      </c>
      <c r="AX3" s="90" t="s">
        <v>308</v>
      </c>
      <c r="AY3" s="96" t="s">
        <v>310</v>
      </c>
      <c r="AZ3" s="90" t="s">
        <v>65</v>
      </c>
      <c r="BA3" s="130" t="s">
        <v>4393</v>
      </c>
      <c r="BB3">
        <v>419</v>
      </c>
      <c r="BC3" s="130">
        <v>-192</v>
      </c>
      <c r="BD3" s="130">
        <v>-0.45823389021479716</v>
      </c>
      <c r="BE3" s="130"/>
      <c r="BF3" s="130" t="s">
        <v>4398</v>
      </c>
      <c r="BG3" s="90" t="e">
        <f>REPLACE(INDEX(GroupVertices[Group], MATCH(Vertices[[#This Row],[Vertex]],GroupVertices[Vertex],0)),1,1,"")</f>
        <v>#N/A</v>
      </c>
      <c r="BH3" s="51"/>
      <c r="BI3" s="51"/>
      <c r="BJ3" s="51"/>
      <c r="BK3" s="51"/>
      <c r="BL3" s="51" t="s">
        <v>2528</v>
      </c>
      <c r="BM3" s="51" t="s">
        <v>2528</v>
      </c>
      <c r="BN3" s="161" t="s">
        <v>4885</v>
      </c>
      <c r="BO3" s="161" t="s">
        <v>4910</v>
      </c>
      <c r="BP3" s="161" t="s">
        <v>5231</v>
      </c>
      <c r="BQ3" s="161" t="s">
        <v>5231</v>
      </c>
    </row>
    <row r="4" spans="1:69" ht="41.45" customHeight="1" x14ac:dyDescent="0.25">
      <c r="A4" s="107" t="s">
        <v>221</v>
      </c>
      <c r="C4" s="149" t="s">
        <v>4411</v>
      </c>
      <c r="D4" s="126"/>
      <c r="E4" s="131"/>
      <c r="F4" s="125"/>
      <c r="G4" s="119" t="s">
        <v>307</v>
      </c>
      <c r="H4" s="126"/>
      <c r="I4" s="132"/>
      <c r="J4" s="127"/>
      <c r="K4" s="127"/>
      <c r="L4" s="133" t="s">
        <v>324</v>
      </c>
      <c r="M4" s="128"/>
      <c r="N4" s="134">
        <v>4017.106201171875</v>
      </c>
      <c r="O4" s="134">
        <v>5626.3505859375</v>
      </c>
      <c r="P4" s="135"/>
      <c r="Q4" s="136"/>
      <c r="R4" s="136"/>
      <c r="S4" s="51">
        <v>100</v>
      </c>
      <c r="T4" s="51">
        <v>100</v>
      </c>
      <c r="U4" s="51">
        <v>0</v>
      </c>
      <c r="V4" s="52">
        <v>3346.7148529999999</v>
      </c>
      <c r="W4" s="52">
        <v>1.096E-3</v>
      </c>
      <c r="X4" s="52">
        <v>1.3114000000000001E-2</v>
      </c>
      <c r="Y4" s="52">
        <v>25.611972999999999</v>
      </c>
      <c r="Z4" s="52">
        <v>1.8181818181818182E-3</v>
      </c>
      <c r="AA4" s="52">
        <v>0</v>
      </c>
      <c r="AB4" s="137">
        <v>64</v>
      </c>
      <c r="AC4" s="137"/>
      <c r="AD4" s="118"/>
      <c r="AE4" s="90" t="s">
        <v>276</v>
      </c>
      <c r="AF4" s="90">
        <v>1</v>
      </c>
      <c r="AG4" s="90">
        <v>126089</v>
      </c>
      <c r="AH4" s="90">
        <v>129842</v>
      </c>
      <c r="AI4" s="90">
        <v>1</v>
      </c>
      <c r="AJ4" s="90">
        <v>19800</v>
      </c>
      <c r="AK4" s="90" t="s">
        <v>282</v>
      </c>
      <c r="AL4" s="90"/>
      <c r="AM4" s="96" t="s">
        <v>290</v>
      </c>
      <c r="AN4" s="90" t="s">
        <v>293</v>
      </c>
      <c r="AO4" s="93">
        <v>41387.232048611113</v>
      </c>
      <c r="AP4" s="96" t="s">
        <v>299</v>
      </c>
      <c r="AQ4" s="90" t="b">
        <v>0</v>
      </c>
      <c r="AR4" s="90" t="b">
        <v>0</v>
      </c>
      <c r="AS4" s="90" t="b">
        <v>0</v>
      </c>
      <c r="AT4" s="90" t="s">
        <v>246</v>
      </c>
      <c r="AU4" s="90">
        <v>85</v>
      </c>
      <c r="AV4" s="96" t="s">
        <v>300</v>
      </c>
      <c r="AW4" s="90" t="b">
        <v>1</v>
      </c>
      <c r="AX4" s="90" t="s">
        <v>308</v>
      </c>
      <c r="AY4" s="96" t="s">
        <v>316</v>
      </c>
      <c r="AZ4" s="90" t="s">
        <v>65</v>
      </c>
      <c r="BA4" s="130" t="s">
        <v>4393</v>
      </c>
      <c r="BB4">
        <v>132</v>
      </c>
      <c r="BC4" s="130">
        <v>-78</v>
      </c>
      <c r="BD4" s="130">
        <v>-0.59090909090909094</v>
      </c>
      <c r="BE4" s="130"/>
      <c r="BF4" s="130" t="s">
        <v>4398</v>
      </c>
      <c r="BG4" s="90" t="e">
        <f>REPLACE(INDEX(GroupVertices[Group], MATCH(Vertices[[#This Row],[Vertex]],GroupVertices[Vertex],0)),1,1,"")</f>
        <v>#N/A</v>
      </c>
      <c r="BH4" s="51"/>
      <c r="BI4" s="51"/>
      <c r="BJ4" s="51"/>
      <c r="BK4" s="51"/>
      <c r="BL4" s="51"/>
      <c r="BM4" s="51"/>
      <c r="BN4" s="51"/>
      <c r="BO4" s="51"/>
      <c r="BP4" s="51"/>
      <c r="BQ4" s="51"/>
    </row>
    <row r="5" spans="1:69" ht="41.45" customHeight="1" x14ac:dyDescent="0.25">
      <c r="A5" s="14" t="s">
        <v>671</v>
      </c>
      <c r="C5" s="149" t="s">
        <v>4411</v>
      </c>
      <c r="D5" s="15"/>
      <c r="E5" s="102"/>
      <c r="F5" s="125"/>
      <c r="G5" s="119" t="s">
        <v>682</v>
      </c>
      <c r="H5" s="126"/>
      <c r="I5" s="16"/>
      <c r="J5" s="62"/>
      <c r="K5" s="127"/>
      <c r="L5" s="121" t="s">
        <v>3713</v>
      </c>
      <c r="M5" s="128"/>
      <c r="N5" s="104">
        <v>7486.05224609375</v>
      </c>
      <c r="O5" s="104">
        <v>1732.449951171875</v>
      </c>
      <c r="P5" s="73"/>
      <c r="Q5" s="105"/>
      <c r="R5" s="105"/>
      <c r="S5" s="51">
        <v>9</v>
      </c>
      <c r="T5" s="51">
        <v>5</v>
      </c>
      <c r="U5" s="51">
        <v>7</v>
      </c>
      <c r="V5" s="52">
        <v>178.23741100000001</v>
      </c>
      <c r="W5" s="52">
        <v>1.284E-3</v>
      </c>
      <c r="X5" s="52">
        <v>4.6249999999999998E-3</v>
      </c>
      <c r="Y5" s="52">
        <v>2.1563560000000002</v>
      </c>
      <c r="Z5" s="52">
        <v>0.3611111111111111</v>
      </c>
      <c r="AA5" s="52">
        <v>0.33333333333333331</v>
      </c>
      <c r="AB5" s="78">
        <v>52</v>
      </c>
      <c r="AC5" s="78"/>
      <c r="AD5" s="106"/>
      <c r="AE5" s="91" t="s">
        <v>695</v>
      </c>
      <c r="AF5" s="91">
        <v>1144</v>
      </c>
      <c r="AG5" s="91">
        <v>856</v>
      </c>
      <c r="AH5" s="91">
        <v>43835</v>
      </c>
      <c r="AI5" s="91">
        <v>1897</v>
      </c>
      <c r="AJ5" s="91">
        <v>19800</v>
      </c>
      <c r="AK5" s="91" t="s">
        <v>700</v>
      </c>
      <c r="AL5" s="91" t="s">
        <v>705</v>
      </c>
      <c r="AM5" s="97" t="s">
        <v>709</v>
      </c>
      <c r="AN5" s="91" t="s">
        <v>291</v>
      </c>
      <c r="AO5" s="94">
        <v>39990.195555555554</v>
      </c>
      <c r="AP5" s="97" t="s">
        <v>713</v>
      </c>
      <c r="AQ5" s="91" t="b">
        <v>1</v>
      </c>
      <c r="AR5" s="91" t="b">
        <v>0</v>
      </c>
      <c r="AS5" s="91" t="b">
        <v>0</v>
      </c>
      <c r="AT5" s="91" t="s">
        <v>246</v>
      </c>
      <c r="AU5" s="91">
        <v>24</v>
      </c>
      <c r="AV5" s="97" t="s">
        <v>300</v>
      </c>
      <c r="AW5" s="91" t="b">
        <v>0</v>
      </c>
      <c r="AX5" s="91" t="s">
        <v>308</v>
      </c>
      <c r="AY5" s="97" t="s">
        <v>723</v>
      </c>
      <c r="AZ5" s="91" t="s">
        <v>66</v>
      </c>
      <c r="BA5" s="130" t="s">
        <v>2926</v>
      </c>
      <c r="BB5">
        <v>38</v>
      </c>
      <c r="BC5" s="130">
        <v>-36</v>
      </c>
      <c r="BD5" s="130">
        <v>-0.94736842105263153</v>
      </c>
      <c r="BE5" s="130" t="s">
        <v>4405</v>
      </c>
      <c r="BF5" s="130" t="s">
        <v>4398</v>
      </c>
      <c r="BG5" s="90" t="str">
        <f>REPLACE(INDEX(GroupVertices[Group], MATCH(Vertices[[#This Row],[Vertex]],GroupVertices[Vertex],0)),1,1,"")</f>
        <v>ast</v>
      </c>
      <c r="BH5" s="51" t="s">
        <v>4575</v>
      </c>
      <c r="BI5" s="51" t="s">
        <v>4575</v>
      </c>
      <c r="BJ5" s="51" t="s">
        <v>342</v>
      </c>
      <c r="BK5" s="51" t="s">
        <v>342</v>
      </c>
      <c r="BL5" s="51"/>
      <c r="BM5" s="51"/>
      <c r="BN5" s="161" t="s">
        <v>4884</v>
      </c>
      <c r="BO5" s="161" t="s">
        <v>4933</v>
      </c>
      <c r="BP5" s="161" t="s">
        <v>5230</v>
      </c>
      <c r="BQ5" s="161" t="s">
        <v>5230</v>
      </c>
    </row>
    <row r="6" spans="1:69" ht="41.45" customHeight="1" x14ac:dyDescent="0.25">
      <c r="A6" s="14" t="s">
        <v>672</v>
      </c>
      <c r="C6" s="15" t="s">
        <v>4409</v>
      </c>
      <c r="D6" s="126"/>
      <c r="E6" s="131"/>
      <c r="F6" s="125"/>
      <c r="G6" s="119" t="s">
        <v>683</v>
      </c>
      <c r="H6" s="126"/>
      <c r="I6" s="132"/>
      <c r="J6" s="127"/>
      <c r="K6" s="127"/>
      <c r="L6" s="133" t="s">
        <v>3714</v>
      </c>
      <c r="M6" s="128"/>
      <c r="N6" s="134">
        <v>7534.7578125</v>
      </c>
      <c r="O6" s="134">
        <v>1775.832275390625</v>
      </c>
      <c r="P6" s="135"/>
      <c r="Q6" s="136"/>
      <c r="R6" s="136"/>
      <c r="S6" s="51">
        <v>8</v>
      </c>
      <c r="T6" s="51">
        <v>5</v>
      </c>
      <c r="U6" s="51">
        <v>7</v>
      </c>
      <c r="V6" s="52">
        <v>372.47817199999997</v>
      </c>
      <c r="W6" s="52">
        <v>1.2819999999999999E-3</v>
      </c>
      <c r="X6" s="52">
        <v>4.3959999999999997E-3</v>
      </c>
      <c r="Y6" s="52">
        <v>2.025747</v>
      </c>
      <c r="Z6" s="52">
        <v>0.42857142857142855</v>
      </c>
      <c r="AA6" s="52">
        <v>0.5</v>
      </c>
      <c r="AB6" s="137">
        <v>40</v>
      </c>
      <c r="AC6" s="137"/>
      <c r="AD6" s="106"/>
      <c r="AE6" s="91" t="s">
        <v>697</v>
      </c>
      <c r="AF6" s="91">
        <v>458</v>
      </c>
      <c r="AG6" s="91">
        <v>9810</v>
      </c>
      <c r="AH6" s="91">
        <v>25137</v>
      </c>
      <c r="AI6" s="91">
        <v>1323</v>
      </c>
      <c r="AJ6" s="91">
        <v>19800</v>
      </c>
      <c r="AK6" s="91" t="s">
        <v>702</v>
      </c>
      <c r="AL6" s="91" t="s">
        <v>707</v>
      </c>
      <c r="AM6" s="91"/>
      <c r="AN6" s="91" t="s">
        <v>291</v>
      </c>
      <c r="AO6" s="94">
        <v>42219.301307870373</v>
      </c>
      <c r="AP6" s="97" t="s">
        <v>715</v>
      </c>
      <c r="AQ6" s="91" t="b">
        <v>0</v>
      </c>
      <c r="AR6" s="91" t="b">
        <v>0</v>
      </c>
      <c r="AS6" s="91" t="b">
        <v>1</v>
      </c>
      <c r="AT6" s="91" t="s">
        <v>246</v>
      </c>
      <c r="AU6" s="91">
        <v>43</v>
      </c>
      <c r="AV6" s="97" t="s">
        <v>300</v>
      </c>
      <c r="AW6" s="91" t="b">
        <v>0</v>
      </c>
      <c r="AX6" s="91" t="s">
        <v>308</v>
      </c>
      <c r="AY6" s="97" t="s">
        <v>725</v>
      </c>
      <c r="AZ6" s="91" t="s">
        <v>66</v>
      </c>
      <c r="BA6" s="130" t="s">
        <v>670</v>
      </c>
      <c r="BB6">
        <v>30</v>
      </c>
      <c r="BC6" s="130">
        <v>-30</v>
      </c>
      <c r="BD6" s="130">
        <v>-1</v>
      </c>
      <c r="BE6" s="130" t="s">
        <v>4405</v>
      </c>
      <c r="BF6" s="130" t="s">
        <v>4396</v>
      </c>
      <c r="BG6" s="90" t="str">
        <f>REPLACE(INDEX(GroupVertices[Group], MATCH(Vertices[[#This Row],[Vertex]],GroupVertices[Vertex],0)),1,1,"")</f>
        <v>ast</v>
      </c>
      <c r="BH6" s="51"/>
      <c r="BI6" s="51"/>
      <c r="BJ6" s="51"/>
      <c r="BK6" s="51"/>
      <c r="BL6" s="51"/>
      <c r="BM6" s="51"/>
      <c r="BN6" s="161" t="s">
        <v>4599</v>
      </c>
      <c r="BO6" s="161" t="s">
        <v>4895</v>
      </c>
      <c r="BP6" s="161" t="s">
        <v>4945</v>
      </c>
      <c r="BQ6" s="161" t="s">
        <v>5241</v>
      </c>
    </row>
    <row r="7" spans="1:69" ht="41.45" customHeight="1" x14ac:dyDescent="0.25">
      <c r="A7" s="14" t="s">
        <v>2827</v>
      </c>
      <c r="C7" s="15" t="s">
        <v>4409</v>
      </c>
      <c r="D7" s="126"/>
      <c r="E7" s="131"/>
      <c r="F7" s="125"/>
      <c r="G7" s="119" t="s">
        <v>2853</v>
      </c>
      <c r="H7" s="126"/>
      <c r="I7" s="132"/>
      <c r="J7" s="127"/>
      <c r="K7" s="127"/>
      <c r="L7" s="133" t="s">
        <v>3290</v>
      </c>
      <c r="M7" s="128"/>
      <c r="N7" s="134">
        <v>7831.234375</v>
      </c>
      <c r="O7" s="134">
        <v>1703.2083740234375</v>
      </c>
      <c r="P7" s="135"/>
      <c r="Q7" s="136"/>
      <c r="R7" s="136"/>
      <c r="S7" s="51">
        <v>4</v>
      </c>
      <c r="T7" s="51">
        <v>0</v>
      </c>
      <c r="U7" s="51">
        <v>4</v>
      </c>
      <c r="V7" s="52">
        <v>21.661846000000001</v>
      </c>
      <c r="W7" s="52">
        <v>1.274E-3</v>
      </c>
      <c r="X7" s="52">
        <v>4.0489999999999996E-3</v>
      </c>
      <c r="Y7" s="52">
        <v>1.022276</v>
      </c>
      <c r="Z7" s="52">
        <v>0.5</v>
      </c>
      <c r="AA7" s="52">
        <v>0</v>
      </c>
      <c r="AB7" s="137">
        <v>41</v>
      </c>
      <c r="AC7" s="137"/>
      <c r="AD7" s="106"/>
      <c r="AE7" s="91" t="s">
        <v>2899</v>
      </c>
      <c r="AF7" s="91">
        <v>621</v>
      </c>
      <c r="AG7" s="91">
        <v>448</v>
      </c>
      <c r="AH7" s="91">
        <v>21048</v>
      </c>
      <c r="AI7" s="91">
        <v>19746</v>
      </c>
      <c r="AJ7" s="91"/>
      <c r="AK7" s="91" t="s">
        <v>2905</v>
      </c>
      <c r="AL7" s="91"/>
      <c r="AM7" s="91"/>
      <c r="AN7" s="91"/>
      <c r="AO7" s="94">
        <v>42131.987256944441</v>
      </c>
      <c r="AP7" s="91"/>
      <c r="AQ7" s="91" t="b">
        <v>1</v>
      </c>
      <c r="AR7" s="91" t="b">
        <v>0</v>
      </c>
      <c r="AS7" s="91" t="b">
        <v>0</v>
      </c>
      <c r="AT7" s="91" t="s">
        <v>2915</v>
      </c>
      <c r="AU7" s="91">
        <v>21</v>
      </c>
      <c r="AV7" s="97" t="s">
        <v>300</v>
      </c>
      <c r="AW7" s="91" t="b">
        <v>0</v>
      </c>
      <c r="AX7" s="91" t="s">
        <v>308</v>
      </c>
      <c r="AY7" s="97" t="s">
        <v>2919</v>
      </c>
      <c r="AZ7" s="91" t="s">
        <v>66</v>
      </c>
      <c r="BA7" s="130" t="s">
        <v>2926</v>
      </c>
      <c r="BB7">
        <v>6</v>
      </c>
      <c r="BC7" s="130">
        <v>0</v>
      </c>
      <c r="BD7" s="130">
        <v>0</v>
      </c>
      <c r="BE7" s="130" t="s">
        <v>4405</v>
      </c>
      <c r="BF7" s="130" t="s">
        <v>4396</v>
      </c>
      <c r="BG7" s="90" t="str">
        <f>REPLACE(INDEX(GroupVertices[Group], MATCH(Vertices[[#This Row],[Vertex]],GroupVertices[Vertex],0)),1,1,"")</f>
        <v>ast</v>
      </c>
      <c r="BH7" s="51"/>
      <c r="BI7" s="51"/>
      <c r="BJ7" s="51"/>
      <c r="BK7" s="51"/>
      <c r="BL7" s="51"/>
      <c r="BM7" s="51"/>
      <c r="BN7" s="161" t="s">
        <v>4705</v>
      </c>
      <c r="BO7" s="161" t="s">
        <v>4914</v>
      </c>
      <c r="BP7" s="161" t="s">
        <v>5051</v>
      </c>
      <c r="BQ7" s="161" t="s">
        <v>5051</v>
      </c>
    </row>
    <row r="8" spans="1:69" ht="41.45" customHeight="1" x14ac:dyDescent="0.25">
      <c r="A8" s="14" t="s">
        <v>2826</v>
      </c>
      <c r="C8" s="15" t="s">
        <v>4409</v>
      </c>
      <c r="D8" s="126"/>
      <c r="E8" s="131"/>
      <c r="F8" s="125"/>
      <c r="G8" s="119" t="s">
        <v>2852</v>
      </c>
      <c r="H8" s="126"/>
      <c r="I8" s="132"/>
      <c r="J8" s="127"/>
      <c r="K8" s="127"/>
      <c r="L8" s="133" t="s">
        <v>2924</v>
      </c>
      <c r="M8" s="128"/>
      <c r="N8" s="134">
        <v>6878.55859375</v>
      </c>
      <c r="O8" s="134">
        <v>1062.8494873046875</v>
      </c>
      <c r="P8" s="135"/>
      <c r="Q8" s="136"/>
      <c r="R8" s="136"/>
      <c r="S8" s="51">
        <v>4</v>
      </c>
      <c r="T8" s="51">
        <v>0</v>
      </c>
      <c r="U8" s="51">
        <v>4</v>
      </c>
      <c r="V8" s="52">
        <v>2.399384</v>
      </c>
      <c r="W8" s="52">
        <v>1.276E-3</v>
      </c>
      <c r="X8" s="52">
        <v>4.0379999999999999E-3</v>
      </c>
      <c r="Y8" s="52">
        <v>1.037156</v>
      </c>
      <c r="Z8" s="52">
        <v>0.83333333333333337</v>
      </c>
      <c r="AA8" s="52">
        <v>0</v>
      </c>
      <c r="AB8" s="137">
        <v>6</v>
      </c>
      <c r="AC8" s="137"/>
      <c r="AD8" s="106"/>
      <c r="AE8" s="91" t="s">
        <v>2898</v>
      </c>
      <c r="AF8" s="91">
        <v>7714</v>
      </c>
      <c r="AG8" s="91">
        <v>13789</v>
      </c>
      <c r="AH8" s="91">
        <v>64652</v>
      </c>
      <c r="AI8" s="91">
        <v>86289</v>
      </c>
      <c r="AJ8" s="91"/>
      <c r="AK8" s="91" t="s">
        <v>2904</v>
      </c>
      <c r="AL8" s="91" t="s">
        <v>2910</v>
      </c>
      <c r="AM8" s="91"/>
      <c r="AN8" s="91"/>
      <c r="AO8" s="94">
        <v>41577.093287037038</v>
      </c>
      <c r="AP8" s="97" t="s">
        <v>2912</v>
      </c>
      <c r="AQ8" s="91" t="b">
        <v>0</v>
      </c>
      <c r="AR8" s="91" t="b">
        <v>0</v>
      </c>
      <c r="AS8" s="91" t="b">
        <v>1</v>
      </c>
      <c r="AT8" s="91" t="s">
        <v>246</v>
      </c>
      <c r="AU8" s="91">
        <v>216</v>
      </c>
      <c r="AV8" s="97" t="s">
        <v>300</v>
      </c>
      <c r="AW8" s="91" t="b">
        <v>0</v>
      </c>
      <c r="AX8" s="91" t="s">
        <v>308</v>
      </c>
      <c r="AY8" s="97" t="s">
        <v>2918</v>
      </c>
      <c r="AZ8" s="91" t="s">
        <v>66</v>
      </c>
      <c r="BA8" s="130" t="s">
        <v>2926</v>
      </c>
      <c r="BB8">
        <v>4</v>
      </c>
      <c r="BC8" s="130">
        <v>-4</v>
      </c>
      <c r="BD8" s="130">
        <v>-1</v>
      </c>
      <c r="BE8" s="130" t="s">
        <v>4405</v>
      </c>
      <c r="BF8" s="130" t="s">
        <v>4396</v>
      </c>
      <c r="BG8" s="90" t="str">
        <f>REPLACE(INDEX(GroupVertices[Group], MATCH(Vertices[[#This Row],[Vertex]],GroupVertices[Vertex],0)),1,1,"")</f>
        <v>ast</v>
      </c>
      <c r="BH8" s="51"/>
      <c r="BI8" s="51"/>
      <c r="BJ8" s="51"/>
      <c r="BK8" s="51"/>
      <c r="BL8" s="51"/>
      <c r="BM8" s="51"/>
      <c r="BN8" s="161" t="s">
        <v>4704</v>
      </c>
      <c r="BO8" s="161" t="s">
        <v>4704</v>
      </c>
      <c r="BP8" s="161" t="s">
        <v>5050</v>
      </c>
      <c r="BQ8" s="161" t="s">
        <v>5050</v>
      </c>
    </row>
    <row r="9" spans="1:69" ht="41.45" customHeight="1" x14ac:dyDescent="0.25">
      <c r="A9" s="14" t="s">
        <v>4005</v>
      </c>
      <c r="C9" s="15" t="s">
        <v>4410</v>
      </c>
      <c r="D9" s="15"/>
      <c r="E9" s="102"/>
      <c r="F9" s="125"/>
      <c r="G9" s="119" t="s">
        <v>759</v>
      </c>
      <c r="H9" s="126"/>
      <c r="I9" s="16"/>
      <c r="J9" s="62"/>
      <c r="K9" s="127"/>
      <c r="L9" s="121" t="s">
        <v>4354</v>
      </c>
      <c r="M9" s="128"/>
      <c r="N9" s="104">
        <v>3955.8203125</v>
      </c>
      <c r="O9" s="104">
        <v>3135.69189453125</v>
      </c>
      <c r="P9" s="73"/>
      <c r="Q9" s="105"/>
      <c r="R9" s="105"/>
      <c r="S9" s="51">
        <v>4</v>
      </c>
      <c r="T9" s="51">
        <v>0</v>
      </c>
      <c r="U9" s="51">
        <v>4</v>
      </c>
      <c r="V9" s="52">
        <v>44.107602</v>
      </c>
      <c r="W9" s="52">
        <v>1.274E-3</v>
      </c>
      <c r="X9" s="52">
        <v>4.0379999999999999E-3</v>
      </c>
      <c r="Y9" s="52">
        <v>1.032149</v>
      </c>
      <c r="Z9" s="52">
        <v>0</v>
      </c>
      <c r="AA9" s="52">
        <v>0</v>
      </c>
      <c r="AB9" s="78">
        <v>66</v>
      </c>
      <c r="AC9" s="78"/>
      <c r="AD9" s="106"/>
      <c r="AE9" s="91" t="s">
        <v>4202</v>
      </c>
      <c r="AF9" s="91">
        <v>45</v>
      </c>
      <c r="AG9" s="91">
        <v>1</v>
      </c>
      <c r="AH9" s="91">
        <v>63</v>
      </c>
      <c r="AI9" s="91">
        <v>0</v>
      </c>
      <c r="AJ9" s="91"/>
      <c r="AK9" s="91"/>
      <c r="AL9" s="91"/>
      <c r="AM9" s="91"/>
      <c r="AN9" s="91"/>
      <c r="AO9" s="94">
        <v>42645.399155092593</v>
      </c>
      <c r="AP9" s="91"/>
      <c r="AQ9" s="91" t="b">
        <v>1</v>
      </c>
      <c r="AR9" s="91" t="b">
        <v>1</v>
      </c>
      <c r="AS9" s="91" t="b">
        <v>0</v>
      </c>
      <c r="AT9" s="91" t="s">
        <v>490</v>
      </c>
      <c r="AU9" s="91">
        <v>0</v>
      </c>
      <c r="AV9" s="91"/>
      <c r="AW9" s="91" t="b">
        <v>0</v>
      </c>
      <c r="AX9" s="91" t="s">
        <v>308</v>
      </c>
      <c r="AY9" s="97" t="s">
        <v>4318</v>
      </c>
      <c r="AZ9" s="91" t="s">
        <v>66</v>
      </c>
      <c r="BA9" s="130" t="s">
        <v>3582</v>
      </c>
      <c r="BB9">
        <v>4</v>
      </c>
      <c r="BC9" s="130">
        <v>4</v>
      </c>
      <c r="BD9" s="130">
        <v>1</v>
      </c>
      <c r="BE9" s="130" t="s">
        <v>4406</v>
      </c>
      <c r="BF9" s="130" t="s">
        <v>4397</v>
      </c>
      <c r="BG9" s="90" t="str">
        <f>REPLACE(INDEX(GroupVertices[Group], MATCH(Vertices[[#This Row],[Vertex]],GroupVertices[Vertex],0)),1,1,"")</f>
        <v>orth</v>
      </c>
      <c r="BH9" s="51"/>
      <c r="BI9" s="51"/>
      <c r="BJ9" s="51"/>
      <c r="BK9" s="51"/>
      <c r="BL9" s="51"/>
      <c r="BM9" s="51"/>
      <c r="BN9" s="161" t="s">
        <v>4777</v>
      </c>
      <c r="BO9" s="161" t="s">
        <v>4777</v>
      </c>
      <c r="BP9" s="161" t="s">
        <v>5123</v>
      </c>
      <c r="BQ9" s="161" t="s">
        <v>5123</v>
      </c>
    </row>
    <row r="10" spans="1:69" ht="41.45" customHeight="1" x14ac:dyDescent="0.25">
      <c r="A10" s="14" t="s">
        <v>3368</v>
      </c>
      <c r="C10" s="15" t="s">
        <v>4409</v>
      </c>
      <c r="D10" s="108"/>
      <c r="E10" s="109"/>
      <c r="F10" s="110"/>
      <c r="G10" s="120" t="s">
        <v>3393</v>
      </c>
      <c r="H10" s="108"/>
      <c r="I10" s="111"/>
      <c r="J10" s="112"/>
      <c r="K10" s="112"/>
      <c r="L10" s="122" t="s">
        <v>3479</v>
      </c>
      <c r="M10" s="113"/>
      <c r="N10" s="114">
        <v>316.52078247070313</v>
      </c>
      <c r="O10" s="114">
        <v>9280.1455078125</v>
      </c>
      <c r="P10" s="115"/>
      <c r="Q10" s="116"/>
      <c r="R10" s="116"/>
      <c r="S10" s="51">
        <v>4</v>
      </c>
      <c r="T10" s="51">
        <v>0</v>
      </c>
      <c r="U10" s="51">
        <v>4</v>
      </c>
      <c r="V10" s="52">
        <v>46.331921000000001</v>
      </c>
      <c r="W10" s="52">
        <v>1.274E-3</v>
      </c>
      <c r="X10" s="52">
        <v>4.0179999999999999E-3</v>
      </c>
      <c r="Y10" s="52">
        <v>1.0306439999999999</v>
      </c>
      <c r="Z10" s="52">
        <v>0</v>
      </c>
      <c r="AA10" s="52">
        <v>0</v>
      </c>
      <c r="AB10" s="117">
        <v>67</v>
      </c>
      <c r="AC10" s="117"/>
      <c r="AD10" s="106"/>
      <c r="AE10" s="91" t="s">
        <v>3432</v>
      </c>
      <c r="AF10" s="91">
        <v>92</v>
      </c>
      <c r="AG10" s="91">
        <v>123</v>
      </c>
      <c r="AH10" s="91">
        <v>1067</v>
      </c>
      <c r="AI10" s="91">
        <v>175</v>
      </c>
      <c r="AJ10" s="91">
        <v>19800</v>
      </c>
      <c r="AK10" s="91" t="s">
        <v>3440</v>
      </c>
      <c r="AL10" s="91" t="s">
        <v>286</v>
      </c>
      <c r="AM10" s="91"/>
      <c r="AN10" s="91" t="s">
        <v>283</v>
      </c>
      <c r="AO10" s="94">
        <v>41139.191018518519</v>
      </c>
      <c r="AP10" s="97" t="s">
        <v>3457</v>
      </c>
      <c r="AQ10" s="91" t="b">
        <v>1</v>
      </c>
      <c r="AR10" s="91" t="b">
        <v>0</v>
      </c>
      <c r="AS10" s="91" t="b">
        <v>1</v>
      </c>
      <c r="AT10" s="91" t="s">
        <v>246</v>
      </c>
      <c r="AU10" s="91">
        <v>4</v>
      </c>
      <c r="AV10" s="97" t="s">
        <v>300</v>
      </c>
      <c r="AW10" s="91" t="b">
        <v>0</v>
      </c>
      <c r="AX10" s="91" t="s">
        <v>308</v>
      </c>
      <c r="AY10" s="97" t="s">
        <v>3468</v>
      </c>
      <c r="AZ10" s="91" t="s">
        <v>66</v>
      </c>
      <c r="BA10" s="130" t="s">
        <v>3360</v>
      </c>
      <c r="BB10">
        <v>4</v>
      </c>
      <c r="BC10" s="130">
        <v>0</v>
      </c>
      <c r="BD10" s="130">
        <v>0</v>
      </c>
      <c r="BE10" s="130" t="s">
        <v>4404</v>
      </c>
      <c r="BF10" s="130" t="s">
        <v>4396</v>
      </c>
      <c r="BG10" s="90" t="str">
        <f>REPLACE(INDEX(GroupVertices[Group], MATCH(Vertices[[#This Row],[Vertex]],GroupVertices[Vertex],0)),1,1,"")</f>
        <v>outh</v>
      </c>
      <c r="BH10" s="51" t="s">
        <v>3385</v>
      </c>
      <c r="BI10" s="51" t="s">
        <v>3385</v>
      </c>
      <c r="BJ10" s="51" t="s">
        <v>342</v>
      </c>
      <c r="BK10" s="51" t="s">
        <v>342</v>
      </c>
      <c r="BL10" s="51"/>
      <c r="BM10" s="51"/>
      <c r="BN10" s="161" t="s">
        <v>4729</v>
      </c>
      <c r="BO10" s="161" t="s">
        <v>4729</v>
      </c>
      <c r="BP10" s="161" t="s">
        <v>5075</v>
      </c>
      <c r="BQ10" s="161" t="s">
        <v>5075</v>
      </c>
    </row>
    <row r="11" spans="1:69" ht="41.45" customHeight="1" x14ac:dyDescent="0.25">
      <c r="A11" s="14" t="s">
        <v>738</v>
      </c>
      <c r="C11" s="15" t="s">
        <v>4409</v>
      </c>
      <c r="D11" s="15"/>
      <c r="E11" s="102"/>
      <c r="F11" s="125"/>
      <c r="G11" s="119" t="s">
        <v>765</v>
      </c>
      <c r="H11" s="126"/>
      <c r="I11" s="16"/>
      <c r="J11" s="62"/>
      <c r="K11" s="127"/>
      <c r="L11" s="121" t="s">
        <v>880</v>
      </c>
      <c r="M11" s="128"/>
      <c r="N11" s="104">
        <v>2584.246337890625</v>
      </c>
      <c r="O11" s="104">
        <v>1263.9833984375</v>
      </c>
      <c r="P11" s="73"/>
      <c r="Q11" s="105"/>
      <c r="R11" s="105"/>
      <c r="S11" s="51">
        <v>4</v>
      </c>
      <c r="T11" s="51">
        <v>0</v>
      </c>
      <c r="U11" s="51">
        <v>4</v>
      </c>
      <c r="V11" s="52">
        <v>48.317964000000003</v>
      </c>
      <c r="W11" s="52">
        <v>1.274E-3</v>
      </c>
      <c r="X11" s="52">
        <v>4.006E-3</v>
      </c>
      <c r="Y11" s="52">
        <v>1.043817</v>
      </c>
      <c r="Z11" s="52">
        <v>0</v>
      </c>
      <c r="AA11" s="52">
        <v>0</v>
      </c>
      <c r="AB11" s="78">
        <v>68</v>
      </c>
      <c r="AC11" s="78"/>
      <c r="AD11" s="106"/>
      <c r="AE11" s="91" t="s">
        <v>814</v>
      </c>
      <c r="AF11" s="91">
        <v>58</v>
      </c>
      <c r="AG11" s="91">
        <v>7</v>
      </c>
      <c r="AH11" s="91">
        <v>634</v>
      </c>
      <c r="AI11" s="91">
        <v>6</v>
      </c>
      <c r="AJ11" s="91"/>
      <c r="AK11" s="91" t="s">
        <v>826</v>
      </c>
      <c r="AL11" s="91"/>
      <c r="AM11" s="91"/>
      <c r="AN11" s="91"/>
      <c r="AO11" s="94">
        <v>40218.08221064815</v>
      </c>
      <c r="AP11" s="97" t="s">
        <v>848</v>
      </c>
      <c r="AQ11" s="91" t="b">
        <v>0</v>
      </c>
      <c r="AR11" s="91" t="b">
        <v>0</v>
      </c>
      <c r="AS11" s="91" t="b">
        <v>0</v>
      </c>
      <c r="AT11" s="91" t="s">
        <v>246</v>
      </c>
      <c r="AU11" s="91">
        <v>0</v>
      </c>
      <c r="AV11" s="97" t="s">
        <v>854</v>
      </c>
      <c r="AW11" s="91" t="b">
        <v>0</v>
      </c>
      <c r="AX11" s="91" t="s">
        <v>308</v>
      </c>
      <c r="AY11" s="97" t="s">
        <v>867</v>
      </c>
      <c r="AZ11" s="91" t="s">
        <v>66</v>
      </c>
      <c r="BA11" s="130" t="s">
        <v>885</v>
      </c>
      <c r="BB11">
        <v>8</v>
      </c>
      <c r="BC11" s="130">
        <v>-8</v>
      </c>
      <c r="BD11" s="130">
        <v>-1</v>
      </c>
      <c r="BE11" s="130" t="s">
        <v>4406</v>
      </c>
      <c r="BF11" s="130" t="s">
        <v>4396</v>
      </c>
      <c r="BG11" s="90" t="str">
        <f>REPLACE(INDEX(GroupVertices[Group], MATCH(Vertices[[#This Row],[Vertex]],GroupVertices[Vertex],0)),1,1,"")</f>
        <v>orth</v>
      </c>
      <c r="BH11" s="51"/>
      <c r="BI11" s="51"/>
      <c r="BJ11" s="51"/>
      <c r="BK11" s="51"/>
      <c r="BL11" s="51"/>
      <c r="BM11" s="51"/>
      <c r="BN11" s="161" t="s">
        <v>4603</v>
      </c>
      <c r="BO11" s="161" t="s">
        <v>4603</v>
      </c>
      <c r="BP11" s="161" t="s">
        <v>4949</v>
      </c>
      <c r="BQ11" s="161" t="s">
        <v>4949</v>
      </c>
    </row>
    <row r="12" spans="1:69" ht="41.45" customHeight="1" x14ac:dyDescent="0.25">
      <c r="A12" s="14" t="s">
        <v>953</v>
      </c>
      <c r="C12" s="15" t="s">
        <v>4410</v>
      </c>
      <c r="D12" s="15"/>
      <c r="E12" s="102"/>
      <c r="F12" s="125"/>
      <c r="G12" s="119" t="s">
        <v>1015</v>
      </c>
      <c r="H12" s="126"/>
      <c r="I12" s="16"/>
      <c r="J12" s="62"/>
      <c r="K12" s="127"/>
      <c r="L12" s="121" t="s">
        <v>1025</v>
      </c>
      <c r="M12" s="128"/>
      <c r="N12" s="104">
        <v>7872.52001953125</v>
      </c>
      <c r="O12" s="104">
        <v>5651.7353515625</v>
      </c>
      <c r="P12" s="73"/>
      <c r="Q12" s="105"/>
      <c r="R12" s="105"/>
      <c r="S12" s="51">
        <v>4</v>
      </c>
      <c r="T12" s="51">
        <v>1</v>
      </c>
      <c r="U12" s="51">
        <v>3</v>
      </c>
      <c r="V12" s="52">
        <v>21.661846000000001</v>
      </c>
      <c r="W12" s="52">
        <v>1.2719999999999999E-3</v>
      </c>
      <c r="X12" s="52">
        <v>4.006E-3</v>
      </c>
      <c r="Y12" s="52">
        <v>1.039517</v>
      </c>
      <c r="Z12" s="52">
        <v>0.5</v>
      </c>
      <c r="AA12" s="52">
        <v>0</v>
      </c>
      <c r="AB12" s="78">
        <v>42</v>
      </c>
      <c r="AC12" s="78"/>
      <c r="AD12" s="106"/>
      <c r="AE12" s="91" t="s">
        <v>990</v>
      </c>
      <c r="AF12" s="91">
        <v>783</v>
      </c>
      <c r="AG12" s="91">
        <v>2762</v>
      </c>
      <c r="AH12" s="91">
        <v>39017</v>
      </c>
      <c r="AI12" s="91">
        <v>502</v>
      </c>
      <c r="AJ12" s="91">
        <v>19800</v>
      </c>
      <c r="AK12" s="91" t="s">
        <v>997</v>
      </c>
      <c r="AL12" s="91" t="s">
        <v>1002</v>
      </c>
      <c r="AM12" s="97" t="s">
        <v>1005</v>
      </c>
      <c r="AN12" s="91" t="s">
        <v>842</v>
      </c>
      <c r="AO12" s="94">
        <v>39379.039178240739</v>
      </c>
      <c r="AP12" s="97" t="s">
        <v>1008</v>
      </c>
      <c r="AQ12" s="91" t="b">
        <v>0</v>
      </c>
      <c r="AR12" s="91" t="b">
        <v>0</v>
      </c>
      <c r="AS12" s="91" t="b">
        <v>1</v>
      </c>
      <c r="AT12" s="91" t="s">
        <v>246</v>
      </c>
      <c r="AU12" s="91">
        <v>169</v>
      </c>
      <c r="AV12" s="97" t="s">
        <v>1013</v>
      </c>
      <c r="AW12" s="91" t="b">
        <v>0</v>
      </c>
      <c r="AX12" s="91" t="s">
        <v>308</v>
      </c>
      <c r="AY12" s="97" t="s">
        <v>1018</v>
      </c>
      <c r="AZ12" s="91" t="s">
        <v>66</v>
      </c>
      <c r="BA12" s="130" t="s">
        <v>1031</v>
      </c>
      <c r="BB12">
        <v>4</v>
      </c>
      <c r="BC12" s="130">
        <v>-4</v>
      </c>
      <c r="BD12" s="130">
        <v>-1</v>
      </c>
      <c r="BE12" s="130" t="s">
        <v>4407</v>
      </c>
      <c r="BF12" s="130" t="s">
        <v>4397</v>
      </c>
      <c r="BG12" s="90" t="str">
        <f>REPLACE(INDEX(GroupVertices[Group], MATCH(Vertices[[#This Row],[Vertex]],GroupVertices[Vertex],0)),1,1,"")</f>
        <v>est</v>
      </c>
      <c r="BH12" s="51"/>
      <c r="BI12" s="51"/>
      <c r="BJ12" s="51"/>
      <c r="BK12" s="51"/>
      <c r="BL12" s="51" t="s">
        <v>968</v>
      </c>
      <c r="BM12" s="51" t="s">
        <v>968</v>
      </c>
      <c r="BN12" s="161" t="s">
        <v>4779</v>
      </c>
      <c r="BO12" s="161" t="s">
        <v>4779</v>
      </c>
      <c r="BP12" s="161" t="s">
        <v>5125</v>
      </c>
      <c r="BQ12" s="161" t="s">
        <v>5125</v>
      </c>
    </row>
    <row r="13" spans="1:69" ht="41.45" customHeight="1" x14ac:dyDescent="0.25">
      <c r="A13" s="14" t="s">
        <v>954</v>
      </c>
      <c r="C13" s="15" t="s">
        <v>4410</v>
      </c>
      <c r="D13" s="126"/>
      <c r="E13" s="131"/>
      <c r="F13" s="125"/>
      <c r="G13" s="119" t="s">
        <v>1016</v>
      </c>
      <c r="H13" s="126"/>
      <c r="I13" s="132"/>
      <c r="J13" s="127"/>
      <c r="K13" s="127"/>
      <c r="L13" s="133" t="s">
        <v>1026</v>
      </c>
      <c r="M13" s="128"/>
      <c r="N13" s="134">
        <v>8392.5341796875</v>
      </c>
      <c r="O13" s="134">
        <v>4096.8388671875</v>
      </c>
      <c r="P13" s="135"/>
      <c r="Q13" s="136"/>
      <c r="R13" s="136"/>
      <c r="S13" s="51">
        <v>4</v>
      </c>
      <c r="T13" s="51">
        <v>0</v>
      </c>
      <c r="U13" s="51">
        <v>4</v>
      </c>
      <c r="V13" s="52">
        <v>21.661846000000001</v>
      </c>
      <c r="W13" s="52">
        <v>1.2719999999999999E-3</v>
      </c>
      <c r="X13" s="52">
        <v>4.006E-3</v>
      </c>
      <c r="Y13" s="52">
        <v>1.039517</v>
      </c>
      <c r="Z13" s="52">
        <v>0.5</v>
      </c>
      <c r="AA13" s="52">
        <v>0</v>
      </c>
      <c r="AB13" s="137">
        <v>43</v>
      </c>
      <c r="AC13" s="137"/>
      <c r="AD13" s="106"/>
      <c r="AE13" s="91" t="s">
        <v>991</v>
      </c>
      <c r="AF13" s="91">
        <v>19</v>
      </c>
      <c r="AG13" s="91">
        <v>40</v>
      </c>
      <c r="AH13" s="91">
        <v>114</v>
      </c>
      <c r="AI13" s="91">
        <v>34</v>
      </c>
      <c r="AJ13" s="91"/>
      <c r="AK13" s="91" t="s">
        <v>998</v>
      </c>
      <c r="AL13" s="91" t="s">
        <v>286</v>
      </c>
      <c r="AM13" s="91"/>
      <c r="AN13" s="91"/>
      <c r="AO13" s="94">
        <v>42804.908217592594</v>
      </c>
      <c r="AP13" s="97" t="s">
        <v>1009</v>
      </c>
      <c r="AQ13" s="91" t="b">
        <v>1</v>
      </c>
      <c r="AR13" s="91" t="b">
        <v>0</v>
      </c>
      <c r="AS13" s="91" t="b">
        <v>0</v>
      </c>
      <c r="AT13" s="91" t="s">
        <v>246</v>
      </c>
      <c r="AU13" s="91">
        <v>0</v>
      </c>
      <c r="AV13" s="91"/>
      <c r="AW13" s="91" t="b">
        <v>0</v>
      </c>
      <c r="AX13" s="91" t="s">
        <v>308</v>
      </c>
      <c r="AY13" s="97" t="s">
        <v>1019</v>
      </c>
      <c r="AZ13" s="91" t="s">
        <v>66</v>
      </c>
      <c r="BA13" s="130" t="s">
        <v>1031</v>
      </c>
      <c r="BB13">
        <v>4</v>
      </c>
      <c r="BC13" s="130">
        <v>-4</v>
      </c>
      <c r="BD13" s="130">
        <v>-1</v>
      </c>
      <c r="BE13" s="130" t="s">
        <v>4407</v>
      </c>
      <c r="BF13" s="130" t="s">
        <v>4397</v>
      </c>
      <c r="BG13" s="90" t="str">
        <f>REPLACE(INDEX(GroupVertices[Group], MATCH(Vertices[[#This Row],[Vertex]],GroupVertices[Vertex],0)),1,1,"")</f>
        <v>est</v>
      </c>
      <c r="BH13" s="51"/>
      <c r="BI13" s="51"/>
      <c r="BJ13" s="51"/>
      <c r="BK13" s="51"/>
      <c r="BL13" s="51" t="s">
        <v>968</v>
      </c>
      <c r="BM13" s="51" t="s">
        <v>968</v>
      </c>
      <c r="BN13" s="161" t="s">
        <v>4780</v>
      </c>
      <c r="BO13" s="161" t="s">
        <v>4780</v>
      </c>
      <c r="BP13" s="161" t="s">
        <v>5126</v>
      </c>
      <c r="BQ13" s="161" t="s">
        <v>5126</v>
      </c>
    </row>
    <row r="14" spans="1:69" ht="41.45" customHeight="1" x14ac:dyDescent="0.25">
      <c r="A14" s="14" t="s">
        <v>1553</v>
      </c>
      <c r="C14" s="15" t="s">
        <v>4410</v>
      </c>
      <c r="D14" s="126"/>
      <c r="E14" s="131"/>
      <c r="F14" s="125"/>
      <c r="G14" s="119" t="s">
        <v>1580</v>
      </c>
      <c r="H14" s="126"/>
      <c r="I14" s="132"/>
      <c r="J14" s="127"/>
      <c r="K14" s="127"/>
      <c r="L14" s="133" t="s">
        <v>1668</v>
      </c>
      <c r="M14" s="128"/>
      <c r="N14" s="134">
        <v>812.32342529296875</v>
      </c>
      <c r="O14" s="134">
        <v>8177.59716796875</v>
      </c>
      <c r="P14" s="135"/>
      <c r="Q14" s="136"/>
      <c r="R14" s="136"/>
      <c r="S14" s="51">
        <v>3</v>
      </c>
      <c r="T14" s="51">
        <v>0</v>
      </c>
      <c r="U14" s="51">
        <v>3</v>
      </c>
      <c r="V14" s="52">
        <v>21.661846000000001</v>
      </c>
      <c r="W14" s="52">
        <v>1.271E-3</v>
      </c>
      <c r="X14" s="52">
        <v>3.8609999999999998E-3</v>
      </c>
      <c r="Y14" s="52">
        <v>0.81862000000000001</v>
      </c>
      <c r="Z14" s="52">
        <v>0</v>
      </c>
      <c r="AA14" s="52">
        <v>0</v>
      </c>
      <c r="AB14" s="137">
        <v>69</v>
      </c>
      <c r="AC14" s="137"/>
      <c r="AD14" s="106"/>
      <c r="AE14" s="91" t="s">
        <v>1616</v>
      </c>
      <c r="AF14" s="91">
        <v>34</v>
      </c>
      <c r="AG14" s="91">
        <v>51</v>
      </c>
      <c r="AH14" s="91">
        <v>262</v>
      </c>
      <c r="AI14" s="91">
        <v>17</v>
      </c>
      <c r="AJ14" s="91"/>
      <c r="AK14" s="91" t="s">
        <v>1625</v>
      </c>
      <c r="AL14" s="91" t="s">
        <v>1608</v>
      </c>
      <c r="AM14" s="91"/>
      <c r="AN14" s="91"/>
      <c r="AO14" s="94">
        <v>41210.829548611109</v>
      </c>
      <c r="AP14" s="91"/>
      <c r="AQ14" s="91" t="b">
        <v>0</v>
      </c>
      <c r="AR14" s="91" t="b">
        <v>0</v>
      </c>
      <c r="AS14" s="91" t="b">
        <v>1</v>
      </c>
      <c r="AT14" s="91" t="s">
        <v>246</v>
      </c>
      <c r="AU14" s="91">
        <v>1</v>
      </c>
      <c r="AV14" s="97" t="s">
        <v>300</v>
      </c>
      <c r="AW14" s="91" t="b">
        <v>0</v>
      </c>
      <c r="AX14" s="91" t="s">
        <v>308</v>
      </c>
      <c r="AY14" s="97" t="s">
        <v>1657</v>
      </c>
      <c r="AZ14" s="91" t="s">
        <v>66</v>
      </c>
      <c r="BA14" s="130" t="s">
        <v>1675</v>
      </c>
      <c r="BB14">
        <v>3</v>
      </c>
      <c r="BC14" s="130">
        <v>-3</v>
      </c>
      <c r="BD14" s="130">
        <v>-1</v>
      </c>
      <c r="BE14" s="130" t="s">
        <v>4404</v>
      </c>
      <c r="BF14" s="130" t="s">
        <v>4397</v>
      </c>
      <c r="BG14" s="90" t="str">
        <f>REPLACE(INDEX(GroupVertices[Group], MATCH(Vertices[[#This Row],[Vertex]],GroupVertices[Vertex],0)),1,1,"")</f>
        <v>outh</v>
      </c>
      <c r="BH14" s="51" t="s">
        <v>1571</v>
      </c>
      <c r="BI14" s="51" t="s">
        <v>1571</v>
      </c>
      <c r="BJ14" s="51" t="s">
        <v>342</v>
      </c>
      <c r="BK14" s="51" t="s">
        <v>342</v>
      </c>
      <c r="BL14" s="51"/>
      <c r="BM14" s="51"/>
      <c r="BN14" s="161" t="s">
        <v>4798</v>
      </c>
      <c r="BO14" s="161" t="s">
        <v>4798</v>
      </c>
      <c r="BP14" s="161" t="s">
        <v>5144</v>
      </c>
      <c r="BQ14" s="161" t="s">
        <v>5144</v>
      </c>
    </row>
    <row r="15" spans="1:69" ht="41.45" customHeight="1" x14ac:dyDescent="0.25">
      <c r="A15" s="14" t="s">
        <v>3028</v>
      </c>
      <c r="C15" s="15" t="s">
        <v>4409</v>
      </c>
      <c r="D15" s="126"/>
      <c r="E15" s="131"/>
      <c r="F15" s="125"/>
      <c r="G15" s="119" t="s">
        <v>3031</v>
      </c>
      <c r="H15" s="126"/>
      <c r="I15" s="132"/>
      <c r="J15" s="127"/>
      <c r="K15" s="127"/>
      <c r="L15" s="133" t="s">
        <v>3045</v>
      </c>
      <c r="M15" s="128"/>
      <c r="N15" s="134">
        <v>8050.11669921875</v>
      </c>
      <c r="O15" s="134">
        <v>1145.5615234375</v>
      </c>
      <c r="P15" s="135"/>
      <c r="Q15" s="136"/>
      <c r="R15" s="136"/>
      <c r="S15" s="51">
        <v>4</v>
      </c>
      <c r="T15" s="51">
        <v>0</v>
      </c>
      <c r="U15" s="51">
        <v>4</v>
      </c>
      <c r="V15" s="52">
        <v>391.63439699999998</v>
      </c>
      <c r="W15" s="52">
        <v>1.274E-3</v>
      </c>
      <c r="X15" s="52">
        <v>3.8400000000000001E-3</v>
      </c>
      <c r="Y15" s="52">
        <v>1.168925</v>
      </c>
      <c r="Z15" s="52">
        <v>0</v>
      </c>
      <c r="AA15" s="52">
        <v>0</v>
      </c>
      <c r="AB15" s="137">
        <v>70</v>
      </c>
      <c r="AC15" s="137"/>
      <c r="AD15" s="106"/>
      <c r="AE15" s="91" t="s">
        <v>3036</v>
      </c>
      <c r="AF15" s="91">
        <v>602</v>
      </c>
      <c r="AG15" s="91">
        <v>276</v>
      </c>
      <c r="AH15" s="91">
        <v>25022</v>
      </c>
      <c r="AI15" s="91">
        <v>10322</v>
      </c>
      <c r="AJ15" s="91"/>
      <c r="AK15" s="91" t="s">
        <v>3038</v>
      </c>
      <c r="AL15" s="91"/>
      <c r="AM15" s="91"/>
      <c r="AN15" s="91"/>
      <c r="AO15" s="94">
        <v>41501.341458333336</v>
      </c>
      <c r="AP15" s="91"/>
      <c r="AQ15" s="91" t="b">
        <v>1</v>
      </c>
      <c r="AR15" s="91" t="b">
        <v>0</v>
      </c>
      <c r="AS15" s="91" t="b">
        <v>0</v>
      </c>
      <c r="AT15" s="91" t="s">
        <v>246</v>
      </c>
      <c r="AU15" s="91">
        <v>37</v>
      </c>
      <c r="AV15" s="97" t="s">
        <v>300</v>
      </c>
      <c r="AW15" s="91" t="b">
        <v>0</v>
      </c>
      <c r="AX15" s="91" t="s">
        <v>308</v>
      </c>
      <c r="AY15" s="97" t="s">
        <v>3043</v>
      </c>
      <c r="AZ15" s="91" t="s">
        <v>66</v>
      </c>
      <c r="BA15" s="130" t="s">
        <v>2937</v>
      </c>
      <c r="BB15">
        <v>4</v>
      </c>
      <c r="BC15" s="130">
        <v>-4</v>
      </c>
      <c r="BD15" s="130">
        <v>-1</v>
      </c>
      <c r="BE15" s="130" t="s">
        <v>4405</v>
      </c>
      <c r="BF15" s="130" t="s">
        <v>4396</v>
      </c>
      <c r="BG15" s="90" t="str">
        <f>REPLACE(INDEX(GroupVertices[Group], MATCH(Vertices[[#This Row],[Vertex]],GroupVertices[Vertex],0)),1,1,"")</f>
        <v>ast</v>
      </c>
      <c r="BH15" s="51"/>
      <c r="BI15" s="51"/>
      <c r="BJ15" s="51"/>
      <c r="BK15" s="51"/>
      <c r="BL15" s="51"/>
      <c r="BM15" s="51"/>
      <c r="BN15" s="161" t="s">
        <v>4715</v>
      </c>
      <c r="BO15" s="161" t="s">
        <v>4715</v>
      </c>
      <c r="BP15" s="161" t="s">
        <v>5061</v>
      </c>
      <c r="BQ15" s="161" t="s">
        <v>5061</v>
      </c>
    </row>
    <row r="16" spans="1:69" ht="41.45" customHeight="1" x14ac:dyDescent="0.25">
      <c r="A16" s="14" t="s">
        <v>1472</v>
      </c>
      <c r="C16" s="15" t="s">
        <v>4409</v>
      </c>
      <c r="D16" s="15"/>
      <c r="E16" s="102"/>
      <c r="F16" s="125"/>
      <c r="G16" s="119" t="s">
        <v>1481</v>
      </c>
      <c r="H16" s="126"/>
      <c r="I16" s="16"/>
      <c r="J16" s="62"/>
      <c r="K16" s="127"/>
      <c r="L16" s="121" t="s">
        <v>1520</v>
      </c>
      <c r="M16" s="128"/>
      <c r="N16" s="104">
        <v>4493.798828125</v>
      </c>
      <c r="O16" s="104">
        <v>2887.779052734375</v>
      </c>
      <c r="P16" s="73"/>
      <c r="Q16" s="105"/>
      <c r="R16" s="105"/>
      <c r="S16" s="51">
        <v>4</v>
      </c>
      <c r="T16" s="51">
        <v>1</v>
      </c>
      <c r="U16" s="51">
        <v>3</v>
      </c>
      <c r="V16" s="52">
        <v>184.899384</v>
      </c>
      <c r="W16" s="52">
        <v>1.2719999999999999E-3</v>
      </c>
      <c r="X16" s="52">
        <v>3.833E-3</v>
      </c>
      <c r="Y16" s="52">
        <v>1.1238140000000001</v>
      </c>
      <c r="Z16" s="52">
        <v>0.5</v>
      </c>
      <c r="AA16" s="52">
        <v>0</v>
      </c>
      <c r="AB16" s="78">
        <v>44</v>
      </c>
      <c r="AC16" s="78"/>
      <c r="AD16" s="106"/>
      <c r="AE16" s="91" t="s">
        <v>1495</v>
      </c>
      <c r="AF16" s="91">
        <v>129</v>
      </c>
      <c r="AG16" s="91">
        <v>25</v>
      </c>
      <c r="AH16" s="91">
        <v>74</v>
      </c>
      <c r="AI16" s="91">
        <v>45</v>
      </c>
      <c r="AJ16" s="91"/>
      <c r="AK16" s="91" t="s">
        <v>1500</v>
      </c>
      <c r="AL16" s="91" t="s">
        <v>1503</v>
      </c>
      <c r="AM16" s="91"/>
      <c r="AN16" s="91"/>
      <c r="AO16" s="94">
        <v>41559.678946759261</v>
      </c>
      <c r="AP16" s="97" t="s">
        <v>1509</v>
      </c>
      <c r="AQ16" s="91" t="b">
        <v>0</v>
      </c>
      <c r="AR16" s="91" t="b">
        <v>0</v>
      </c>
      <c r="AS16" s="91" t="b">
        <v>0</v>
      </c>
      <c r="AT16" s="91" t="s">
        <v>246</v>
      </c>
      <c r="AU16" s="91">
        <v>0</v>
      </c>
      <c r="AV16" s="97" t="s">
        <v>300</v>
      </c>
      <c r="AW16" s="91" t="b">
        <v>0</v>
      </c>
      <c r="AX16" s="91" t="s">
        <v>308</v>
      </c>
      <c r="AY16" s="97" t="s">
        <v>1515</v>
      </c>
      <c r="AZ16" s="91" t="s">
        <v>66</v>
      </c>
      <c r="BA16" s="130" t="s">
        <v>1523</v>
      </c>
      <c r="BB16">
        <v>7</v>
      </c>
      <c r="BC16" s="130">
        <v>-7</v>
      </c>
      <c r="BD16" s="130">
        <v>-1</v>
      </c>
      <c r="BE16" s="130" t="s">
        <v>4406</v>
      </c>
      <c r="BF16" s="130" t="s">
        <v>4396</v>
      </c>
      <c r="BG16" s="90" t="str">
        <f>REPLACE(INDEX(GroupVertices[Group], MATCH(Vertices[[#This Row],[Vertex]],GroupVertices[Vertex],0)),1,1,"")</f>
        <v>orth</v>
      </c>
      <c r="BH16" s="51"/>
      <c r="BI16" s="51"/>
      <c r="BJ16" s="51"/>
      <c r="BK16" s="51"/>
      <c r="BL16" s="51"/>
      <c r="BM16" s="51"/>
      <c r="BN16" s="161" t="s">
        <v>4651</v>
      </c>
      <c r="BO16" s="161" t="s">
        <v>4907</v>
      </c>
      <c r="BP16" s="161" t="s">
        <v>4998</v>
      </c>
      <c r="BQ16" s="161" t="s">
        <v>5251</v>
      </c>
    </row>
    <row r="17" spans="1:69" ht="41.45" customHeight="1" x14ac:dyDescent="0.25">
      <c r="A17" s="14" t="s">
        <v>1473</v>
      </c>
      <c r="C17" s="15" t="s">
        <v>4409</v>
      </c>
      <c r="D17" s="15"/>
      <c r="E17" s="102"/>
      <c r="F17" s="125"/>
      <c r="G17" s="119" t="s">
        <v>1482</v>
      </c>
      <c r="H17" s="126"/>
      <c r="I17" s="16"/>
      <c r="J17" s="62"/>
      <c r="K17" s="127"/>
      <c r="L17" s="121" t="s">
        <v>1521</v>
      </c>
      <c r="M17" s="128"/>
      <c r="N17" s="104">
        <v>3696.371826171875</v>
      </c>
      <c r="O17" s="104">
        <v>2736.040283203125</v>
      </c>
      <c r="P17" s="73"/>
      <c r="Q17" s="105"/>
      <c r="R17" s="105"/>
      <c r="S17" s="51">
        <v>4</v>
      </c>
      <c r="T17" s="51">
        <v>0</v>
      </c>
      <c r="U17" s="51">
        <v>4</v>
      </c>
      <c r="V17" s="52">
        <v>184.899384</v>
      </c>
      <c r="W17" s="52">
        <v>1.2719999999999999E-3</v>
      </c>
      <c r="X17" s="52">
        <v>3.833E-3</v>
      </c>
      <c r="Y17" s="52">
        <v>1.1238140000000001</v>
      </c>
      <c r="Z17" s="52">
        <v>0.5</v>
      </c>
      <c r="AA17" s="52">
        <v>0</v>
      </c>
      <c r="AB17" s="78">
        <v>45</v>
      </c>
      <c r="AC17" s="78"/>
      <c r="AD17" s="106"/>
      <c r="AE17" s="91" t="s">
        <v>1496</v>
      </c>
      <c r="AF17" s="91">
        <v>6</v>
      </c>
      <c r="AG17" s="91">
        <v>1</v>
      </c>
      <c r="AH17" s="91">
        <v>4</v>
      </c>
      <c r="AI17" s="91">
        <v>6</v>
      </c>
      <c r="AJ17" s="91"/>
      <c r="AK17" s="91" t="s">
        <v>1501</v>
      </c>
      <c r="AL17" s="91"/>
      <c r="AM17" s="91"/>
      <c r="AN17" s="91"/>
      <c r="AO17" s="94">
        <v>42811.158402777779</v>
      </c>
      <c r="AP17" s="91"/>
      <c r="AQ17" s="91" t="b">
        <v>1</v>
      </c>
      <c r="AR17" s="91" t="b">
        <v>0</v>
      </c>
      <c r="AS17" s="91" t="b">
        <v>0</v>
      </c>
      <c r="AT17" s="91" t="s">
        <v>246</v>
      </c>
      <c r="AU17" s="91">
        <v>0</v>
      </c>
      <c r="AV17" s="91"/>
      <c r="AW17" s="91" t="b">
        <v>0</v>
      </c>
      <c r="AX17" s="91" t="s">
        <v>308</v>
      </c>
      <c r="AY17" s="97" t="s">
        <v>1516</v>
      </c>
      <c r="AZ17" s="91" t="s">
        <v>66</v>
      </c>
      <c r="BA17" s="130" t="s">
        <v>1523</v>
      </c>
      <c r="BB17">
        <v>4</v>
      </c>
      <c r="BC17" s="130">
        <v>-4</v>
      </c>
      <c r="BD17" s="130">
        <v>-1</v>
      </c>
      <c r="BE17" s="130" t="s">
        <v>4406</v>
      </c>
      <c r="BF17" s="130" t="s">
        <v>4396</v>
      </c>
      <c r="BG17" s="90" t="str">
        <f>REPLACE(INDEX(GroupVertices[Group], MATCH(Vertices[[#This Row],[Vertex]],GroupVertices[Vertex],0)),1,1,"")</f>
        <v>orth</v>
      </c>
      <c r="BH17" s="51"/>
      <c r="BI17" s="51"/>
      <c r="BJ17" s="51"/>
      <c r="BK17" s="51"/>
      <c r="BL17" s="51"/>
      <c r="BM17" s="51"/>
      <c r="BN17" s="161" t="s">
        <v>4652</v>
      </c>
      <c r="BO17" s="161" t="s">
        <v>4652</v>
      </c>
      <c r="BP17" s="161" t="s">
        <v>4999</v>
      </c>
      <c r="BQ17" s="161" t="s">
        <v>4999</v>
      </c>
    </row>
    <row r="18" spans="1:69" ht="41.45" customHeight="1" x14ac:dyDescent="0.25">
      <c r="A18" s="14" t="s">
        <v>1396</v>
      </c>
      <c r="C18" s="15" t="s">
        <v>4409</v>
      </c>
      <c r="D18" s="108"/>
      <c r="E18" s="109"/>
      <c r="F18" s="110"/>
      <c r="G18" s="120" t="s">
        <v>1405</v>
      </c>
      <c r="H18" s="108"/>
      <c r="I18" s="111"/>
      <c r="J18" s="112"/>
      <c r="K18" s="112"/>
      <c r="L18" s="122" t="s">
        <v>1443</v>
      </c>
      <c r="M18" s="113"/>
      <c r="N18" s="114">
        <v>2864.918212890625</v>
      </c>
      <c r="O18" s="114">
        <v>2405.484130859375</v>
      </c>
      <c r="P18" s="115"/>
      <c r="Q18" s="116"/>
      <c r="R18" s="116"/>
      <c r="S18" s="51">
        <v>4</v>
      </c>
      <c r="T18" s="51">
        <v>1</v>
      </c>
      <c r="U18" s="51">
        <v>3</v>
      </c>
      <c r="V18" s="52">
        <v>185.399384</v>
      </c>
      <c r="W18" s="52">
        <v>1.2719999999999999E-3</v>
      </c>
      <c r="X18" s="52">
        <v>3.8319999999999999E-3</v>
      </c>
      <c r="Y18" s="52">
        <v>1.1355170000000001</v>
      </c>
      <c r="Z18" s="52">
        <v>0.33333333333333331</v>
      </c>
      <c r="AA18" s="52">
        <v>0</v>
      </c>
      <c r="AB18" s="117">
        <v>55</v>
      </c>
      <c r="AC18" s="117"/>
      <c r="AD18" s="106"/>
      <c r="AE18" s="91" t="s">
        <v>1421</v>
      </c>
      <c r="AF18" s="91">
        <v>77</v>
      </c>
      <c r="AG18" s="91">
        <v>58</v>
      </c>
      <c r="AH18" s="91">
        <v>241</v>
      </c>
      <c r="AI18" s="91">
        <v>157</v>
      </c>
      <c r="AJ18" s="91"/>
      <c r="AK18" s="91" t="s">
        <v>1425</v>
      </c>
      <c r="AL18" s="91" t="s">
        <v>1388</v>
      </c>
      <c r="AM18" s="97" t="s">
        <v>1430</v>
      </c>
      <c r="AN18" s="91"/>
      <c r="AO18" s="94">
        <v>41928.476018518515</v>
      </c>
      <c r="AP18" s="97" t="s">
        <v>1433</v>
      </c>
      <c r="AQ18" s="91" t="b">
        <v>1</v>
      </c>
      <c r="AR18" s="91" t="b">
        <v>0</v>
      </c>
      <c r="AS18" s="91" t="b">
        <v>1</v>
      </c>
      <c r="AT18" s="91" t="s">
        <v>246</v>
      </c>
      <c r="AU18" s="91">
        <v>0</v>
      </c>
      <c r="AV18" s="97" t="s">
        <v>300</v>
      </c>
      <c r="AW18" s="91" t="b">
        <v>0</v>
      </c>
      <c r="AX18" s="91" t="s">
        <v>308</v>
      </c>
      <c r="AY18" s="97" t="s">
        <v>1439</v>
      </c>
      <c r="AZ18" s="91" t="s">
        <v>66</v>
      </c>
      <c r="BA18" s="130" t="s">
        <v>1393</v>
      </c>
      <c r="BB18">
        <v>6</v>
      </c>
      <c r="BC18" s="130">
        <v>-6</v>
      </c>
      <c r="BD18" s="130">
        <v>-1</v>
      </c>
      <c r="BE18" s="130" t="s">
        <v>4406</v>
      </c>
      <c r="BF18" s="130" t="s">
        <v>4396</v>
      </c>
      <c r="BG18" s="90" t="str">
        <f>REPLACE(INDEX(GroupVertices[Group], MATCH(Vertices[[#This Row],[Vertex]],GroupVertices[Vertex],0)),1,1,"")</f>
        <v>orth</v>
      </c>
      <c r="BH18" s="51" t="s">
        <v>1402</v>
      </c>
      <c r="BI18" s="51" t="s">
        <v>1402</v>
      </c>
      <c r="BJ18" s="51" t="s">
        <v>342</v>
      </c>
      <c r="BK18" s="51" t="s">
        <v>342</v>
      </c>
      <c r="BL18" s="51"/>
      <c r="BM18" s="51"/>
      <c r="BN18" s="161" t="s">
        <v>4647</v>
      </c>
      <c r="BO18" s="161" t="s">
        <v>4906</v>
      </c>
      <c r="BP18" s="161" t="s">
        <v>4994</v>
      </c>
      <c r="BQ18" s="161" t="s">
        <v>5250</v>
      </c>
    </row>
    <row r="19" spans="1:69" ht="41.45" customHeight="1" x14ac:dyDescent="0.25">
      <c r="A19" s="14" t="s">
        <v>1394</v>
      </c>
      <c r="C19" s="15" t="s">
        <v>4410</v>
      </c>
      <c r="D19" s="126"/>
      <c r="E19" s="131"/>
      <c r="F19" s="125"/>
      <c r="G19" s="119" t="s">
        <v>1403</v>
      </c>
      <c r="H19" s="126"/>
      <c r="I19" s="132"/>
      <c r="J19" s="127"/>
      <c r="K19" s="127"/>
      <c r="L19" s="133" t="s">
        <v>1442</v>
      </c>
      <c r="M19" s="128"/>
      <c r="N19" s="134">
        <v>2275.725341796875</v>
      </c>
      <c r="O19" s="134">
        <v>2393.00537109375</v>
      </c>
      <c r="P19" s="135"/>
      <c r="Q19" s="136"/>
      <c r="R19" s="136"/>
      <c r="S19" s="51">
        <v>3</v>
      </c>
      <c r="T19" s="51">
        <v>0</v>
      </c>
      <c r="U19" s="51">
        <v>3</v>
      </c>
      <c r="V19" s="52">
        <v>2.399384</v>
      </c>
      <c r="W19" s="52">
        <v>1.271E-3</v>
      </c>
      <c r="X19" s="52">
        <v>3.8110000000000002E-3</v>
      </c>
      <c r="Y19" s="52">
        <v>0.85956200000000005</v>
      </c>
      <c r="Z19" s="52">
        <v>0.66666666666666663</v>
      </c>
      <c r="AA19" s="52">
        <v>0</v>
      </c>
      <c r="AB19" s="137">
        <v>32</v>
      </c>
      <c r="AC19" s="137"/>
      <c r="AD19" s="106"/>
      <c r="AE19" s="91" t="s">
        <v>1420</v>
      </c>
      <c r="AF19" s="91">
        <v>37</v>
      </c>
      <c r="AG19" s="91">
        <v>27</v>
      </c>
      <c r="AH19" s="91">
        <v>75</v>
      </c>
      <c r="AI19" s="91">
        <v>23</v>
      </c>
      <c r="AJ19" s="91"/>
      <c r="AK19" s="91" t="s">
        <v>1424</v>
      </c>
      <c r="AL19" s="91" t="s">
        <v>1428</v>
      </c>
      <c r="AM19" s="91"/>
      <c r="AN19" s="91"/>
      <c r="AO19" s="94">
        <v>41367.287523148145</v>
      </c>
      <c r="AP19" s="97" t="s">
        <v>1432</v>
      </c>
      <c r="AQ19" s="91" t="b">
        <v>1</v>
      </c>
      <c r="AR19" s="91" t="b">
        <v>0</v>
      </c>
      <c r="AS19" s="91" t="b">
        <v>1</v>
      </c>
      <c r="AT19" s="91" t="s">
        <v>246</v>
      </c>
      <c r="AU19" s="91">
        <v>0</v>
      </c>
      <c r="AV19" s="97" t="s">
        <v>300</v>
      </c>
      <c r="AW19" s="91" t="b">
        <v>0</v>
      </c>
      <c r="AX19" s="91" t="s">
        <v>308</v>
      </c>
      <c r="AY19" s="97" t="s">
        <v>1438</v>
      </c>
      <c r="AZ19" s="91" t="s">
        <v>66</v>
      </c>
      <c r="BA19" s="130" t="s">
        <v>1393</v>
      </c>
      <c r="BB19">
        <v>3</v>
      </c>
      <c r="BC19" s="130">
        <v>-3</v>
      </c>
      <c r="BD19" s="130">
        <v>-1</v>
      </c>
      <c r="BE19" s="130" t="s">
        <v>4406</v>
      </c>
      <c r="BF19" s="130" t="s">
        <v>4397</v>
      </c>
      <c r="BG19" s="90" t="str">
        <f>REPLACE(INDEX(GroupVertices[Group], MATCH(Vertices[[#This Row],[Vertex]],GroupVertices[Vertex],0)),1,1,"")</f>
        <v>orth</v>
      </c>
      <c r="BH19" s="51"/>
      <c r="BI19" s="51"/>
      <c r="BJ19" s="51"/>
      <c r="BK19" s="51"/>
      <c r="BL19" s="51"/>
      <c r="BM19" s="51"/>
      <c r="BN19" s="161" t="s">
        <v>4793</v>
      </c>
      <c r="BO19" s="161" t="s">
        <v>4793</v>
      </c>
      <c r="BP19" s="161" t="s">
        <v>5139</v>
      </c>
      <c r="BQ19" s="161" t="s">
        <v>5139</v>
      </c>
    </row>
    <row r="20" spans="1:69" ht="41.45" customHeight="1" x14ac:dyDescent="0.25">
      <c r="A20" s="14" t="s">
        <v>3049</v>
      </c>
      <c r="C20" s="15" t="s">
        <v>4409</v>
      </c>
      <c r="D20" s="108"/>
      <c r="E20" s="109"/>
      <c r="F20" s="110"/>
      <c r="G20" s="120" t="s">
        <v>3055</v>
      </c>
      <c r="H20" s="108"/>
      <c r="I20" s="111"/>
      <c r="J20" s="112"/>
      <c r="K20" s="112"/>
      <c r="L20" s="122" t="s">
        <v>3086</v>
      </c>
      <c r="M20" s="113"/>
      <c r="N20" s="114">
        <v>3137.5537109375</v>
      </c>
      <c r="O20" s="114">
        <v>1041.1348876953125</v>
      </c>
      <c r="P20" s="115"/>
      <c r="Q20" s="116"/>
      <c r="R20" s="116"/>
      <c r="S20" s="51">
        <v>3</v>
      </c>
      <c r="T20" s="51">
        <v>0</v>
      </c>
      <c r="U20" s="51">
        <v>3</v>
      </c>
      <c r="V20" s="52">
        <v>2.399384</v>
      </c>
      <c r="W20" s="52">
        <v>1.2689999999999999E-3</v>
      </c>
      <c r="X20" s="52">
        <v>3.8110000000000002E-3</v>
      </c>
      <c r="Y20" s="52">
        <v>0.86269499999999999</v>
      </c>
      <c r="Z20" s="52">
        <v>0.66666666666666663</v>
      </c>
      <c r="AA20" s="52">
        <v>0</v>
      </c>
      <c r="AB20" s="117">
        <v>30</v>
      </c>
      <c r="AC20" s="117"/>
      <c r="AD20" s="106"/>
      <c r="AE20" s="91" t="s">
        <v>3066</v>
      </c>
      <c r="AF20" s="91">
        <v>763</v>
      </c>
      <c r="AG20" s="91">
        <v>311</v>
      </c>
      <c r="AH20" s="91">
        <v>10383</v>
      </c>
      <c r="AI20" s="91">
        <v>7295</v>
      </c>
      <c r="AJ20" s="91">
        <v>19800</v>
      </c>
      <c r="AK20" s="91" t="s">
        <v>3069</v>
      </c>
      <c r="AL20" s="91" t="s">
        <v>3072</v>
      </c>
      <c r="AM20" s="97" t="s">
        <v>3074</v>
      </c>
      <c r="AN20" s="91" t="s">
        <v>842</v>
      </c>
      <c r="AO20" s="94">
        <v>40669.803159722222</v>
      </c>
      <c r="AP20" s="97" t="s">
        <v>3076</v>
      </c>
      <c r="AQ20" s="91" t="b">
        <v>0</v>
      </c>
      <c r="AR20" s="91" t="b">
        <v>0</v>
      </c>
      <c r="AS20" s="91" t="b">
        <v>0</v>
      </c>
      <c r="AT20" s="91" t="s">
        <v>246</v>
      </c>
      <c r="AU20" s="91">
        <v>8</v>
      </c>
      <c r="AV20" s="97" t="s">
        <v>3078</v>
      </c>
      <c r="AW20" s="91" t="b">
        <v>0</v>
      </c>
      <c r="AX20" s="91" t="s">
        <v>308</v>
      </c>
      <c r="AY20" s="97" t="s">
        <v>3082</v>
      </c>
      <c r="AZ20" s="91" t="s">
        <v>66</v>
      </c>
      <c r="BA20" s="130" t="s">
        <v>3087</v>
      </c>
      <c r="BB20">
        <v>3</v>
      </c>
      <c r="BC20" s="130">
        <v>-3</v>
      </c>
      <c r="BD20" s="130">
        <v>-1</v>
      </c>
      <c r="BE20" s="130" t="s">
        <v>4406</v>
      </c>
      <c r="BF20" s="130" t="s">
        <v>4396</v>
      </c>
      <c r="BG20" s="90" t="str">
        <f>REPLACE(INDEX(GroupVertices[Group], MATCH(Vertices[[#This Row],[Vertex]],GroupVertices[Vertex],0)),1,1,"")</f>
        <v>orth</v>
      </c>
      <c r="BH20" s="51"/>
      <c r="BI20" s="51"/>
      <c r="BJ20" s="51"/>
      <c r="BK20" s="51"/>
      <c r="BL20" s="51"/>
      <c r="BM20" s="51"/>
      <c r="BN20" s="161" t="s">
        <v>4717</v>
      </c>
      <c r="BO20" s="161" t="s">
        <v>4717</v>
      </c>
      <c r="BP20" s="161" t="s">
        <v>5063</v>
      </c>
      <c r="BQ20" s="161" t="s">
        <v>5063</v>
      </c>
    </row>
    <row r="21" spans="1:69" ht="41.45" customHeight="1" x14ac:dyDescent="0.25">
      <c r="A21" s="107" t="s">
        <v>3050</v>
      </c>
      <c r="C21" s="15" t="s">
        <v>4409</v>
      </c>
      <c r="D21" s="126"/>
      <c r="E21" s="131"/>
      <c r="F21" s="125"/>
      <c r="G21" s="119" t="s">
        <v>3079</v>
      </c>
      <c r="H21" s="126"/>
      <c r="I21" s="132"/>
      <c r="J21" s="127"/>
      <c r="K21" s="127"/>
      <c r="L21" s="133" t="s">
        <v>4336</v>
      </c>
      <c r="M21" s="128"/>
      <c r="N21" s="134">
        <v>4644.36083984375</v>
      </c>
      <c r="O21" s="134">
        <v>2058.810546875</v>
      </c>
      <c r="P21" s="135"/>
      <c r="Q21" s="136"/>
      <c r="R21" s="136"/>
      <c r="S21" s="51">
        <v>3</v>
      </c>
      <c r="T21" s="51">
        <v>1</v>
      </c>
      <c r="U21" s="51">
        <v>2</v>
      </c>
      <c r="V21" s="52">
        <v>2.399384</v>
      </c>
      <c r="W21" s="52">
        <v>1.2689999999999999E-3</v>
      </c>
      <c r="X21" s="52">
        <v>3.8110000000000002E-3</v>
      </c>
      <c r="Y21" s="52">
        <v>0.86269499999999999</v>
      </c>
      <c r="Z21" s="52">
        <v>0.66666666666666663</v>
      </c>
      <c r="AA21" s="52">
        <v>0</v>
      </c>
      <c r="AB21" s="137">
        <v>31</v>
      </c>
      <c r="AC21" s="137"/>
      <c r="AD21" s="118"/>
      <c r="AE21" s="92" t="s">
        <v>3067</v>
      </c>
      <c r="AF21" s="92">
        <v>410</v>
      </c>
      <c r="AG21" s="92">
        <v>5909</v>
      </c>
      <c r="AH21" s="92">
        <v>68747</v>
      </c>
      <c r="AI21" s="92">
        <v>53566</v>
      </c>
      <c r="AJ21" s="92">
        <v>-25200</v>
      </c>
      <c r="AK21" s="92" t="s">
        <v>3070</v>
      </c>
      <c r="AL21" s="92" t="s">
        <v>291</v>
      </c>
      <c r="AM21" s="92"/>
      <c r="AN21" s="92" t="s">
        <v>292</v>
      </c>
      <c r="AO21" s="95">
        <v>42071.552303240744</v>
      </c>
      <c r="AP21" s="98" t="s">
        <v>3077</v>
      </c>
      <c r="AQ21" s="92" t="b">
        <v>1</v>
      </c>
      <c r="AR21" s="92" t="b">
        <v>0</v>
      </c>
      <c r="AS21" s="92" t="b">
        <v>0</v>
      </c>
      <c r="AT21" s="92" t="s">
        <v>246</v>
      </c>
      <c r="AU21" s="92">
        <v>48</v>
      </c>
      <c r="AV21" s="98" t="s">
        <v>300</v>
      </c>
      <c r="AW21" s="92" t="b">
        <v>0</v>
      </c>
      <c r="AX21" s="92" t="s">
        <v>308</v>
      </c>
      <c r="AY21" s="98" t="s">
        <v>3083</v>
      </c>
      <c r="AZ21" s="92" t="s">
        <v>66</v>
      </c>
      <c r="BA21" s="130" t="s">
        <v>3087</v>
      </c>
      <c r="BB21">
        <v>5</v>
      </c>
      <c r="BC21" s="130">
        <v>-5</v>
      </c>
      <c r="BD21" s="130">
        <v>-1</v>
      </c>
      <c r="BE21" s="130" t="s">
        <v>4406</v>
      </c>
      <c r="BF21" s="130" t="s">
        <v>4396</v>
      </c>
      <c r="BG21" s="90" t="str">
        <f>REPLACE(INDEX(GroupVertices[Group], MATCH(Vertices[[#This Row],[Vertex]],GroupVertices[Vertex],0)),1,1,"")</f>
        <v>orth</v>
      </c>
      <c r="BH21" s="51"/>
      <c r="BI21" s="51"/>
      <c r="BJ21" s="51"/>
      <c r="BK21" s="51"/>
      <c r="BL21" s="51"/>
      <c r="BM21" s="51"/>
      <c r="BN21" s="161" t="s">
        <v>4718</v>
      </c>
      <c r="BO21" s="161" t="s">
        <v>4916</v>
      </c>
      <c r="BP21" s="161" t="s">
        <v>5064</v>
      </c>
      <c r="BQ21" s="161" t="s">
        <v>5257</v>
      </c>
    </row>
    <row r="22" spans="1:69" ht="41.45" customHeight="1" x14ac:dyDescent="0.25">
      <c r="A22" s="14" t="s">
        <v>3172</v>
      </c>
      <c r="C22" s="15" t="s">
        <v>4410</v>
      </c>
      <c r="D22" s="108"/>
      <c r="E22" s="109"/>
      <c r="F22" s="110"/>
      <c r="G22" s="120" t="s">
        <v>3186</v>
      </c>
      <c r="H22" s="108"/>
      <c r="I22" s="111"/>
      <c r="J22" s="112"/>
      <c r="K22" s="112"/>
      <c r="L22" s="122" t="s">
        <v>3244</v>
      </c>
      <c r="M22" s="113"/>
      <c r="N22" s="114">
        <v>9657.7001953125</v>
      </c>
      <c r="O22" s="114">
        <v>5208.93798828125</v>
      </c>
      <c r="P22" s="115"/>
      <c r="Q22" s="116"/>
      <c r="R22" s="116"/>
      <c r="S22" s="51">
        <v>3</v>
      </c>
      <c r="T22" s="51">
        <v>1</v>
      </c>
      <c r="U22" s="51">
        <v>2</v>
      </c>
      <c r="V22" s="52">
        <v>2.399384</v>
      </c>
      <c r="W22" s="52">
        <v>1.2689999999999999E-3</v>
      </c>
      <c r="X22" s="52">
        <v>3.8110000000000002E-3</v>
      </c>
      <c r="Y22" s="52">
        <v>0.86269499999999999</v>
      </c>
      <c r="Z22" s="52">
        <v>0.66666666666666663</v>
      </c>
      <c r="AA22" s="52">
        <v>0</v>
      </c>
      <c r="AB22" s="117">
        <v>33</v>
      </c>
      <c r="AC22" s="117"/>
      <c r="AD22" s="106"/>
      <c r="AE22" s="91" t="s">
        <v>3212</v>
      </c>
      <c r="AF22" s="91">
        <v>107</v>
      </c>
      <c r="AG22" s="91">
        <v>139</v>
      </c>
      <c r="AH22" s="91">
        <v>342</v>
      </c>
      <c r="AI22" s="91">
        <v>568</v>
      </c>
      <c r="AJ22" s="91">
        <v>19800</v>
      </c>
      <c r="AK22" s="91" t="s">
        <v>3218</v>
      </c>
      <c r="AL22" s="91" t="s">
        <v>3222</v>
      </c>
      <c r="AM22" s="91"/>
      <c r="AN22" s="91" t="s">
        <v>291</v>
      </c>
      <c r="AO22" s="94">
        <v>41041.13071759259</v>
      </c>
      <c r="AP22" s="97" t="s">
        <v>3228</v>
      </c>
      <c r="AQ22" s="91" t="b">
        <v>0</v>
      </c>
      <c r="AR22" s="91" t="b">
        <v>0</v>
      </c>
      <c r="AS22" s="91" t="b">
        <v>1</v>
      </c>
      <c r="AT22" s="91" t="s">
        <v>246</v>
      </c>
      <c r="AU22" s="91">
        <v>0</v>
      </c>
      <c r="AV22" s="97" t="s">
        <v>300</v>
      </c>
      <c r="AW22" s="91" t="b">
        <v>0</v>
      </c>
      <c r="AX22" s="91" t="s">
        <v>308</v>
      </c>
      <c r="AY22" s="97" t="s">
        <v>3236</v>
      </c>
      <c r="AZ22" s="91" t="s">
        <v>66</v>
      </c>
      <c r="BA22" s="130" t="s">
        <v>3246</v>
      </c>
      <c r="BB22">
        <v>3</v>
      </c>
      <c r="BC22" s="130">
        <v>0</v>
      </c>
      <c r="BD22" s="130">
        <v>0</v>
      </c>
      <c r="BE22" s="130" t="s">
        <v>4407</v>
      </c>
      <c r="BF22" s="130" t="s">
        <v>4397</v>
      </c>
      <c r="BG22" s="90" t="str">
        <f>REPLACE(INDEX(GroupVertices[Group], MATCH(Vertices[[#This Row],[Vertex]],GroupVertices[Vertex],0)),1,1,"")</f>
        <v>est</v>
      </c>
      <c r="BH22" s="51"/>
      <c r="BI22" s="51"/>
      <c r="BJ22" s="51"/>
      <c r="BK22" s="51"/>
      <c r="BL22" s="51"/>
      <c r="BM22" s="51"/>
      <c r="BN22" s="161" t="s">
        <v>4845</v>
      </c>
      <c r="BO22" s="161" t="s">
        <v>4845</v>
      </c>
      <c r="BP22" s="161" t="s">
        <v>5191</v>
      </c>
      <c r="BQ22" s="161" t="s">
        <v>5191</v>
      </c>
    </row>
    <row r="23" spans="1:69" ht="41.45" customHeight="1" x14ac:dyDescent="0.25">
      <c r="A23" s="107" t="s">
        <v>3173</v>
      </c>
      <c r="C23" s="15" t="s">
        <v>4410</v>
      </c>
      <c r="D23" s="126"/>
      <c r="E23" s="131"/>
      <c r="F23" s="125"/>
      <c r="G23" s="119" t="s">
        <v>3187</v>
      </c>
      <c r="H23" s="126"/>
      <c r="I23" s="132"/>
      <c r="J23" s="127"/>
      <c r="K23" s="127"/>
      <c r="L23" s="133" t="s">
        <v>3245</v>
      </c>
      <c r="M23" s="128"/>
      <c r="N23" s="134">
        <v>8451.6181640625</v>
      </c>
      <c r="O23" s="134">
        <v>5843.984375</v>
      </c>
      <c r="P23" s="135"/>
      <c r="Q23" s="136"/>
      <c r="R23" s="136"/>
      <c r="S23" s="51">
        <v>3</v>
      </c>
      <c r="T23" s="51">
        <v>0</v>
      </c>
      <c r="U23" s="51">
        <v>3</v>
      </c>
      <c r="V23" s="52">
        <v>2.399384</v>
      </c>
      <c r="W23" s="52">
        <v>1.2689999999999999E-3</v>
      </c>
      <c r="X23" s="52">
        <v>3.8110000000000002E-3</v>
      </c>
      <c r="Y23" s="52">
        <v>0.86269499999999999</v>
      </c>
      <c r="Z23" s="52">
        <v>0.66666666666666663</v>
      </c>
      <c r="AA23" s="52">
        <v>0</v>
      </c>
      <c r="AB23" s="137">
        <v>34</v>
      </c>
      <c r="AC23" s="137"/>
      <c r="AD23" s="118"/>
      <c r="AE23" s="92" t="s">
        <v>3213</v>
      </c>
      <c r="AF23" s="92">
        <v>40</v>
      </c>
      <c r="AG23" s="92">
        <v>56</v>
      </c>
      <c r="AH23" s="92">
        <v>927</v>
      </c>
      <c r="AI23" s="92">
        <v>96</v>
      </c>
      <c r="AJ23" s="92"/>
      <c r="AK23" s="92"/>
      <c r="AL23" s="92" t="s">
        <v>3223</v>
      </c>
      <c r="AM23" s="92"/>
      <c r="AN23" s="92"/>
      <c r="AO23" s="95">
        <v>42270.615416666667</v>
      </c>
      <c r="AP23" s="92"/>
      <c r="AQ23" s="92" t="b">
        <v>1</v>
      </c>
      <c r="AR23" s="92" t="b">
        <v>0</v>
      </c>
      <c r="AS23" s="92" t="b">
        <v>0</v>
      </c>
      <c r="AT23" s="92" t="s">
        <v>246</v>
      </c>
      <c r="AU23" s="92">
        <v>1</v>
      </c>
      <c r="AV23" s="98" t="s">
        <v>300</v>
      </c>
      <c r="AW23" s="92" t="b">
        <v>0</v>
      </c>
      <c r="AX23" s="92" t="s">
        <v>308</v>
      </c>
      <c r="AY23" s="98" t="s">
        <v>3237</v>
      </c>
      <c r="AZ23" s="92" t="s">
        <v>66</v>
      </c>
      <c r="BA23" s="130" t="s">
        <v>3246</v>
      </c>
      <c r="BB23">
        <v>3</v>
      </c>
      <c r="BC23" s="130">
        <v>0</v>
      </c>
      <c r="BD23" s="130">
        <v>0</v>
      </c>
      <c r="BE23" s="130" t="s">
        <v>4407</v>
      </c>
      <c r="BF23" s="130" t="s">
        <v>4397</v>
      </c>
      <c r="BG23" s="90" t="str">
        <f>REPLACE(INDEX(GroupVertices[Group], MATCH(Vertices[[#This Row],[Vertex]],GroupVertices[Vertex],0)),1,1,"")</f>
        <v>est</v>
      </c>
      <c r="BH23" s="51"/>
      <c r="BI23" s="51"/>
      <c r="BJ23" s="51"/>
      <c r="BK23" s="51"/>
      <c r="BL23" s="51"/>
      <c r="BM23" s="51"/>
      <c r="BN23" s="161" t="s">
        <v>4846</v>
      </c>
      <c r="BO23" s="161" t="s">
        <v>4846</v>
      </c>
      <c r="BP23" s="161" t="s">
        <v>5192</v>
      </c>
      <c r="BQ23" s="161" t="s">
        <v>5192</v>
      </c>
    </row>
    <row r="24" spans="1:69" ht="41.45" customHeight="1" x14ac:dyDescent="0.25">
      <c r="A24" s="14" t="s">
        <v>1308</v>
      </c>
      <c r="C24" s="15" t="s">
        <v>4409</v>
      </c>
      <c r="D24" s="126"/>
      <c r="E24" s="131"/>
      <c r="F24" s="125"/>
      <c r="G24" s="119" t="s">
        <v>759</v>
      </c>
      <c r="H24" s="126"/>
      <c r="I24" s="132"/>
      <c r="J24" s="127"/>
      <c r="K24" s="127"/>
      <c r="L24" s="133" t="s">
        <v>1355</v>
      </c>
      <c r="M24" s="128"/>
      <c r="N24" s="134">
        <v>2722.061767578125</v>
      </c>
      <c r="O24" s="134">
        <v>1063.6693115234375</v>
      </c>
      <c r="P24" s="135"/>
      <c r="Q24" s="136"/>
      <c r="R24" s="136"/>
      <c r="S24" s="51">
        <v>4</v>
      </c>
      <c r="T24" s="51">
        <v>0</v>
      </c>
      <c r="U24" s="51">
        <v>4</v>
      </c>
      <c r="V24" s="52">
        <v>244.71082200000001</v>
      </c>
      <c r="W24" s="52">
        <v>1.274E-3</v>
      </c>
      <c r="X24" s="52">
        <v>3.7829999999999999E-3</v>
      </c>
      <c r="Y24" s="52">
        <v>1.1105860000000001</v>
      </c>
      <c r="Z24" s="52">
        <v>0</v>
      </c>
      <c r="AA24" s="52">
        <v>0</v>
      </c>
      <c r="AB24" s="137">
        <v>71</v>
      </c>
      <c r="AC24" s="137"/>
      <c r="AD24" s="106"/>
      <c r="AE24" s="91" t="s">
        <v>1334</v>
      </c>
      <c r="AF24" s="91">
        <v>13</v>
      </c>
      <c r="AG24" s="91">
        <v>1</v>
      </c>
      <c r="AH24" s="91">
        <v>131</v>
      </c>
      <c r="AI24" s="91">
        <v>15</v>
      </c>
      <c r="AJ24" s="91"/>
      <c r="AK24" s="91"/>
      <c r="AL24" s="91"/>
      <c r="AM24" s="91"/>
      <c r="AN24" s="91"/>
      <c r="AO24" s="94">
        <v>41579.464930555558</v>
      </c>
      <c r="AP24" s="91"/>
      <c r="AQ24" s="91" t="b">
        <v>1</v>
      </c>
      <c r="AR24" s="91" t="b">
        <v>1</v>
      </c>
      <c r="AS24" s="91" t="b">
        <v>0</v>
      </c>
      <c r="AT24" s="91" t="s">
        <v>246</v>
      </c>
      <c r="AU24" s="91">
        <v>1</v>
      </c>
      <c r="AV24" s="97" t="s">
        <v>300</v>
      </c>
      <c r="AW24" s="91" t="b">
        <v>0</v>
      </c>
      <c r="AX24" s="91" t="s">
        <v>308</v>
      </c>
      <c r="AY24" s="97" t="s">
        <v>1350</v>
      </c>
      <c r="AZ24" s="91" t="s">
        <v>66</v>
      </c>
      <c r="BA24" s="130" t="s">
        <v>1296</v>
      </c>
      <c r="BB24">
        <v>4</v>
      </c>
      <c r="BC24" s="130">
        <v>0</v>
      </c>
      <c r="BD24" s="130">
        <v>0</v>
      </c>
      <c r="BE24" s="130" t="s">
        <v>4406</v>
      </c>
      <c r="BF24" s="130" t="s">
        <v>4396</v>
      </c>
      <c r="BG24" s="90" t="str">
        <f>REPLACE(INDEX(GroupVertices[Group], MATCH(Vertices[[#This Row],[Vertex]],GroupVertices[Vertex],0)),1,1,"")</f>
        <v>orth</v>
      </c>
      <c r="BH24" s="51"/>
      <c r="BI24" s="51"/>
      <c r="BJ24" s="51"/>
      <c r="BK24" s="51"/>
      <c r="BL24" s="51"/>
      <c r="BM24" s="51"/>
      <c r="BN24" s="161" t="s">
        <v>4643</v>
      </c>
      <c r="BO24" s="161" t="s">
        <v>4643</v>
      </c>
      <c r="BP24" s="161" t="s">
        <v>4990</v>
      </c>
      <c r="BQ24" s="161" t="s">
        <v>4990</v>
      </c>
    </row>
    <row r="25" spans="1:69" ht="41.45" customHeight="1" x14ac:dyDescent="0.25">
      <c r="A25" s="14" t="s">
        <v>3637</v>
      </c>
      <c r="C25" s="15" t="s">
        <v>4409</v>
      </c>
      <c r="D25" s="108"/>
      <c r="E25" s="109"/>
      <c r="F25" s="110"/>
      <c r="G25" s="120" t="s">
        <v>3656</v>
      </c>
      <c r="H25" s="108"/>
      <c r="I25" s="111"/>
      <c r="J25" s="112"/>
      <c r="K25" s="112"/>
      <c r="L25" s="122" t="s">
        <v>3721</v>
      </c>
      <c r="M25" s="113"/>
      <c r="N25" s="114">
        <v>2663.88525390625</v>
      </c>
      <c r="O25" s="114">
        <v>2898.600341796875</v>
      </c>
      <c r="P25" s="115"/>
      <c r="Q25" s="116"/>
      <c r="R25" s="116"/>
      <c r="S25" s="51">
        <v>3</v>
      </c>
      <c r="T25" s="51">
        <v>1</v>
      </c>
      <c r="U25" s="51">
        <v>2</v>
      </c>
      <c r="V25" s="52">
        <v>4.3993840000000004</v>
      </c>
      <c r="W25" s="52">
        <v>1.271E-3</v>
      </c>
      <c r="X25" s="52">
        <v>3.7750000000000001E-3</v>
      </c>
      <c r="Y25" s="52">
        <v>0.91176000000000001</v>
      </c>
      <c r="Z25" s="52">
        <v>0.33333333333333331</v>
      </c>
      <c r="AA25" s="52">
        <v>0</v>
      </c>
      <c r="AB25" s="117">
        <v>56</v>
      </c>
      <c r="AC25" s="117"/>
      <c r="AD25" s="106"/>
      <c r="AE25" s="91" t="s">
        <v>3689</v>
      </c>
      <c r="AF25" s="91">
        <v>133</v>
      </c>
      <c r="AG25" s="91">
        <v>77</v>
      </c>
      <c r="AH25" s="91">
        <v>1876</v>
      </c>
      <c r="AI25" s="91">
        <v>4937</v>
      </c>
      <c r="AJ25" s="91"/>
      <c r="AK25" s="91" t="s">
        <v>3695</v>
      </c>
      <c r="AL25" s="91"/>
      <c r="AM25" s="91"/>
      <c r="AN25" s="91"/>
      <c r="AO25" s="94">
        <v>40249.789050925923</v>
      </c>
      <c r="AP25" s="97" t="s">
        <v>3701</v>
      </c>
      <c r="AQ25" s="91" t="b">
        <v>0</v>
      </c>
      <c r="AR25" s="91" t="b">
        <v>0</v>
      </c>
      <c r="AS25" s="91" t="b">
        <v>0</v>
      </c>
      <c r="AT25" s="91" t="s">
        <v>246</v>
      </c>
      <c r="AU25" s="91">
        <v>2</v>
      </c>
      <c r="AV25" s="97" t="s">
        <v>1375</v>
      </c>
      <c r="AW25" s="91" t="b">
        <v>0</v>
      </c>
      <c r="AX25" s="91" t="s">
        <v>308</v>
      </c>
      <c r="AY25" s="97" t="s">
        <v>3708</v>
      </c>
      <c r="AZ25" s="91" t="s">
        <v>66</v>
      </c>
      <c r="BA25" s="130" t="s">
        <v>3536</v>
      </c>
      <c r="BB25">
        <v>3</v>
      </c>
      <c r="BC25" s="130">
        <v>-3</v>
      </c>
      <c r="BD25" s="130">
        <v>-1</v>
      </c>
      <c r="BE25" s="130" t="s">
        <v>4406</v>
      </c>
      <c r="BF25" s="130" t="s">
        <v>4396</v>
      </c>
      <c r="BG25" s="90" t="str">
        <f>REPLACE(INDEX(GroupVertices[Group], MATCH(Vertices[[#This Row],[Vertex]],GroupVertices[Vertex],0)),1,1,"")</f>
        <v>orth</v>
      </c>
      <c r="BH25" s="51"/>
      <c r="BI25" s="51"/>
      <c r="BJ25" s="51"/>
      <c r="BK25" s="51"/>
      <c r="BL25" s="51"/>
      <c r="BM25" s="51"/>
      <c r="BN25" s="161" t="s">
        <v>4743</v>
      </c>
      <c r="BO25" s="161" t="s">
        <v>4743</v>
      </c>
      <c r="BP25" s="161" t="s">
        <v>5089</v>
      </c>
      <c r="BQ25" s="161" t="s">
        <v>5089</v>
      </c>
    </row>
    <row r="26" spans="1:69" ht="41.45" customHeight="1" x14ac:dyDescent="0.25">
      <c r="A26" s="14" t="s">
        <v>415</v>
      </c>
      <c r="C26" s="15" t="s">
        <v>4409</v>
      </c>
      <c r="D26" s="126"/>
      <c r="E26" s="131"/>
      <c r="F26" s="125"/>
      <c r="G26" s="119" t="s">
        <v>419</v>
      </c>
      <c r="H26" s="126"/>
      <c r="I26" s="132"/>
      <c r="J26" s="127"/>
      <c r="K26" s="127"/>
      <c r="L26" s="133" t="s">
        <v>442</v>
      </c>
      <c r="M26" s="128"/>
      <c r="N26" s="134">
        <v>1575.04638671875</v>
      </c>
      <c r="O26" s="134">
        <v>9405.9111328125</v>
      </c>
      <c r="P26" s="135"/>
      <c r="Q26" s="136"/>
      <c r="R26" s="136"/>
      <c r="S26" s="51">
        <v>3</v>
      </c>
      <c r="T26" s="51">
        <v>0</v>
      </c>
      <c r="U26" s="51">
        <v>3</v>
      </c>
      <c r="V26" s="52">
        <v>42.769061000000001</v>
      </c>
      <c r="W26" s="52">
        <v>1.271E-3</v>
      </c>
      <c r="X26" s="52">
        <v>3.7650000000000001E-3</v>
      </c>
      <c r="Y26" s="52">
        <v>0.83617200000000003</v>
      </c>
      <c r="Z26" s="52">
        <v>0</v>
      </c>
      <c r="AA26" s="52">
        <v>0</v>
      </c>
      <c r="AB26" s="137">
        <v>72</v>
      </c>
      <c r="AC26" s="137"/>
      <c r="AD26" s="106"/>
      <c r="AE26" s="91" t="s">
        <v>429</v>
      </c>
      <c r="AF26" s="91">
        <v>544</v>
      </c>
      <c r="AG26" s="91">
        <v>557</v>
      </c>
      <c r="AH26" s="91">
        <v>4739</v>
      </c>
      <c r="AI26" s="91">
        <v>19414</v>
      </c>
      <c r="AJ26" s="91"/>
      <c r="AK26" s="91" t="s">
        <v>431</v>
      </c>
      <c r="AL26" s="91" t="s">
        <v>433</v>
      </c>
      <c r="AM26" s="97" t="s">
        <v>435</v>
      </c>
      <c r="AN26" s="91"/>
      <c r="AO26" s="94">
        <v>41545.617673611108</v>
      </c>
      <c r="AP26" s="97" t="s">
        <v>437</v>
      </c>
      <c r="AQ26" s="91" t="b">
        <v>1</v>
      </c>
      <c r="AR26" s="91" t="b">
        <v>0</v>
      </c>
      <c r="AS26" s="91" t="b">
        <v>1</v>
      </c>
      <c r="AT26" s="91" t="s">
        <v>246</v>
      </c>
      <c r="AU26" s="91">
        <v>8</v>
      </c>
      <c r="AV26" s="97" t="s">
        <v>300</v>
      </c>
      <c r="AW26" s="91" t="b">
        <v>0</v>
      </c>
      <c r="AX26" s="91" t="s">
        <v>308</v>
      </c>
      <c r="AY26" s="97" t="s">
        <v>440</v>
      </c>
      <c r="AZ26" s="91" t="s">
        <v>66</v>
      </c>
      <c r="BA26" s="130" t="s">
        <v>326</v>
      </c>
      <c r="BB26">
        <v>3</v>
      </c>
      <c r="BC26" s="130">
        <v>0</v>
      </c>
      <c r="BD26" s="130">
        <v>0</v>
      </c>
      <c r="BE26" s="130" t="s">
        <v>4404</v>
      </c>
      <c r="BF26" s="130" t="s">
        <v>4396</v>
      </c>
      <c r="BG26" s="90" t="str">
        <f>REPLACE(INDEX(GroupVertices[Group], MATCH(Vertices[[#This Row],[Vertex]],GroupVertices[Vertex],0)),1,1,"")</f>
        <v>outh</v>
      </c>
      <c r="BH26" s="51"/>
      <c r="BI26" s="51"/>
      <c r="BJ26" s="51"/>
      <c r="BK26" s="51"/>
      <c r="BL26" s="51" t="s">
        <v>418</v>
      </c>
      <c r="BM26" s="51" t="s">
        <v>418</v>
      </c>
      <c r="BN26" s="161" t="s">
        <v>4596</v>
      </c>
      <c r="BO26" s="161" t="s">
        <v>4596</v>
      </c>
      <c r="BP26" s="161" t="s">
        <v>4942</v>
      </c>
      <c r="BQ26" s="161" t="s">
        <v>4942</v>
      </c>
    </row>
    <row r="27" spans="1:69" ht="41.45" customHeight="1" x14ac:dyDescent="0.25">
      <c r="A27" s="14" t="s">
        <v>4020</v>
      </c>
      <c r="C27" s="15" t="s">
        <v>4409</v>
      </c>
      <c r="D27" s="126"/>
      <c r="E27" s="131"/>
      <c r="F27" s="125"/>
      <c r="G27" s="119" t="s">
        <v>4099</v>
      </c>
      <c r="H27" s="126"/>
      <c r="I27" s="132"/>
      <c r="J27" s="127"/>
      <c r="K27" s="127"/>
      <c r="L27" s="133" t="s">
        <v>4370</v>
      </c>
      <c r="M27" s="128"/>
      <c r="N27" s="134">
        <v>3623.836669921875</v>
      </c>
      <c r="O27" s="134">
        <v>3140.966552734375</v>
      </c>
      <c r="P27" s="135"/>
      <c r="Q27" s="136"/>
      <c r="R27" s="136"/>
      <c r="S27" s="51">
        <v>3</v>
      </c>
      <c r="T27" s="51">
        <v>0</v>
      </c>
      <c r="U27" s="51">
        <v>3</v>
      </c>
      <c r="V27" s="52">
        <v>42.769061000000001</v>
      </c>
      <c r="W27" s="52">
        <v>1.271E-3</v>
      </c>
      <c r="X27" s="52">
        <v>3.7650000000000001E-3</v>
      </c>
      <c r="Y27" s="52">
        <v>0.83617200000000003</v>
      </c>
      <c r="Z27" s="52">
        <v>0</v>
      </c>
      <c r="AA27" s="52">
        <v>0</v>
      </c>
      <c r="AB27" s="137">
        <v>73</v>
      </c>
      <c r="AC27" s="137"/>
      <c r="AD27" s="106"/>
      <c r="AE27" s="91" t="s">
        <v>4218</v>
      </c>
      <c r="AF27" s="91">
        <v>43</v>
      </c>
      <c r="AG27" s="91">
        <v>7</v>
      </c>
      <c r="AH27" s="91">
        <v>54</v>
      </c>
      <c r="AI27" s="91">
        <v>14</v>
      </c>
      <c r="AJ27" s="91">
        <v>-25200</v>
      </c>
      <c r="AK27" s="91" t="s">
        <v>4245</v>
      </c>
      <c r="AL27" s="91"/>
      <c r="AM27" s="91"/>
      <c r="AN27" s="91" t="s">
        <v>292</v>
      </c>
      <c r="AO27" s="94">
        <v>40323.639224537037</v>
      </c>
      <c r="AP27" s="97" t="s">
        <v>4287</v>
      </c>
      <c r="AQ27" s="91" t="b">
        <v>0</v>
      </c>
      <c r="AR27" s="91" t="b">
        <v>0</v>
      </c>
      <c r="AS27" s="91" t="b">
        <v>0</v>
      </c>
      <c r="AT27" s="91" t="s">
        <v>246</v>
      </c>
      <c r="AU27" s="91">
        <v>1</v>
      </c>
      <c r="AV27" s="97" t="s">
        <v>720</v>
      </c>
      <c r="AW27" s="91" t="b">
        <v>0</v>
      </c>
      <c r="AX27" s="91" t="s">
        <v>308</v>
      </c>
      <c r="AY27" s="97" t="s">
        <v>4334</v>
      </c>
      <c r="AZ27" s="91" t="s">
        <v>66</v>
      </c>
      <c r="BA27" s="130" t="s">
        <v>3582</v>
      </c>
      <c r="BB27">
        <v>3</v>
      </c>
      <c r="BC27" s="130">
        <v>-3</v>
      </c>
      <c r="BD27" s="130">
        <v>-1</v>
      </c>
      <c r="BE27" s="130" t="s">
        <v>4406</v>
      </c>
      <c r="BF27" s="130" t="s">
        <v>4396</v>
      </c>
      <c r="BG27" s="90" t="str">
        <f>REPLACE(INDEX(GroupVertices[Group], MATCH(Vertices[[#This Row],[Vertex]],GroupVertices[Vertex],0)),1,1,"")</f>
        <v>orth</v>
      </c>
      <c r="BH27" s="51"/>
      <c r="BI27" s="51"/>
      <c r="BJ27" s="51"/>
      <c r="BK27" s="51"/>
      <c r="BL27" s="51"/>
      <c r="BM27" s="51"/>
      <c r="BN27" s="161" t="s">
        <v>4625</v>
      </c>
      <c r="BO27" s="161" t="s">
        <v>4625</v>
      </c>
      <c r="BP27" s="161" t="s">
        <v>4971</v>
      </c>
      <c r="BQ27" s="161" t="s">
        <v>4971</v>
      </c>
    </row>
    <row r="28" spans="1:69" ht="41.45" customHeight="1" x14ac:dyDescent="0.25">
      <c r="A28" s="107" t="s">
        <v>1310</v>
      </c>
      <c r="C28" s="15" t="s">
        <v>4409</v>
      </c>
      <c r="D28" s="126"/>
      <c r="E28" s="131"/>
      <c r="F28" s="125"/>
      <c r="G28" s="119" t="s">
        <v>1320</v>
      </c>
      <c r="H28" s="126"/>
      <c r="I28" s="132"/>
      <c r="J28" s="127"/>
      <c r="K28" s="127"/>
      <c r="L28" s="133" t="s">
        <v>1358</v>
      </c>
      <c r="M28" s="128"/>
      <c r="N28" s="134">
        <v>4459.60107421875</v>
      </c>
      <c r="O28" s="134">
        <v>3013.454345703125</v>
      </c>
      <c r="P28" s="135"/>
      <c r="Q28" s="136"/>
      <c r="R28" s="136"/>
      <c r="S28" s="51">
        <v>3</v>
      </c>
      <c r="T28" s="51">
        <v>0</v>
      </c>
      <c r="U28" s="51">
        <v>3</v>
      </c>
      <c r="V28" s="52">
        <v>42.769061000000001</v>
      </c>
      <c r="W28" s="52">
        <v>1.271E-3</v>
      </c>
      <c r="X28" s="52">
        <v>3.7650000000000001E-3</v>
      </c>
      <c r="Y28" s="52">
        <v>0.83617200000000003</v>
      </c>
      <c r="Z28" s="52">
        <v>0</v>
      </c>
      <c r="AA28" s="52">
        <v>0</v>
      </c>
      <c r="AB28" s="137">
        <v>74</v>
      </c>
      <c r="AC28" s="137"/>
      <c r="AD28" s="118"/>
      <c r="AE28" s="92" t="s">
        <v>1336</v>
      </c>
      <c r="AF28" s="92">
        <v>196</v>
      </c>
      <c r="AG28" s="92">
        <v>73</v>
      </c>
      <c r="AH28" s="92">
        <v>216</v>
      </c>
      <c r="AI28" s="92">
        <v>57</v>
      </c>
      <c r="AJ28" s="92">
        <v>-25200</v>
      </c>
      <c r="AK28" s="92" t="s">
        <v>1340</v>
      </c>
      <c r="AL28" s="92" t="s">
        <v>291</v>
      </c>
      <c r="AM28" s="92"/>
      <c r="AN28" s="92" t="s">
        <v>292</v>
      </c>
      <c r="AO28" s="95">
        <v>40257.554965277777</v>
      </c>
      <c r="AP28" s="98" t="s">
        <v>1345</v>
      </c>
      <c r="AQ28" s="92" t="b">
        <v>1</v>
      </c>
      <c r="AR28" s="92" t="b">
        <v>0</v>
      </c>
      <c r="AS28" s="92" t="b">
        <v>1</v>
      </c>
      <c r="AT28" s="92" t="s">
        <v>246</v>
      </c>
      <c r="AU28" s="92">
        <v>2</v>
      </c>
      <c r="AV28" s="98" t="s">
        <v>300</v>
      </c>
      <c r="AW28" s="92" t="b">
        <v>0</v>
      </c>
      <c r="AX28" s="92" t="s">
        <v>308</v>
      </c>
      <c r="AY28" s="98" t="s">
        <v>1353</v>
      </c>
      <c r="AZ28" s="92" t="s">
        <v>66</v>
      </c>
      <c r="BA28" s="130" t="s">
        <v>1296</v>
      </c>
      <c r="BB28">
        <v>3</v>
      </c>
      <c r="BC28" s="130">
        <v>-3</v>
      </c>
      <c r="BD28" s="130">
        <v>-1</v>
      </c>
      <c r="BE28" s="130" t="s">
        <v>4406</v>
      </c>
      <c r="BF28" s="130" t="s">
        <v>4396</v>
      </c>
      <c r="BG28" s="90" t="str">
        <f>REPLACE(INDEX(GroupVertices[Group], MATCH(Vertices[[#This Row],[Vertex]],GroupVertices[Vertex],0)),1,1,"")</f>
        <v>orth</v>
      </c>
      <c r="BH28" s="51"/>
      <c r="BI28" s="51"/>
      <c r="BJ28" s="51"/>
      <c r="BK28" s="51"/>
      <c r="BL28" s="51"/>
      <c r="BM28" s="51"/>
      <c r="BN28" s="161" t="s">
        <v>4645</v>
      </c>
      <c r="BO28" s="161" t="s">
        <v>4645</v>
      </c>
      <c r="BP28" s="161" t="s">
        <v>4992</v>
      </c>
      <c r="BQ28" s="161" t="s">
        <v>4992</v>
      </c>
    </row>
    <row r="29" spans="1:69" ht="41.45" customHeight="1" x14ac:dyDescent="0.25">
      <c r="A29" s="107" t="s">
        <v>3641</v>
      </c>
      <c r="C29" s="15" t="s">
        <v>4409</v>
      </c>
      <c r="D29" s="126"/>
      <c r="E29" s="131"/>
      <c r="F29" s="125"/>
      <c r="G29" s="119" t="s">
        <v>3659</v>
      </c>
      <c r="H29" s="126"/>
      <c r="I29" s="132"/>
      <c r="J29" s="127"/>
      <c r="K29" s="127"/>
      <c r="L29" s="133" t="s">
        <v>3725</v>
      </c>
      <c r="M29" s="128"/>
      <c r="N29" s="134">
        <v>2707.80224609375</v>
      </c>
      <c r="O29" s="134">
        <v>1299.062744140625</v>
      </c>
      <c r="P29" s="135"/>
      <c r="Q29" s="136"/>
      <c r="R29" s="136"/>
      <c r="S29" s="51">
        <v>3</v>
      </c>
      <c r="T29" s="51">
        <v>0</v>
      </c>
      <c r="U29" s="51">
        <v>3</v>
      </c>
      <c r="V29" s="52">
        <v>42.769061000000001</v>
      </c>
      <c r="W29" s="52">
        <v>1.271E-3</v>
      </c>
      <c r="X29" s="52">
        <v>3.7650000000000001E-3</v>
      </c>
      <c r="Y29" s="52">
        <v>0.83617200000000003</v>
      </c>
      <c r="Z29" s="52">
        <v>0</v>
      </c>
      <c r="AA29" s="52">
        <v>0</v>
      </c>
      <c r="AB29" s="137">
        <v>75</v>
      </c>
      <c r="AC29" s="137"/>
      <c r="AD29" s="118"/>
      <c r="AE29" s="92" t="s">
        <v>3693</v>
      </c>
      <c r="AF29" s="92">
        <v>2008</v>
      </c>
      <c r="AG29" s="92">
        <v>164</v>
      </c>
      <c r="AH29" s="92">
        <v>279</v>
      </c>
      <c r="AI29" s="92">
        <v>65</v>
      </c>
      <c r="AJ29" s="92"/>
      <c r="AK29" s="92" t="s">
        <v>3697</v>
      </c>
      <c r="AL29" s="92" t="s">
        <v>286</v>
      </c>
      <c r="AM29" s="92"/>
      <c r="AN29" s="92"/>
      <c r="AO29" s="95">
        <v>40635.916655092595</v>
      </c>
      <c r="AP29" s="98" t="s">
        <v>3704</v>
      </c>
      <c r="AQ29" s="92" t="b">
        <v>0</v>
      </c>
      <c r="AR29" s="92" t="b">
        <v>0</v>
      </c>
      <c r="AS29" s="92" t="b">
        <v>1</v>
      </c>
      <c r="AT29" s="92" t="s">
        <v>246</v>
      </c>
      <c r="AU29" s="92">
        <v>4</v>
      </c>
      <c r="AV29" s="98" t="s">
        <v>625</v>
      </c>
      <c r="AW29" s="92" t="b">
        <v>0</v>
      </c>
      <c r="AX29" s="92" t="s">
        <v>308</v>
      </c>
      <c r="AY29" s="98" t="s">
        <v>3712</v>
      </c>
      <c r="AZ29" s="92" t="s">
        <v>66</v>
      </c>
      <c r="BA29" s="130" t="s">
        <v>3536</v>
      </c>
      <c r="BB29">
        <v>3</v>
      </c>
      <c r="BC29" s="130">
        <v>-3</v>
      </c>
      <c r="BD29" s="130">
        <v>-1</v>
      </c>
      <c r="BE29" s="130" t="s">
        <v>4406</v>
      </c>
      <c r="BF29" s="130" t="s">
        <v>4396</v>
      </c>
      <c r="BG29" s="90" t="str">
        <f>REPLACE(INDEX(GroupVertices[Group], MATCH(Vertices[[#This Row],[Vertex]],GroupVertices[Vertex],0)),1,1,"")</f>
        <v>orth</v>
      </c>
      <c r="BH29" s="51"/>
      <c r="BI29" s="51"/>
      <c r="BJ29" s="51"/>
      <c r="BK29" s="51"/>
      <c r="BL29" s="51"/>
      <c r="BM29" s="51"/>
      <c r="BN29" s="161" t="s">
        <v>4747</v>
      </c>
      <c r="BO29" s="161" t="s">
        <v>4747</v>
      </c>
      <c r="BP29" s="161" t="s">
        <v>5093</v>
      </c>
      <c r="BQ29" s="161" t="s">
        <v>5093</v>
      </c>
    </row>
    <row r="30" spans="1:69" ht="41.45" customHeight="1" x14ac:dyDescent="0.25">
      <c r="A30" s="14" t="s">
        <v>3905</v>
      </c>
      <c r="C30" s="15" t="s">
        <v>4409</v>
      </c>
      <c r="D30" s="126"/>
      <c r="E30" s="131"/>
      <c r="F30" s="125"/>
      <c r="G30" s="119" t="s">
        <v>3921</v>
      </c>
      <c r="H30" s="126"/>
      <c r="I30" s="132"/>
      <c r="J30" s="127"/>
      <c r="K30" s="127"/>
      <c r="L30" s="133" t="s">
        <v>3965</v>
      </c>
      <c r="M30" s="128"/>
      <c r="N30" s="134">
        <v>7916.69677734375</v>
      </c>
      <c r="O30" s="134">
        <v>1162.8231201171875</v>
      </c>
      <c r="P30" s="135"/>
      <c r="Q30" s="136"/>
      <c r="R30" s="136"/>
      <c r="S30" s="51">
        <v>3</v>
      </c>
      <c r="T30" s="51">
        <v>0</v>
      </c>
      <c r="U30" s="51">
        <v>3</v>
      </c>
      <c r="V30" s="52">
        <v>42.769061000000001</v>
      </c>
      <c r="W30" s="52">
        <v>1.271E-3</v>
      </c>
      <c r="X30" s="52">
        <v>3.7650000000000001E-3</v>
      </c>
      <c r="Y30" s="52">
        <v>0.83617200000000003</v>
      </c>
      <c r="Z30" s="52">
        <v>0</v>
      </c>
      <c r="AA30" s="52">
        <v>0</v>
      </c>
      <c r="AB30" s="137">
        <v>76</v>
      </c>
      <c r="AC30" s="137"/>
      <c r="AD30" s="106"/>
      <c r="AE30" s="91" t="s">
        <v>3944</v>
      </c>
      <c r="AF30" s="91">
        <v>270</v>
      </c>
      <c r="AG30" s="91">
        <v>32</v>
      </c>
      <c r="AH30" s="91">
        <v>1183</v>
      </c>
      <c r="AI30" s="91">
        <v>863</v>
      </c>
      <c r="AJ30" s="91"/>
      <c r="AK30" s="91"/>
      <c r="AL30" s="91" t="s">
        <v>1503</v>
      </c>
      <c r="AM30" s="91"/>
      <c r="AN30" s="91"/>
      <c r="AO30" s="94">
        <v>40993.263506944444</v>
      </c>
      <c r="AP30" s="97" t="s">
        <v>3954</v>
      </c>
      <c r="AQ30" s="91" t="b">
        <v>0</v>
      </c>
      <c r="AR30" s="91" t="b">
        <v>0</v>
      </c>
      <c r="AS30" s="91" t="b">
        <v>0</v>
      </c>
      <c r="AT30" s="91" t="s">
        <v>246</v>
      </c>
      <c r="AU30" s="91">
        <v>3</v>
      </c>
      <c r="AV30" s="97" t="s">
        <v>300</v>
      </c>
      <c r="AW30" s="91" t="b">
        <v>0</v>
      </c>
      <c r="AX30" s="91" t="s">
        <v>308</v>
      </c>
      <c r="AY30" s="97" t="s">
        <v>3959</v>
      </c>
      <c r="AZ30" s="91" t="s">
        <v>66</v>
      </c>
      <c r="BA30" s="130" t="s">
        <v>3902</v>
      </c>
      <c r="BB30">
        <v>3</v>
      </c>
      <c r="BC30" s="130">
        <v>-3</v>
      </c>
      <c r="BD30" s="130">
        <v>-1</v>
      </c>
      <c r="BE30" s="130" t="s">
        <v>4405</v>
      </c>
      <c r="BF30" s="130" t="s">
        <v>4396</v>
      </c>
      <c r="BG30" s="90" t="str">
        <f>REPLACE(INDEX(GroupVertices[Group], MATCH(Vertices[[#This Row],[Vertex]],GroupVertices[Vertex],0)),1,1,"")</f>
        <v>ast</v>
      </c>
      <c r="BH30" s="51"/>
      <c r="BI30" s="51"/>
      <c r="BJ30" s="51"/>
      <c r="BK30" s="51"/>
      <c r="BL30" s="51"/>
      <c r="BM30" s="51"/>
      <c r="BN30" s="161" t="s">
        <v>4753</v>
      </c>
      <c r="BO30" s="161" t="s">
        <v>4753</v>
      </c>
      <c r="BP30" s="161" t="s">
        <v>5099</v>
      </c>
      <c r="BQ30" s="161" t="s">
        <v>5099</v>
      </c>
    </row>
    <row r="31" spans="1:69" ht="41.45" customHeight="1" x14ac:dyDescent="0.25">
      <c r="A31" s="14" t="s">
        <v>1552</v>
      </c>
      <c r="C31" s="15" t="s">
        <v>4410</v>
      </c>
      <c r="D31" s="126"/>
      <c r="E31" s="131"/>
      <c r="F31" s="125"/>
      <c r="G31" s="119" t="s">
        <v>1579</v>
      </c>
      <c r="H31" s="126"/>
      <c r="I31" s="132"/>
      <c r="J31" s="127"/>
      <c r="K31" s="127"/>
      <c r="L31" s="133" t="s">
        <v>1667</v>
      </c>
      <c r="M31" s="128"/>
      <c r="N31" s="134">
        <v>1542.818359375</v>
      </c>
      <c r="O31" s="134">
        <v>9584.21484375</v>
      </c>
      <c r="P31" s="135"/>
      <c r="Q31" s="136"/>
      <c r="R31" s="136"/>
      <c r="S31" s="51">
        <v>3</v>
      </c>
      <c r="T31" s="51">
        <v>0</v>
      </c>
      <c r="U31" s="51">
        <v>3</v>
      </c>
      <c r="V31" s="52">
        <v>42.769061000000001</v>
      </c>
      <c r="W31" s="52">
        <v>1.271E-3</v>
      </c>
      <c r="X31" s="52">
        <v>3.7650000000000001E-3</v>
      </c>
      <c r="Y31" s="52">
        <v>0.83617200000000003</v>
      </c>
      <c r="Z31" s="52">
        <v>0</v>
      </c>
      <c r="AA31" s="52">
        <v>0</v>
      </c>
      <c r="AB31" s="137">
        <v>77</v>
      </c>
      <c r="AC31" s="137"/>
      <c r="AD31" s="106"/>
      <c r="AE31" s="91" t="s">
        <v>1615</v>
      </c>
      <c r="AF31" s="91">
        <v>932</v>
      </c>
      <c r="AG31" s="91">
        <v>346</v>
      </c>
      <c r="AH31" s="91">
        <v>13040</v>
      </c>
      <c r="AI31" s="91">
        <v>13974</v>
      </c>
      <c r="AJ31" s="91">
        <v>-36000</v>
      </c>
      <c r="AK31" s="91" t="s">
        <v>1624</v>
      </c>
      <c r="AL31" s="91" t="s">
        <v>1632</v>
      </c>
      <c r="AM31" s="91"/>
      <c r="AN31" s="91" t="s">
        <v>607</v>
      </c>
      <c r="AO31" s="94">
        <v>40701.382754629631</v>
      </c>
      <c r="AP31" s="97" t="s">
        <v>1643</v>
      </c>
      <c r="AQ31" s="91" t="b">
        <v>1</v>
      </c>
      <c r="AR31" s="91" t="b">
        <v>0</v>
      </c>
      <c r="AS31" s="91" t="b">
        <v>1</v>
      </c>
      <c r="AT31" s="91" t="s">
        <v>246</v>
      </c>
      <c r="AU31" s="91">
        <v>19</v>
      </c>
      <c r="AV31" s="97" t="s">
        <v>300</v>
      </c>
      <c r="AW31" s="91" t="b">
        <v>0</v>
      </c>
      <c r="AX31" s="91" t="s">
        <v>308</v>
      </c>
      <c r="AY31" s="97" t="s">
        <v>1656</v>
      </c>
      <c r="AZ31" s="91" t="s">
        <v>66</v>
      </c>
      <c r="BA31" s="130" t="s">
        <v>1675</v>
      </c>
      <c r="BB31">
        <v>3</v>
      </c>
      <c r="BC31" s="130">
        <v>0</v>
      </c>
      <c r="BD31" s="130">
        <v>0</v>
      </c>
      <c r="BE31" s="130" t="s">
        <v>4404</v>
      </c>
      <c r="BF31" s="130" t="s">
        <v>4397</v>
      </c>
      <c r="BG31" s="90" t="str">
        <f>REPLACE(INDEX(GroupVertices[Group], MATCH(Vertices[[#This Row],[Vertex]],GroupVertices[Vertex],0)),1,1,"")</f>
        <v>outh</v>
      </c>
      <c r="BH31" s="51" t="s">
        <v>1570</v>
      </c>
      <c r="BI31" s="51" t="s">
        <v>1570</v>
      </c>
      <c r="BJ31" s="51" t="s">
        <v>342</v>
      </c>
      <c r="BK31" s="51" t="s">
        <v>342</v>
      </c>
      <c r="BL31" s="51"/>
      <c r="BM31" s="51"/>
      <c r="BN31" s="161" t="s">
        <v>4797</v>
      </c>
      <c r="BO31" s="161" t="s">
        <v>4797</v>
      </c>
      <c r="BP31" s="161" t="s">
        <v>5143</v>
      </c>
      <c r="BQ31" s="161" t="s">
        <v>5143</v>
      </c>
    </row>
    <row r="32" spans="1:69" ht="41.45" customHeight="1" x14ac:dyDescent="0.25">
      <c r="A32" s="14" t="s">
        <v>2062</v>
      </c>
      <c r="C32" s="15" t="s">
        <v>4410</v>
      </c>
      <c r="D32" s="15"/>
      <c r="E32" s="102"/>
      <c r="F32" s="125"/>
      <c r="G32" s="119" t="s">
        <v>2164</v>
      </c>
      <c r="H32" s="126"/>
      <c r="I32" s="16"/>
      <c r="J32" s="62"/>
      <c r="K32" s="127"/>
      <c r="L32" s="121" t="s">
        <v>2497</v>
      </c>
      <c r="M32" s="128"/>
      <c r="N32" s="104">
        <v>7533.7021484375</v>
      </c>
      <c r="O32" s="104">
        <v>4806.51171875</v>
      </c>
      <c r="P32" s="73"/>
      <c r="Q32" s="105"/>
      <c r="R32" s="105"/>
      <c r="S32" s="51">
        <v>3</v>
      </c>
      <c r="T32" s="51">
        <v>0</v>
      </c>
      <c r="U32" s="51">
        <v>3</v>
      </c>
      <c r="V32" s="52">
        <v>42.769061000000001</v>
      </c>
      <c r="W32" s="52">
        <v>1.271E-3</v>
      </c>
      <c r="X32" s="52">
        <v>3.7650000000000001E-3</v>
      </c>
      <c r="Y32" s="52">
        <v>0.83617200000000003</v>
      </c>
      <c r="Z32" s="52">
        <v>0</v>
      </c>
      <c r="AA32" s="52">
        <v>0</v>
      </c>
      <c r="AB32" s="78">
        <v>78</v>
      </c>
      <c r="AC32" s="78"/>
      <c r="AD32" s="106"/>
      <c r="AE32" s="91" t="s">
        <v>2297</v>
      </c>
      <c r="AF32" s="91">
        <v>279</v>
      </c>
      <c r="AG32" s="91">
        <v>114</v>
      </c>
      <c r="AH32" s="91">
        <v>45</v>
      </c>
      <c r="AI32" s="91">
        <v>1</v>
      </c>
      <c r="AJ32" s="91">
        <v>19800</v>
      </c>
      <c r="AK32" s="91"/>
      <c r="AL32" s="91" t="s">
        <v>434</v>
      </c>
      <c r="AM32" s="91"/>
      <c r="AN32" s="91" t="s">
        <v>293</v>
      </c>
      <c r="AO32" s="94">
        <v>39918.343206018515</v>
      </c>
      <c r="AP32" s="91"/>
      <c r="AQ32" s="91" t="b">
        <v>0</v>
      </c>
      <c r="AR32" s="91" t="b">
        <v>0</v>
      </c>
      <c r="AS32" s="91" t="b">
        <v>0</v>
      </c>
      <c r="AT32" s="91" t="s">
        <v>246</v>
      </c>
      <c r="AU32" s="91">
        <v>0</v>
      </c>
      <c r="AV32" s="97" t="s">
        <v>302</v>
      </c>
      <c r="AW32" s="91" t="b">
        <v>0</v>
      </c>
      <c r="AX32" s="91" t="s">
        <v>308</v>
      </c>
      <c r="AY32" s="97" t="s">
        <v>2452</v>
      </c>
      <c r="AZ32" s="91" t="s">
        <v>66</v>
      </c>
      <c r="BA32" s="130" t="s">
        <v>2044</v>
      </c>
      <c r="BB32">
        <v>6</v>
      </c>
      <c r="BC32" s="130">
        <v>0</v>
      </c>
      <c r="BD32" s="130">
        <v>0</v>
      </c>
      <c r="BE32" s="130" t="s">
        <v>4407</v>
      </c>
      <c r="BF32" s="130" t="s">
        <v>4397</v>
      </c>
      <c r="BG32" s="90" t="str">
        <f>REPLACE(INDEX(GroupVertices[Group], MATCH(Vertices[[#This Row],[Vertex]],GroupVertices[Vertex],0)),1,1,"")</f>
        <v>est</v>
      </c>
      <c r="BH32" s="51"/>
      <c r="BI32" s="51"/>
      <c r="BJ32" s="51"/>
      <c r="BK32" s="51"/>
      <c r="BL32" s="51"/>
      <c r="BM32" s="51"/>
      <c r="BN32" s="161" t="s">
        <v>4819</v>
      </c>
      <c r="BO32" s="161" t="s">
        <v>4819</v>
      </c>
      <c r="BP32" s="161" t="s">
        <v>5165</v>
      </c>
      <c r="BQ32" s="161" t="s">
        <v>5165</v>
      </c>
    </row>
    <row r="33" spans="1:69" ht="41.45" customHeight="1" x14ac:dyDescent="0.25">
      <c r="A33" s="14" t="s">
        <v>2518</v>
      </c>
      <c r="C33" s="15" t="s">
        <v>4409</v>
      </c>
      <c r="D33" s="126"/>
      <c r="E33" s="131"/>
      <c r="F33" s="125"/>
      <c r="G33" s="119" t="s">
        <v>2531</v>
      </c>
      <c r="H33" s="126"/>
      <c r="I33" s="132"/>
      <c r="J33" s="127"/>
      <c r="K33" s="127"/>
      <c r="L33" s="133" t="s">
        <v>2565</v>
      </c>
      <c r="M33" s="128"/>
      <c r="N33" s="134">
        <v>9374.1279296875</v>
      </c>
      <c r="O33" s="134">
        <v>5925.810546875</v>
      </c>
      <c r="P33" s="135"/>
      <c r="Q33" s="136"/>
      <c r="R33" s="136"/>
      <c r="S33" s="51">
        <v>4</v>
      </c>
      <c r="T33" s="51">
        <v>0</v>
      </c>
      <c r="U33" s="51">
        <v>4</v>
      </c>
      <c r="V33" s="52">
        <v>222.02037000000001</v>
      </c>
      <c r="W33" s="52">
        <v>1.274E-3</v>
      </c>
      <c r="X33" s="52">
        <v>3.7429999999999998E-3</v>
      </c>
      <c r="Y33" s="52">
        <v>1.1116550000000001</v>
      </c>
      <c r="Z33" s="52">
        <v>0</v>
      </c>
      <c r="AA33" s="52">
        <v>0</v>
      </c>
      <c r="AB33" s="137">
        <v>79</v>
      </c>
      <c r="AC33" s="137"/>
      <c r="AD33" s="106"/>
      <c r="AE33" s="91" t="s">
        <v>2543</v>
      </c>
      <c r="AF33" s="91">
        <v>1095</v>
      </c>
      <c r="AG33" s="91">
        <v>94</v>
      </c>
      <c r="AH33" s="91">
        <v>63</v>
      </c>
      <c r="AI33" s="91">
        <v>2</v>
      </c>
      <c r="AJ33" s="91">
        <v>19800</v>
      </c>
      <c r="AK33" s="91"/>
      <c r="AL33" s="91" t="s">
        <v>2549</v>
      </c>
      <c r="AM33" s="91"/>
      <c r="AN33" s="91" t="s">
        <v>842</v>
      </c>
      <c r="AO33" s="94">
        <v>40736.723738425928</v>
      </c>
      <c r="AP33" s="97" t="s">
        <v>2553</v>
      </c>
      <c r="AQ33" s="91" t="b">
        <v>0</v>
      </c>
      <c r="AR33" s="91" t="b">
        <v>0</v>
      </c>
      <c r="AS33" s="91" t="b">
        <v>0</v>
      </c>
      <c r="AT33" s="91" t="s">
        <v>246</v>
      </c>
      <c r="AU33" s="91">
        <v>3</v>
      </c>
      <c r="AV33" s="97" t="s">
        <v>2557</v>
      </c>
      <c r="AW33" s="91" t="b">
        <v>0</v>
      </c>
      <c r="AX33" s="91" t="s">
        <v>308</v>
      </c>
      <c r="AY33" s="97" t="s">
        <v>2561</v>
      </c>
      <c r="AZ33" s="91" t="s">
        <v>66</v>
      </c>
      <c r="BA33" s="130" t="s">
        <v>2044</v>
      </c>
      <c r="BB33">
        <v>4</v>
      </c>
      <c r="BC33" s="130">
        <v>-4</v>
      </c>
      <c r="BD33" s="130">
        <v>-1</v>
      </c>
      <c r="BE33" s="130" t="s">
        <v>4407</v>
      </c>
      <c r="BF33" s="130" t="s">
        <v>4396</v>
      </c>
      <c r="BG33" s="90" t="str">
        <f>REPLACE(INDEX(GroupVertices[Group], MATCH(Vertices[[#This Row],[Vertex]],GroupVertices[Vertex],0)),1,1,"")</f>
        <v>est</v>
      </c>
      <c r="BH33" s="51" t="s">
        <v>2527</v>
      </c>
      <c r="BI33" s="51" t="s">
        <v>2527</v>
      </c>
      <c r="BJ33" s="51" t="s">
        <v>342</v>
      </c>
      <c r="BK33" s="51" t="s">
        <v>342</v>
      </c>
      <c r="BL33" s="51"/>
      <c r="BM33" s="51"/>
      <c r="BN33" s="161" t="s">
        <v>4681</v>
      </c>
      <c r="BO33" s="161" t="s">
        <v>4681</v>
      </c>
      <c r="BP33" s="161" t="s">
        <v>5028</v>
      </c>
      <c r="BQ33" s="161" t="s">
        <v>5028</v>
      </c>
    </row>
    <row r="34" spans="1:69" ht="41.45" customHeight="1" x14ac:dyDescent="0.25">
      <c r="A34" s="107" t="s">
        <v>3540</v>
      </c>
      <c r="C34" s="15" t="s">
        <v>4409</v>
      </c>
      <c r="D34" s="126"/>
      <c r="E34" s="131"/>
      <c r="F34" s="125"/>
      <c r="G34" s="119" t="s">
        <v>3552</v>
      </c>
      <c r="H34" s="126"/>
      <c r="I34" s="132"/>
      <c r="J34" s="127"/>
      <c r="K34" s="127"/>
      <c r="L34" s="133" t="s">
        <v>3597</v>
      </c>
      <c r="M34" s="128"/>
      <c r="N34" s="134">
        <v>4453.39501953125</v>
      </c>
      <c r="O34" s="134">
        <v>1298.4755859375</v>
      </c>
      <c r="P34" s="135"/>
      <c r="Q34" s="136"/>
      <c r="R34" s="136"/>
      <c r="S34" s="51">
        <v>4</v>
      </c>
      <c r="T34" s="51">
        <v>0</v>
      </c>
      <c r="U34" s="51">
        <v>4</v>
      </c>
      <c r="V34" s="52">
        <v>222.02037000000001</v>
      </c>
      <c r="W34" s="52">
        <v>1.274E-3</v>
      </c>
      <c r="X34" s="52">
        <v>3.7429999999999998E-3</v>
      </c>
      <c r="Y34" s="52">
        <v>1.1116550000000001</v>
      </c>
      <c r="Z34" s="52">
        <v>0</v>
      </c>
      <c r="AA34" s="52">
        <v>0</v>
      </c>
      <c r="AB34" s="137">
        <v>80</v>
      </c>
      <c r="AC34" s="137"/>
      <c r="AD34" s="118"/>
      <c r="AE34" s="92" t="s">
        <v>3578</v>
      </c>
      <c r="AF34" s="92">
        <v>251</v>
      </c>
      <c r="AG34" s="92">
        <v>139</v>
      </c>
      <c r="AH34" s="92">
        <v>57</v>
      </c>
      <c r="AI34" s="92">
        <v>17</v>
      </c>
      <c r="AJ34" s="92">
        <v>-36000</v>
      </c>
      <c r="AK34" s="92" t="s">
        <v>3581</v>
      </c>
      <c r="AL34" s="92" t="s">
        <v>3582</v>
      </c>
      <c r="AM34" s="98" t="s">
        <v>3584</v>
      </c>
      <c r="AN34" s="92" t="s">
        <v>607</v>
      </c>
      <c r="AO34" s="95">
        <v>40182.271909722222</v>
      </c>
      <c r="AP34" s="98" t="s">
        <v>3588</v>
      </c>
      <c r="AQ34" s="92" t="b">
        <v>0</v>
      </c>
      <c r="AR34" s="92" t="b">
        <v>0</v>
      </c>
      <c r="AS34" s="92" t="b">
        <v>1</v>
      </c>
      <c r="AT34" s="92" t="s">
        <v>246</v>
      </c>
      <c r="AU34" s="92">
        <v>1</v>
      </c>
      <c r="AV34" s="98" t="s">
        <v>300</v>
      </c>
      <c r="AW34" s="92" t="b">
        <v>0</v>
      </c>
      <c r="AX34" s="92" t="s">
        <v>308</v>
      </c>
      <c r="AY34" s="98" t="s">
        <v>3593</v>
      </c>
      <c r="AZ34" s="92" t="s">
        <v>66</v>
      </c>
      <c r="BA34" s="130" t="s">
        <v>3536</v>
      </c>
      <c r="BB34">
        <v>4</v>
      </c>
      <c r="BC34" s="130">
        <v>-4</v>
      </c>
      <c r="BD34" s="130">
        <v>-1</v>
      </c>
      <c r="BE34" s="130" t="s">
        <v>4406</v>
      </c>
      <c r="BF34" s="130" t="s">
        <v>4396</v>
      </c>
      <c r="BG34" s="90" t="str">
        <f>REPLACE(INDEX(GroupVertices[Group], MATCH(Vertices[[#This Row],[Vertex]],GroupVertices[Vertex],0)),1,1,"")</f>
        <v>orth</v>
      </c>
      <c r="BH34" s="51"/>
      <c r="BI34" s="51"/>
      <c r="BJ34" s="51"/>
      <c r="BK34" s="51"/>
      <c r="BL34" s="51" t="s">
        <v>3548</v>
      </c>
      <c r="BM34" s="51" t="s">
        <v>3548</v>
      </c>
      <c r="BN34" s="161" t="s">
        <v>4737</v>
      </c>
      <c r="BO34" s="161" t="s">
        <v>4737</v>
      </c>
      <c r="BP34" s="161" t="s">
        <v>5083</v>
      </c>
      <c r="BQ34" s="161" t="s">
        <v>5083</v>
      </c>
    </row>
    <row r="35" spans="1:69" ht="41.45" customHeight="1" x14ac:dyDescent="0.25">
      <c r="A35" s="14" t="s">
        <v>3090</v>
      </c>
      <c r="C35" s="15" t="s">
        <v>4409</v>
      </c>
      <c r="D35" s="126"/>
      <c r="E35" s="131"/>
      <c r="F35" s="125"/>
      <c r="G35" s="119" t="s">
        <v>3107</v>
      </c>
      <c r="H35" s="126"/>
      <c r="I35" s="132"/>
      <c r="J35" s="127"/>
      <c r="K35" s="127"/>
      <c r="L35" s="133" t="s">
        <v>3164</v>
      </c>
      <c r="M35" s="128"/>
      <c r="N35" s="134">
        <v>2323.73486328125</v>
      </c>
      <c r="O35" s="134">
        <v>3121.608154296875</v>
      </c>
      <c r="P35" s="135"/>
      <c r="Q35" s="136"/>
      <c r="R35" s="136"/>
      <c r="S35" s="51">
        <v>4</v>
      </c>
      <c r="T35" s="51">
        <v>0</v>
      </c>
      <c r="U35" s="51">
        <v>4</v>
      </c>
      <c r="V35" s="52">
        <v>458.56605100000002</v>
      </c>
      <c r="W35" s="52">
        <v>1.274E-3</v>
      </c>
      <c r="X35" s="52">
        <v>3.725E-3</v>
      </c>
      <c r="Y35" s="52">
        <v>1.200685</v>
      </c>
      <c r="Z35" s="52">
        <v>0</v>
      </c>
      <c r="AA35" s="52">
        <v>0</v>
      </c>
      <c r="AB35" s="137">
        <v>81</v>
      </c>
      <c r="AC35" s="137"/>
      <c r="AD35" s="106"/>
      <c r="AE35" s="91" t="s">
        <v>3123</v>
      </c>
      <c r="AF35" s="91">
        <v>92</v>
      </c>
      <c r="AG35" s="91">
        <v>2</v>
      </c>
      <c r="AH35" s="91">
        <v>1139</v>
      </c>
      <c r="AI35" s="91">
        <v>0</v>
      </c>
      <c r="AJ35" s="91">
        <v>19800</v>
      </c>
      <c r="AK35" s="91"/>
      <c r="AL35" s="91"/>
      <c r="AM35" s="91"/>
      <c r="AN35" s="91" t="s">
        <v>842</v>
      </c>
      <c r="AO35" s="94">
        <v>42639.60224537037</v>
      </c>
      <c r="AP35" s="91"/>
      <c r="AQ35" s="91" t="b">
        <v>1</v>
      </c>
      <c r="AR35" s="91" t="b">
        <v>0</v>
      </c>
      <c r="AS35" s="91" t="b">
        <v>0</v>
      </c>
      <c r="AT35" s="91" t="s">
        <v>246</v>
      </c>
      <c r="AU35" s="91">
        <v>0</v>
      </c>
      <c r="AV35" s="91"/>
      <c r="AW35" s="91" t="b">
        <v>0</v>
      </c>
      <c r="AX35" s="91" t="s">
        <v>308</v>
      </c>
      <c r="AY35" s="97" t="s">
        <v>3157</v>
      </c>
      <c r="AZ35" s="91" t="s">
        <v>66</v>
      </c>
      <c r="BA35" s="130" t="s">
        <v>3981</v>
      </c>
      <c r="BB35">
        <v>12</v>
      </c>
      <c r="BC35" s="130">
        <v>-12</v>
      </c>
      <c r="BD35" s="130">
        <v>-1</v>
      </c>
      <c r="BE35" s="130" t="s">
        <v>4406</v>
      </c>
      <c r="BF35" s="130" t="s">
        <v>4396</v>
      </c>
      <c r="BG35" s="90" t="str">
        <f>REPLACE(INDEX(GroupVertices[Group], MATCH(Vertices[[#This Row],[Vertex]],GroupVertices[Vertex],0)),1,1,"")</f>
        <v>orth</v>
      </c>
      <c r="BH35" s="51" t="s">
        <v>4570</v>
      </c>
      <c r="BI35" s="51" t="s">
        <v>4570</v>
      </c>
      <c r="BJ35" s="51" t="s">
        <v>342</v>
      </c>
      <c r="BK35" s="51" t="s">
        <v>342</v>
      </c>
      <c r="BL35" s="51"/>
      <c r="BM35" s="51"/>
      <c r="BN35" s="161" t="s">
        <v>4608</v>
      </c>
      <c r="BO35" s="161" t="s">
        <v>4897</v>
      </c>
      <c r="BP35" s="161" t="s">
        <v>4954</v>
      </c>
      <c r="BQ35" s="161" t="s">
        <v>5243</v>
      </c>
    </row>
    <row r="36" spans="1:69" ht="41.45" customHeight="1" x14ac:dyDescent="0.25">
      <c r="A36" s="14" t="s">
        <v>502</v>
      </c>
      <c r="C36" s="149" t="s">
        <v>4411</v>
      </c>
      <c r="D36" s="126"/>
      <c r="E36" s="131"/>
      <c r="F36" s="125"/>
      <c r="G36" s="119" t="s">
        <v>627</v>
      </c>
      <c r="H36" s="126"/>
      <c r="I36" s="132"/>
      <c r="J36" s="127"/>
      <c r="K36" s="127"/>
      <c r="L36" s="133" t="s">
        <v>655</v>
      </c>
      <c r="M36" s="128"/>
      <c r="N36" s="134">
        <v>7060.09326171875</v>
      </c>
      <c r="O36" s="134">
        <v>913.77752685546875</v>
      </c>
      <c r="P36" s="135"/>
      <c r="Q36" s="136"/>
      <c r="R36" s="136"/>
      <c r="S36" s="51">
        <v>3</v>
      </c>
      <c r="T36" s="51">
        <v>0</v>
      </c>
      <c r="U36" s="51">
        <v>3</v>
      </c>
      <c r="V36" s="52">
        <v>92.566051000000002</v>
      </c>
      <c r="W36" s="52">
        <v>1.271E-3</v>
      </c>
      <c r="X36" s="52">
        <v>3.7139999999999999E-3</v>
      </c>
      <c r="Y36" s="52">
        <v>0.85631100000000004</v>
      </c>
      <c r="Z36" s="52">
        <v>0</v>
      </c>
      <c r="AA36" s="52">
        <v>0</v>
      </c>
      <c r="AB36" s="137">
        <v>82</v>
      </c>
      <c r="AC36" s="137"/>
      <c r="AD36" s="106"/>
      <c r="AE36" s="91" t="s">
        <v>558</v>
      </c>
      <c r="AF36" s="91">
        <v>63</v>
      </c>
      <c r="AG36" s="91">
        <v>3</v>
      </c>
      <c r="AH36" s="91">
        <v>45</v>
      </c>
      <c r="AI36" s="91">
        <v>429</v>
      </c>
      <c r="AJ36" s="91"/>
      <c r="AK36" s="91" t="s">
        <v>573</v>
      </c>
      <c r="AL36" s="91" t="s">
        <v>588</v>
      </c>
      <c r="AM36" s="91"/>
      <c r="AN36" s="91"/>
      <c r="AO36" s="94">
        <v>42529.899201388886</v>
      </c>
      <c r="AP36" s="97" t="s">
        <v>609</v>
      </c>
      <c r="AQ36" s="91" t="b">
        <v>1</v>
      </c>
      <c r="AR36" s="91" t="b">
        <v>0</v>
      </c>
      <c r="AS36" s="91" t="b">
        <v>0</v>
      </c>
      <c r="AT36" s="91" t="s">
        <v>246</v>
      </c>
      <c r="AU36" s="91">
        <v>0</v>
      </c>
      <c r="AV36" s="91"/>
      <c r="AW36" s="91" t="b">
        <v>0</v>
      </c>
      <c r="AX36" s="91" t="s">
        <v>308</v>
      </c>
      <c r="AY36" s="97" t="s">
        <v>639</v>
      </c>
      <c r="AZ36" s="91" t="s">
        <v>66</v>
      </c>
      <c r="BA36" s="130" t="s">
        <v>670</v>
      </c>
      <c r="BB36">
        <v>3</v>
      </c>
      <c r="BC36" s="130">
        <v>3</v>
      </c>
      <c r="BD36" s="130">
        <v>1</v>
      </c>
      <c r="BE36" s="130" t="s">
        <v>4405</v>
      </c>
      <c r="BF36" s="130" t="s">
        <v>4398</v>
      </c>
      <c r="BG36" s="90" t="str">
        <f>REPLACE(INDEX(GroupVertices[Group], MATCH(Vertices[[#This Row],[Vertex]],GroupVertices[Vertex],0)),1,1,"")</f>
        <v>ast</v>
      </c>
      <c r="BH36" s="51"/>
      <c r="BI36" s="51"/>
      <c r="BJ36" s="51"/>
      <c r="BK36" s="51"/>
      <c r="BL36" s="51"/>
      <c r="BM36" s="51"/>
      <c r="BN36" s="161" t="s">
        <v>4866</v>
      </c>
      <c r="BO36" s="161" t="s">
        <v>4866</v>
      </c>
      <c r="BP36" s="161" t="s">
        <v>5212</v>
      </c>
      <c r="BQ36" s="161" t="s">
        <v>5212</v>
      </c>
    </row>
    <row r="37" spans="1:69" ht="41.45" customHeight="1" x14ac:dyDescent="0.25">
      <c r="A37" s="107" t="s">
        <v>4372</v>
      </c>
      <c r="C37" s="15" t="s">
        <v>4409</v>
      </c>
      <c r="D37" s="126"/>
      <c r="E37" s="131"/>
      <c r="F37" s="125"/>
      <c r="G37" s="119" t="s">
        <v>4379</v>
      </c>
      <c r="H37" s="126"/>
      <c r="I37" s="132"/>
      <c r="J37" s="127"/>
      <c r="K37" s="127"/>
      <c r="L37" s="133" t="s">
        <v>4390</v>
      </c>
      <c r="M37" s="128"/>
      <c r="N37" s="134">
        <v>1228.0296630859375</v>
      </c>
      <c r="O37" s="134">
        <v>9550.7421875</v>
      </c>
      <c r="P37" s="135"/>
      <c r="Q37" s="136"/>
      <c r="R37" s="136"/>
      <c r="S37" s="51">
        <v>3</v>
      </c>
      <c r="T37" s="51">
        <v>0</v>
      </c>
      <c r="U37" s="51">
        <v>3</v>
      </c>
      <c r="V37" s="52">
        <v>184.399384</v>
      </c>
      <c r="W37" s="52">
        <v>1.271E-3</v>
      </c>
      <c r="X37" s="52">
        <v>3.6939999999999998E-3</v>
      </c>
      <c r="Y37" s="52">
        <v>0.89197400000000004</v>
      </c>
      <c r="Z37" s="52">
        <v>0</v>
      </c>
      <c r="AA37" s="52">
        <v>0</v>
      </c>
      <c r="AB37" s="137">
        <v>83</v>
      </c>
      <c r="AC37" s="137"/>
      <c r="AD37" s="118"/>
      <c r="AE37" s="92" t="s">
        <v>4384</v>
      </c>
      <c r="AF37" s="92">
        <v>601</v>
      </c>
      <c r="AG37" s="92">
        <v>320</v>
      </c>
      <c r="AH37" s="92">
        <v>1461</v>
      </c>
      <c r="AI37" s="92">
        <v>531</v>
      </c>
      <c r="AJ37" s="92">
        <v>-25200</v>
      </c>
      <c r="AK37" s="92" t="s">
        <v>4385</v>
      </c>
      <c r="AL37" s="92" t="s">
        <v>4386</v>
      </c>
      <c r="AM37" s="98" t="s">
        <v>4387</v>
      </c>
      <c r="AN37" s="92" t="s">
        <v>292</v>
      </c>
      <c r="AO37" s="95">
        <v>41366.394062500003</v>
      </c>
      <c r="AP37" s="98" t="s">
        <v>4388</v>
      </c>
      <c r="AQ37" s="92" t="b">
        <v>1</v>
      </c>
      <c r="AR37" s="92" t="b">
        <v>0</v>
      </c>
      <c r="AS37" s="92" t="b">
        <v>0</v>
      </c>
      <c r="AT37" s="92" t="s">
        <v>246</v>
      </c>
      <c r="AU37" s="92">
        <v>3</v>
      </c>
      <c r="AV37" s="98" t="s">
        <v>300</v>
      </c>
      <c r="AW37" s="92" t="b">
        <v>0</v>
      </c>
      <c r="AX37" s="92" t="s">
        <v>308</v>
      </c>
      <c r="AY37" s="98" t="s">
        <v>4389</v>
      </c>
      <c r="AZ37" s="92" t="s">
        <v>66</v>
      </c>
      <c r="BA37" s="130" t="s">
        <v>4391</v>
      </c>
      <c r="BB37">
        <v>4</v>
      </c>
      <c r="BC37" s="130">
        <v>-4</v>
      </c>
      <c r="BD37" s="130">
        <v>-1</v>
      </c>
      <c r="BE37" s="130" t="s">
        <v>4404</v>
      </c>
      <c r="BF37" s="130" t="s">
        <v>4396</v>
      </c>
      <c r="BG37" s="90" t="str">
        <f>REPLACE(INDEX(GroupVertices[Group], MATCH(Vertices[[#This Row],[Vertex]],GroupVertices[Vertex],0)),1,1,"")</f>
        <v>outh</v>
      </c>
      <c r="BH37" s="51" t="s">
        <v>4375</v>
      </c>
      <c r="BI37" s="51" t="s">
        <v>4375</v>
      </c>
      <c r="BJ37" s="51" t="s">
        <v>342</v>
      </c>
      <c r="BK37" s="51" t="s">
        <v>342</v>
      </c>
      <c r="BL37" s="51" t="s">
        <v>4376</v>
      </c>
      <c r="BM37" s="51" t="s">
        <v>4589</v>
      </c>
      <c r="BN37" s="161" t="s">
        <v>4716</v>
      </c>
      <c r="BO37" s="161" t="s">
        <v>4915</v>
      </c>
      <c r="BP37" s="161" t="s">
        <v>5062</v>
      </c>
      <c r="BQ37" s="161" t="s">
        <v>5062</v>
      </c>
    </row>
    <row r="38" spans="1:69" ht="41.45" customHeight="1" x14ac:dyDescent="0.25">
      <c r="A38" s="14" t="s">
        <v>1037</v>
      </c>
      <c r="C38" s="15" t="s">
        <v>4410</v>
      </c>
      <c r="D38" s="126"/>
      <c r="E38" s="131"/>
      <c r="F38" s="125"/>
      <c r="G38" s="119" t="s">
        <v>1063</v>
      </c>
      <c r="H38" s="126"/>
      <c r="I38" s="132"/>
      <c r="J38" s="127"/>
      <c r="K38" s="127"/>
      <c r="L38" s="133" t="s">
        <v>1167</v>
      </c>
      <c r="M38" s="128"/>
      <c r="N38" s="134">
        <v>8597.08984375</v>
      </c>
      <c r="O38" s="134">
        <v>5127.96044921875</v>
      </c>
      <c r="P38" s="135"/>
      <c r="Q38" s="136"/>
      <c r="R38" s="136"/>
      <c r="S38" s="51">
        <v>4</v>
      </c>
      <c r="T38" s="51">
        <v>0</v>
      </c>
      <c r="U38" s="51">
        <v>4</v>
      </c>
      <c r="V38" s="52">
        <v>733.39938400000005</v>
      </c>
      <c r="W38" s="52">
        <v>1.274E-3</v>
      </c>
      <c r="X38" s="52">
        <v>3.6930000000000001E-3</v>
      </c>
      <c r="Y38" s="52">
        <v>1.367146</v>
      </c>
      <c r="Z38" s="52">
        <v>0</v>
      </c>
      <c r="AA38" s="52">
        <v>0</v>
      </c>
      <c r="AB38" s="137">
        <v>84</v>
      </c>
      <c r="AC38" s="137"/>
      <c r="AD38" s="106"/>
      <c r="AE38" s="91" t="s">
        <v>1105</v>
      </c>
      <c r="AF38" s="91">
        <v>120</v>
      </c>
      <c r="AG38" s="91">
        <v>108</v>
      </c>
      <c r="AH38" s="91">
        <v>109</v>
      </c>
      <c r="AI38" s="91">
        <v>22</v>
      </c>
      <c r="AJ38" s="91">
        <v>19800</v>
      </c>
      <c r="AK38" s="91"/>
      <c r="AL38" s="91" t="s">
        <v>1126</v>
      </c>
      <c r="AM38" s="91"/>
      <c r="AN38" s="91" t="s">
        <v>291</v>
      </c>
      <c r="AO38" s="94">
        <v>40064.237199074072</v>
      </c>
      <c r="AP38" s="97" t="s">
        <v>1135</v>
      </c>
      <c r="AQ38" s="91" t="b">
        <v>1</v>
      </c>
      <c r="AR38" s="91" t="b">
        <v>0</v>
      </c>
      <c r="AS38" s="91" t="b">
        <v>1</v>
      </c>
      <c r="AT38" s="91" t="s">
        <v>246</v>
      </c>
      <c r="AU38" s="91">
        <v>2</v>
      </c>
      <c r="AV38" s="97" t="s">
        <v>300</v>
      </c>
      <c r="AW38" s="91" t="b">
        <v>0</v>
      </c>
      <c r="AX38" s="91" t="s">
        <v>308</v>
      </c>
      <c r="AY38" s="97" t="s">
        <v>1154</v>
      </c>
      <c r="AZ38" s="91" t="s">
        <v>66</v>
      </c>
      <c r="BA38" s="130" t="s">
        <v>1175</v>
      </c>
      <c r="BB38">
        <v>8</v>
      </c>
      <c r="BC38" s="130">
        <v>0</v>
      </c>
      <c r="BD38" s="130">
        <v>0</v>
      </c>
      <c r="BE38" s="130" t="s">
        <v>4407</v>
      </c>
      <c r="BF38" s="130" t="s">
        <v>4397</v>
      </c>
      <c r="BG38" s="90" t="str">
        <f>REPLACE(INDEX(GroupVertices[Group], MATCH(Vertices[[#This Row],[Vertex]],GroupVertices[Vertex],0)),1,1,"")</f>
        <v>est</v>
      </c>
      <c r="BH38" s="51"/>
      <c r="BI38" s="51"/>
      <c r="BJ38" s="51"/>
      <c r="BK38" s="51"/>
      <c r="BL38" s="51"/>
      <c r="BM38" s="51"/>
      <c r="BN38" s="161" t="s">
        <v>4786</v>
      </c>
      <c r="BO38" s="161" t="s">
        <v>4786</v>
      </c>
      <c r="BP38" s="161" t="s">
        <v>5132</v>
      </c>
      <c r="BQ38" s="161" t="s">
        <v>5132</v>
      </c>
    </row>
    <row r="39" spans="1:69" ht="41.45" customHeight="1" x14ac:dyDescent="0.25">
      <c r="A39" s="14" t="s">
        <v>217</v>
      </c>
      <c r="C39" s="149" t="s">
        <v>4411</v>
      </c>
      <c r="D39" s="126"/>
      <c r="E39" s="131"/>
      <c r="F39" s="125"/>
      <c r="G39" s="119" t="s">
        <v>232</v>
      </c>
      <c r="H39" s="126"/>
      <c r="I39" s="132"/>
      <c r="J39" s="127"/>
      <c r="K39" s="127"/>
      <c r="L39" s="133" t="s">
        <v>321</v>
      </c>
      <c r="M39" s="128"/>
      <c r="N39" s="134">
        <v>706.65411376953125</v>
      </c>
      <c r="O39" s="134">
        <v>7682.23193359375</v>
      </c>
      <c r="P39" s="135"/>
      <c r="Q39" s="136"/>
      <c r="R39" s="136"/>
      <c r="S39" s="51">
        <v>4</v>
      </c>
      <c r="T39" s="51">
        <v>0</v>
      </c>
      <c r="U39" s="51">
        <v>4</v>
      </c>
      <c r="V39" s="52">
        <v>733.39938400000005</v>
      </c>
      <c r="W39" s="52">
        <v>1.274E-3</v>
      </c>
      <c r="X39" s="52">
        <v>3.6930000000000001E-3</v>
      </c>
      <c r="Y39" s="52">
        <v>1.367146</v>
      </c>
      <c r="Z39" s="52">
        <v>0</v>
      </c>
      <c r="AA39" s="52">
        <v>0</v>
      </c>
      <c r="AB39" s="137">
        <v>85</v>
      </c>
      <c r="AC39" s="137"/>
      <c r="AD39" s="106"/>
      <c r="AE39" s="90" t="s">
        <v>273</v>
      </c>
      <c r="AF39" s="90">
        <v>384</v>
      </c>
      <c r="AG39" s="90">
        <v>365</v>
      </c>
      <c r="AH39" s="90">
        <v>5758</v>
      </c>
      <c r="AI39" s="90">
        <v>503</v>
      </c>
      <c r="AJ39" s="90">
        <v>19800</v>
      </c>
      <c r="AK39" s="90"/>
      <c r="AL39" s="90" t="s">
        <v>285</v>
      </c>
      <c r="AM39" s="90"/>
      <c r="AN39" s="90" t="s">
        <v>291</v>
      </c>
      <c r="AO39" s="93">
        <v>40333.225868055553</v>
      </c>
      <c r="AP39" s="96" t="s">
        <v>296</v>
      </c>
      <c r="AQ39" s="90" t="b">
        <v>0</v>
      </c>
      <c r="AR39" s="90" t="b">
        <v>0</v>
      </c>
      <c r="AS39" s="90" t="b">
        <v>1</v>
      </c>
      <c r="AT39" s="90" t="s">
        <v>246</v>
      </c>
      <c r="AU39" s="90">
        <v>20</v>
      </c>
      <c r="AV39" s="96" t="s">
        <v>302</v>
      </c>
      <c r="AW39" s="90" t="b">
        <v>0</v>
      </c>
      <c r="AX39" s="90" t="s">
        <v>308</v>
      </c>
      <c r="AY39" s="96" t="s">
        <v>313</v>
      </c>
      <c r="AZ39" s="90" t="s">
        <v>66</v>
      </c>
      <c r="BA39" s="130" t="s">
        <v>326</v>
      </c>
      <c r="BB39">
        <v>3</v>
      </c>
      <c r="BC39" s="130">
        <v>-3</v>
      </c>
      <c r="BD39" s="130">
        <v>-1</v>
      </c>
      <c r="BE39" s="130" t="s">
        <v>4404</v>
      </c>
      <c r="BF39" s="130" t="s">
        <v>4398</v>
      </c>
      <c r="BG39" s="90" t="str">
        <f>REPLACE(INDEX(GroupVertices[Group], MATCH(Vertices[[#This Row],[Vertex]],GroupVertices[Vertex],0)),1,1,"")</f>
        <v>outh</v>
      </c>
      <c r="BH39" s="51"/>
      <c r="BI39" s="51"/>
      <c r="BJ39" s="51"/>
      <c r="BK39" s="51"/>
      <c r="BL39" s="51" t="s">
        <v>228</v>
      </c>
      <c r="BM39" s="51" t="s">
        <v>228</v>
      </c>
      <c r="BN39" s="161" t="s">
        <v>4863</v>
      </c>
      <c r="BO39" s="161" t="s">
        <v>4863</v>
      </c>
      <c r="BP39" s="161" t="s">
        <v>5209</v>
      </c>
      <c r="BQ39" s="161" t="s">
        <v>5209</v>
      </c>
    </row>
    <row r="40" spans="1:69" ht="41.45" customHeight="1" x14ac:dyDescent="0.25">
      <c r="A40" s="14" t="s">
        <v>740</v>
      </c>
      <c r="C40" s="15" t="s">
        <v>4409</v>
      </c>
      <c r="D40" s="126"/>
      <c r="E40" s="131"/>
      <c r="F40" s="125"/>
      <c r="G40" s="119" t="s">
        <v>767</v>
      </c>
      <c r="H40" s="126"/>
      <c r="I40" s="132"/>
      <c r="J40" s="127"/>
      <c r="K40" s="127"/>
      <c r="L40" s="133" t="s">
        <v>883</v>
      </c>
      <c r="M40" s="128"/>
      <c r="N40" s="134">
        <v>2741.23974609375</v>
      </c>
      <c r="O40" s="134">
        <v>2577.33154296875</v>
      </c>
      <c r="P40" s="135"/>
      <c r="Q40" s="136"/>
      <c r="R40" s="136"/>
      <c r="S40" s="51">
        <v>3</v>
      </c>
      <c r="T40" s="51">
        <v>0</v>
      </c>
      <c r="U40" s="51">
        <v>3</v>
      </c>
      <c r="V40" s="52">
        <v>368.399384</v>
      </c>
      <c r="W40" s="52">
        <v>1.271E-3</v>
      </c>
      <c r="X40" s="52">
        <v>3.6830000000000001E-3</v>
      </c>
      <c r="Y40" s="52">
        <v>0.98234600000000005</v>
      </c>
      <c r="Z40" s="52">
        <v>0</v>
      </c>
      <c r="AA40" s="52">
        <v>0</v>
      </c>
      <c r="AB40" s="137">
        <v>86</v>
      </c>
      <c r="AC40" s="137"/>
      <c r="AD40" s="106"/>
      <c r="AE40" s="91" t="s">
        <v>817</v>
      </c>
      <c r="AF40" s="91">
        <v>437</v>
      </c>
      <c r="AG40" s="91">
        <v>67</v>
      </c>
      <c r="AH40" s="91">
        <v>306</v>
      </c>
      <c r="AI40" s="91">
        <v>488</v>
      </c>
      <c r="AJ40" s="91"/>
      <c r="AK40" s="91" t="s">
        <v>829</v>
      </c>
      <c r="AL40" s="91" t="s">
        <v>839</v>
      </c>
      <c r="AM40" s="91"/>
      <c r="AN40" s="91"/>
      <c r="AO40" s="94">
        <v>41421.680219907408</v>
      </c>
      <c r="AP40" s="97" t="s">
        <v>851</v>
      </c>
      <c r="AQ40" s="91" t="b">
        <v>1</v>
      </c>
      <c r="AR40" s="91" t="b">
        <v>0</v>
      </c>
      <c r="AS40" s="91" t="b">
        <v>1</v>
      </c>
      <c r="AT40" s="91" t="s">
        <v>246</v>
      </c>
      <c r="AU40" s="91">
        <v>0</v>
      </c>
      <c r="AV40" s="97" t="s">
        <v>300</v>
      </c>
      <c r="AW40" s="91" t="b">
        <v>0</v>
      </c>
      <c r="AX40" s="91" t="s">
        <v>308</v>
      </c>
      <c r="AY40" s="97" t="s">
        <v>870</v>
      </c>
      <c r="AZ40" s="91" t="s">
        <v>66</v>
      </c>
      <c r="BA40" s="130" t="s">
        <v>885</v>
      </c>
      <c r="BB40">
        <v>3</v>
      </c>
      <c r="BC40" s="130">
        <v>-3</v>
      </c>
      <c r="BD40" s="130">
        <v>-1</v>
      </c>
      <c r="BE40" s="130" t="s">
        <v>4406</v>
      </c>
      <c r="BF40" s="130" t="s">
        <v>4396</v>
      </c>
      <c r="BG40" s="90" t="str">
        <f>REPLACE(INDEX(GroupVertices[Group], MATCH(Vertices[[#This Row],[Vertex]],GroupVertices[Vertex],0)),1,1,"")</f>
        <v>orth</v>
      </c>
      <c r="BH40" s="51"/>
      <c r="BI40" s="51"/>
      <c r="BJ40" s="51"/>
      <c r="BK40" s="51"/>
      <c r="BL40" s="51" t="s">
        <v>757</v>
      </c>
      <c r="BM40" s="51" t="s">
        <v>757</v>
      </c>
      <c r="BN40" s="161" t="s">
        <v>4605</v>
      </c>
      <c r="BO40" s="161" t="s">
        <v>4605</v>
      </c>
      <c r="BP40" s="161" t="s">
        <v>4951</v>
      </c>
      <c r="BQ40" s="161" t="s">
        <v>4951</v>
      </c>
    </row>
    <row r="41" spans="1:69" ht="41.45" customHeight="1" x14ac:dyDescent="0.25">
      <c r="A41" s="14" t="s">
        <v>2047</v>
      </c>
      <c r="C41" s="15" t="s">
        <v>4410</v>
      </c>
      <c r="D41" s="108"/>
      <c r="E41" s="109"/>
      <c r="F41" s="110"/>
      <c r="G41" s="120" t="s">
        <v>2151</v>
      </c>
      <c r="H41" s="108"/>
      <c r="I41" s="111"/>
      <c r="J41" s="112"/>
      <c r="K41" s="112"/>
      <c r="L41" s="122" t="s">
        <v>2476</v>
      </c>
      <c r="M41" s="113"/>
      <c r="N41" s="114">
        <v>8615.61328125</v>
      </c>
      <c r="O41" s="114">
        <v>6031.46337890625</v>
      </c>
      <c r="P41" s="115"/>
      <c r="Q41" s="116"/>
      <c r="R41" s="116"/>
      <c r="S41" s="51">
        <v>3</v>
      </c>
      <c r="T41" s="51">
        <v>0</v>
      </c>
      <c r="U41" s="51">
        <v>3</v>
      </c>
      <c r="V41" s="52">
        <v>368.399384</v>
      </c>
      <c r="W41" s="52">
        <v>1.271E-3</v>
      </c>
      <c r="X41" s="52">
        <v>3.6830000000000001E-3</v>
      </c>
      <c r="Y41" s="52">
        <v>0.98234600000000005</v>
      </c>
      <c r="Z41" s="52">
        <v>0</v>
      </c>
      <c r="AA41" s="52">
        <v>0</v>
      </c>
      <c r="AB41" s="117">
        <v>87</v>
      </c>
      <c r="AC41" s="117"/>
      <c r="AD41" s="106"/>
      <c r="AE41" s="91" t="s">
        <v>2275</v>
      </c>
      <c r="AF41" s="91">
        <v>9</v>
      </c>
      <c r="AG41" s="91">
        <v>16</v>
      </c>
      <c r="AH41" s="91">
        <v>493</v>
      </c>
      <c r="AI41" s="91">
        <v>649</v>
      </c>
      <c r="AJ41" s="91"/>
      <c r="AK41" s="91"/>
      <c r="AL41" s="91" t="s">
        <v>606</v>
      </c>
      <c r="AM41" s="91"/>
      <c r="AN41" s="91"/>
      <c r="AO41" s="94">
        <v>40076.444212962961</v>
      </c>
      <c r="AP41" s="91"/>
      <c r="AQ41" s="91" t="b">
        <v>1</v>
      </c>
      <c r="AR41" s="91" t="b">
        <v>0</v>
      </c>
      <c r="AS41" s="91" t="b">
        <v>0</v>
      </c>
      <c r="AT41" s="91" t="s">
        <v>246</v>
      </c>
      <c r="AU41" s="91">
        <v>0</v>
      </c>
      <c r="AV41" s="97" t="s">
        <v>300</v>
      </c>
      <c r="AW41" s="91" t="b">
        <v>0</v>
      </c>
      <c r="AX41" s="91" t="s">
        <v>308</v>
      </c>
      <c r="AY41" s="97" t="s">
        <v>2430</v>
      </c>
      <c r="AZ41" s="91" t="s">
        <v>66</v>
      </c>
      <c r="BA41" s="130" t="s">
        <v>2044</v>
      </c>
      <c r="BB41">
        <v>3</v>
      </c>
      <c r="BC41" s="130">
        <v>-3</v>
      </c>
      <c r="BD41" s="130">
        <v>-1</v>
      </c>
      <c r="BE41" s="130" t="s">
        <v>4407</v>
      </c>
      <c r="BF41" s="130" t="s">
        <v>4397</v>
      </c>
      <c r="BG41" s="90" t="str">
        <f>REPLACE(INDEX(GroupVertices[Group], MATCH(Vertices[[#This Row],[Vertex]],GroupVertices[Vertex],0)),1,1,"")</f>
        <v>est</v>
      </c>
      <c r="BH41" s="51"/>
      <c r="BI41" s="51"/>
      <c r="BJ41" s="51"/>
      <c r="BK41" s="51"/>
      <c r="BL41" s="51"/>
      <c r="BM41" s="51"/>
      <c r="BN41" s="161" t="s">
        <v>4807</v>
      </c>
      <c r="BO41" s="161" t="s">
        <v>4807</v>
      </c>
      <c r="BP41" s="161" t="s">
        <v>5153</v>
      </c>
      <c r="BQ41" s="161" t="s">
        <v>5153</v>
      </c>
    </row>
    <row r="42" spans="1:69" ht="41.45" customHeight="1" x14ac:dyDescent="0.25">
      <c r="A42" s="14" t="s">
        <v>3363</v>
      </c>
      <c r="C42" s="15" t="s">
        <v>4410</v>
      </c>
      <c r="D42" s="126"/>
      <c r="E42" s="131"/>
      <c r="F42" s="125"/>
      <c r="G42" s="119" t="s">
        <v>3388</v>
      </c>
      <c r="H42" s="126"/>
      <c r="I42" s="132"/>
      <c r="J42" s="127"/>
      <c r="K42" s="127"/>
      <c r="L42" s="133" t="s">
        <v>3473</v>
      </c>
      <c r="M42" s="128"/>
      <c r="N42" s="134">
        <v>1799.2733154296875</v>
      </c>
      <c r="O42" s="134">
        <v>9011.66015625</v>
      </c>
      <c r="P42" s="135"/>
      <c r="Q42" s="136"/>
      <c r="R42" s="136"/>
      <c r="S42" s="51">
        <v>3</v>
      </c>
      <c r="T42" s="51">
        <v>0</v>
      </c>
      <c r="U42" s="51">
        <v>3</v>
      </c>
      <c r="V42" s="52">
        <v>368.399384</v>
      </c>
      <c r="W42" s="52">
        <v>1.271E-3</v>
      </c>
      <c r="X42" s="52">
        <v>3.6830000000000001E-3</v>
      </c>
      <c r="Y42" s="52">
        <v>0.98234600000000005</v>
      </c>
      <c r="Z42" s="52">
        <v>0</v>
      </c>
      <c r="AA42" s="52">
        <v>0</v>
      </c>
      <c r="AB42" s="137">
        <v>88</v>
      </c>
      <c r="AC42" s="137"/>
      <c r="AD42" s="106"/>
      <c r="AE42" s="91" t="s">
        <v>3427</v>
      </c>
      <c r="AF42" s="91">
        <v>25</v>
      </c>
      <c r="AG42" s="91">
        <v>1</v>
      </c>
      <c r="AH42" s="91">
        <v>23</v>
      </c>
      <c r="AI42" s="91">
        <v>27</v>
      </c>
      <c r="AJ42" s="91"/>
      <c r="AK42" s="91"/>
      <c r="AL42" s="91" t="s">
        <v>3443</v>
      </c>
      <c r="AM42" s="91"/>
      <c r="AN42" s="91"/>
      <c r="AO42" s="94">
        <v>42788.552812499998</v>
      </c>
      <c r="AP42" s="91"/>
      <c r="AQ42" s="91" t="b">
        <v>1</v>
      </c>
      <c r="AR42" s="91" t="b">
        <v>0</v>
      </c>
      <c r="AS42" s="91" t="b">
        <v>0</v>
      </c>
      <c r="AT42" s="91" t="s">
        <v>246</v>
      </c>
      <c r="AU42" s="91">
        <v>0</v>
      </c>
      <c r="AV42" s="91"/>
      <c r="AW42" s="91" t="b">
        <v>0</v>
      </c>
      <c r="AX42" s="91" t="s">
        <v>308</v>
      </c>
      <c r="AY42" s="97" t="s">
        <v>3462</v>
      </c>
      <c r="AZ42" s="91" t="s">
        <v>66</v>
      </c>
      <c r="BA42" s="130" t="s">
        <v>3360</v>
      </c>
      <c r="BB42">
        <v>5</v>
      </c>
      <c r="BC42" s="130">
        <v>-5</v>
      </c>
      <c r="BD42" s="130">
        <v>-1</v>
      </c>
      <c r="BE42" s="130" t="s">
        <v>4404</v>
      </c>
      <c r="BF42" s="130" t="s">
        <v>4397</v>
      </c>
      <c r="BG42" s="90" t="str">
        <f>REPLACE(INDEX(GroupVertices[Group], MATCH(Vertices[[#This Row],[Vertex]],GroupVertices[Vertex],0)),1,1,"")</f>
        <v>outh</v>
      </c>
      <c r="BH42" s="51"/>
      <c r="BI42" s="51"/>
      <c r="BJ42" s="51"/>
      <c r="BK42" s="51"/>
      <c r="BL42" s="51"/>
      <c r="BM42" s="51"/>
      <c r="BN42" s="161" t="s">
        <v>4848</v>
      </c>
      <c r="BO42" s="161" t="s">
        <v>4930</v>
      </c>
      <c r="BP42" s="161" t="s">
        <v>5194</v>
      </c>
      <c r="BQ42" s="161" t="s">
        <v>5270</v>
      </c>
    </row>
    <row r="43" spans="1:69" ht="41.45" customHeight="1" x14ac:dyDescent="0.25">
      <c r="A43" s="14" t="s">
        <v>330</v>
      </c>
      <c r="C43" s="15" t="s">
        <v>4409</v>
      </c>
      <c r="D43" s="126"/>
      <c r="E43" s="131"/>
      <c r="F43" s="125"/>
      <c r="G43" s="119" t="s">
        <v>347</v>
      </c>
      <c r="H43" s="126"/>
      <c r="I43" s="132"/>
      <c r="J43" s="127"/>
      <c r="K43" s="127"/>
      <c r="L43" s="133" t="s">
        <v>412</v>
      </c>
      <c r="M43" s="128"/>
      <c r="N43" s="134">
        <v>1430.8724365234375</v>
      </c>
      <c r="O43" s="134">
        <v>7928.64453125</v>
      </c>
      <c r="P43" s="135"/>
      <c r="Q43" s="136"/>
      <c r="R43" s="136"/>
      <c r="S43" s="51">
        <v>2</v>
      </c>
      <c r="T43" s="51">
        <v>0</v>
      </c>
      <c r="U43" s="51">
        <v>2</v>
      </c>
      <c r="V43" s="52">
        <v>2.399384</v>
      </c>
      <c r="W43" s="52">
        <v>1.2669999999999999E-3</v>
      </c>
      <c r="X43" s="52">
        <v>3.673E-3</v>
      </c>
      <c r="Y43" s="52">
        <v>0.61826499999999995</v>
      </c>
      <c r="Z43" s="52">
        <v>0</v>
      </c>
      <c r="AA43" s="52">
        <v>0</v>
      </c>
      <c r="AB43" s="137">
        <v>89</v>
      </c>
      <c r="AC43" s="137"/>
      <c r="AD43" s="106"/>
      <c r="AE43" s="91" t="s">
        <v>368</v>
      </c>
      <c r="AF43" s="91">
        <v>92</v>
      </c>
      <c r="AG43" s="91">
        <v>63</v>
      </c>
      <c r="AH43" s="91">
        <v>417</v>
      </c>
      <c r="AI43" s="91">
        <v>21</v>
      </c>
      <c r="AJ43" s="91">
        <v>19800</v>
      </c>
      <c r="AK43" s="91" t="s">
        <v>374</v>
      </c>
      <c r="AL43" s="91" t="s">
        <v>379</v>
      </c>
      <c r="AM43" s="97" t="s">
        <v>382</v>
      </c>
      <c r="AN43" s="91" t="s">
        <v>291</v>
      </c>
      <c r="AO43" s="94">
        <v>40605.635717592595</v>
      </c>
      <c r="AP43" s="97" t="s">
        <v>388</v>
      </c>
      <c r="AQ43" s="91" t="b">
        <v>0</v>
      </c>
      <c r="AR43" s="91" t="b">
        <v>0</v>
      </c>
      <c r="AS43" s="91" t="b">
        <v>1</v>
      </c>
      <c r="AT43" s="91" t="s">
        <v>246</v>
      </c>
      <c r="AU43" s="91">
        <v>1</v>
      </c>
      <c r="AV43" s="97" t="s">
        <v>394</v>
      </c>
      <c r="AW43" s="91" t="b">
        <v>0</v>
      </c>
      <c r="AX43" s="91" t="s">
        <v>308</v>
      </c>
      <c r="AY43" s="97" t="s">
        <v>404</v>
      </c>
      <c r="AZ43" s="91" t="s">
        <v>66</v>
      </c>
      <c r="BA43" s="130" t="s">
        <v>326</v>
      </c>
      <c r="BB43">
        <v>4</v>
      </c>
      <c r="BC43" s="130">
        <v>-4</v>
      </c>
      <c r="BD43" s="130">
        <v>-1</v>
      </c>
      <c r="BE43" s="130" t="s">
        <v>4404</v>
      </c>
      <c r="BF43" s="130" t="s">
        <v>4396</v>
      </c>
      <c r="BG43" s="90" t="str">
        <f>REPLACE(INDEX(GroupVertices[Group], MATCH(Vertices[[#This Row],[Vertex]],GroupVertices[Vertex],0)),1,1,"")</f>
        <v>outh</v>
      </c>
      <c r="BH43" s="51"/>
      <c r="BI43" s="51"/>
      <c r="BJ43" s="51"/>
      <c r="BK43" s="51"/>
      <c r="BL43" s="51"/>
      <c r="BM43" s="51"/>
      <c r="BN43" s="161" t="s">
        <v>4593</v>
      </c>
      <c r="BO43" s="161" t="s">
        <v>4593</v>
      </c>
      <c r="BP43" s="161" t="s">
        <v>4939</v>
      </c>
      <c r="BQ43" s="161" t="s">
        <v>4939</v>
      </c>
    </row>
    <row r="44" spans="1:69" ht="41.45" customHeight="1" x14ac:dyDescent="0.25">
      <c r="A44" s="107" t="s">
        <v>942</v>
      </c>
      <c r="C44" s="15" t="s">
        <v>4409</v>
      </c>
      <c r="D44" s="126"/>
      <c r="E44" s="131"/>
      <c r="F44" s="125"/>
      <c r="G44" s="119" t="s">
        <v>945</v>
      </c>
      <c r="H44" s="126"/>
      <c r="I44" s="132"/>
      <c r="J44" s="127"/>
      <c r="K44" s="127"/>
      <c r="L44" s="133" t="s">
        <v>952</v>
      </c>
      <c r="M44" s="128"/>
      <c r="N44" s="134">
        <v>4596.8486328125</v>
      </c>
      <c r="O44" s="134">
        <v>1033.720458984375</v>
      </c>
      <c r="P44" s="135"/>
      <c r="Q44" s="136"/>
      <c r="R44" s="136"/>
      <c r="S44" s="51">
        <v>2</v>
      </c>
      <c r="T44" s="51">
        <v>0</v>
      </c>
      <c r="U44" s="51">
        <v>2</v>
      </c>
      <c r="V44" s="52">
        <v>2.399384</v>
      </c>
      <c r="W44" s="52">
        <v>1.2669999999999999E-3</v>
      </c>
      <c r="X44" s="52">
        <v>3.673E-3</v>
      </c>
      <c r="Y44" s="52">
        <v>0.61826499999999995</v>
      </c>
      <c r="Z44" s="52">
        <v>0</v>
      </c>
      <c r="AA44" s="52">
        <v>0</v>
      </c>
      <c r="AB44" s="137">
        <v>90</v>
      </c>
      <c r="AC44" s="137"/>
      <c r="AD44" s="118"/>
      <c r="AE44" s="92" t="s">
        <v>950</v>
      </c>
      <c r="AF44" s="92">
        <v>231</v>
      </c>
      <c r="AG44" s="92">
        <v>18</v>
      </c>
      <c r="AH44" s="92">
        <v>28</v>
      </c>
      <c r="AI44" s="92">
        <v>38</v>
      </c>
      <c r="AJ44" s="92"/>
      <c r="AK44" s="92"/>
      <c r="AL44" s="92"/>
      <c r="AM44" s="92"/>
      <c r="AN44" s="92"/>
      <c r="AO44" s="95">
        <v>42140.660162037035</v>
      </c>
      <c r="AP44" s="92"/>
      <c r="AQ44" s="92" t="b">
        <v>1</v>
      </c>
      <c r="AR44" s="92" t="b">
        <v>0</v>
      </c>
      <c r="AS44" s="92" t="b">
        <v>0</v>
      </c>
      <c r="AT44" s="92" t="s">
        <v>246</v>
      </c>
      <c r="AU44" s="92">
        <v>0</v>
      </c>
      <c r="AV44" s="98" t="s">
        <v>300</v>
      </c>
      <c r="AW44" s="92" t="b">
        <v>0</v>
      </c>
      <c r="AX44" s="92" t="s">
        <v>308</v>
      </c>
      <c r="AY44" s="98" t="s">
        <v>951</v>
      </c>
      <c r="AZ44" s="92" t="s">
        <v>66</v>
      </c>
      <c r="BA44" s="123" t="s">
        <v>941</v>
      </c>
      <c r="BB44">
        <v>3</v>
      </c>
      <c r="BC44" s="130">
        <v>-3</v>
      </c>
      <c r="BD44" s="130">
        <v>-1</v>
      </c>
      <c r="BE44" s="130" t="s">
        <v>4406</v>
      </c>
      <c r="BF44" s="130" t="s">
        <v>4396</v>
      </c>
      <c r="BG44" s="90" t="str">
        <f>REPLACE(INDEX(GroupVertices[Group], MATCH(Vertices[[#This Row],[Vertex]],GroupVertices[Vertex],0)),1,1,"")</f>
        <v>orth</v>
      </c>
      <c r="BH44" s="51"/>
      <c r="BI44" s="51"/>
      <c r="BJ44" s="51"/>
      <c r="BK44" s="51"/>
      <c r="BL44" s="51"/>
      <c r="BM44" s="51"/>
      <c r="BN44" s="161" t="s">
        <v>4611</v>
      </c>
      <c r="BO44" s="161" t="s">
        <v>4898</v>
      </c>
      <c r="BP44" s="161" t="s">
        <v>4957</v>
      </c>
      <c r="BQ44" s="161" t="s">
        <v>5244</v>
      </c>
    </row>
    <row r="45" spans="1:69" ht="41.45" customHeight="1" x14ac:dyDescent="0.25">
      <c r="A45" s="107" t="s">
        <v>3982</v>
      </c>
      <c r="C45" s="15" t="s">
        <v>4409</v>
      </c>
      <c r="D45" s="126"/>
      <c r="E45" s="131"/>
      <c r="F45" s="125"/>
      <c r="G45" s="119" t="s">
        <v>3984</v>
      </c>
      <c r="H45" s="126"/>
      <c r="I45" s="132"/>
      <c r="J45" s="127"/>
      <c r="K45" s="127"/>
      <c r="L45" s="133" t="s">
        <v>3990</v>
      </c>
      <c r="M45" s="128"/>
      <c r="N45" s="134">
        <v>8674.904296875</v>
      </c>
      <c r="O45" s="134">
        <v>3147.097900390625</v>
      </c>
      <c r="P45" s="135"/>
      <c r="Q45" s="136"/>
      <c r="R45" s="136"/>
      <c r="S45" s="51">
        <v>2</v>
      </c>
      <c r="T45" s="51">
        <v>0</v>
      </c>
      <c r="U45" s="51">
        <v>2</v>
      </c>
      <c r="V45" s="52">
        <v>2.399384</v>
      </c>
      <c r="W45" s="52">
        <v>1.2669999999999999E-3</v>
      </c>
      <c r="X45" s="52">
        <v>3.673E-3</v>
      </c>
      <c r="Y45" s="52">
        <v>0.61826499999999995</v>
      </c>
      <c r="Z45" s="52">
        <v>0</v>
      </c>
      <c r="AA45" s="52">
        <v>0</v>
      </c>
      <c r="AB45" s="137">
        <v>91</v>
      </c>
      <c r="AC45" s="137"/>
      <c r="AD45" s="118"/>
      <c r="AE45" s="92" t="s">
        <v>3987</v>
      </c>
      <c r="AF45" s="92">
        <v>341</v>
      </c>
      <c r="AG45" s="92">
        <v>92</v>
      </c>
      <c r="AH45" s="92">
        <v>43</v>
      </c>
      <c r="AI45" s="92">
        <v>29</v>
      </c>
      <c r="AJ45" s="92">
        <v>19800</v>
      </c>
      <c r="AK45" s="92"/>
      <c r="AL45" s="92"/>
      <c r="AM45" s="92"/>
      <c r="AN45" s="92" t="s">
        <v>293</v>
      </c>
      <c r="AO45" s="95">
        <v>40244.421817129631</v>
      </c>
      <c r="AP45" s="92"/>
      <c r="AQ45" s="92" t="b">
        <v>0</v>
      </c>
      <c r="AR45" s="92" t="b">
        <v>0</v>
      </c>
      <c r="AS45" s="92" t="b">
        <v>1</v>
      </c>
      <c r="AT45" s="92" t="s">
        <v>246</v>
      </c>
      <c r="AU45" s="92">
        <v>1</v>
      </c>
      <c r="AV45" s="98" t="s">
        <v>3988</v>
      </c>
      <c r="AW45" s="92" t="b">
        <v>0</v>
      </c>
      <c r="AX45" s="92" t="s">
        <v>308</v>
      </c>
      <c r="AY45" s="98" t="s">
        <v>3989</v>
      </c>
      <c r="AZ45" s="92" t="s">
        <v>66</v>
      </c>
      <c r="BA45" s="130" t="s">
        <v>3991</v>
      </c>
      <c r="BB45">
        <v>4</v>
      </c>
      <c r="BC45" s="130">
        <v>-4</v>
      </c>
      <c r="BD45" s="130">
        <v>-1</v>
      </c>
      <c r="BE45" s="130" t="s">
        <v>4407</v>
      </c>
      <c r="BF45" s="130" t="s">
        <v>4396</v>
      </c>
      <c r="BG45" s="90" t="str">
        <f>REPLACE(INDEX(GroupVertices[Group], MATCH(Vertices[[#This Row],[Vertex]],GroupVertices[Vertex],0)),1,1,"")</f>
        <v>est</v>
      </c>
      <c r="BH45" s="51"/>
      <c r="BI45" s="51"/>
      <c r="BJ45" s="51"/>
      <c r="BK45" s="51"/>
      <c r="BL45" s="51"/>
      <c r="BM45" s="51"/>
      <c r="BN45" s="161" t="s">
        <v>4612</v>
      </c>
      <c r="BO45" s="161" t="s">
        <v>4612</v>
      </c>
      <c r="BP45" s="161" t="s">
        <v>4958</v>
      </c>
      <c r="BQ45" s="161" t="s">
        <v>4958</v>
      </c>
    </row>
    <row r="46" spans="1:69" ht="41.45" customHeight="1" x14ac:dyDescent="0.25">
      <c r="A46" s="14" t="s">
        <v>4016</v>
      </c>
      <c r="C46" s="15" t="s">
        <v>4409</v>
      </c>
      <c r="D46" s="108"/>
      <c r="E46" s="109"/>
      <c r="F46" s="110"/>
      <c r="G46" s="120" t="s">
        <v>4096</v>
      </c>
      <c r="H46" s="108"/>
      <c r="I46" s="111"/>
      <c r="J46" s="112"/>
      <c r="K46" s="112"/>
      <c r="L46" s="122" t="s">
        <v>4366</v>
      </c>
      <c r="M46" s="113"/>
      <c r="N46" s="114">
        <v>3066.575439453125</v>
      </c>
      <c r="O46" s="114">
        <v>3329.073974609375</v>
      </c>
      <c r="P46" s="115"/>
      <c r="Q46" s="116"/>
      <c r="R46" s="116"/>
      <c r="S46" s="51">
        <v>2</v>
      </c>
      <c r="T46" s="51">
        <v>0</v>
      </c>
      <c r="U46" s="51">
        <v>2</v>
      </c>
      <c r="V46" s="52">
        <v>2.399384</v>
      </c>
      <c r="W46" s="52">
        <v>1.2669999999999999E-3</v>
      </c>
      <c r="X46" s="52">
        <v>3.673E-3</v>
      </c>
      <c r="Y46" s="52">
        <v>0.61826499999999995</v>
      </c>
      <c r="Z46" s="52">
        <v>0</v>
      </c>
      <c r="AA46" s="52">
        <v>0</v>
      </c>
      <c r="AB46" s="117">
        <v>92</v>
      </c>
      <c r="AC46" s="117"/>
      <c r="AD46" s="106"/>
      <c r="AE46" s="91" t="s">
        <v>4214</v>
      </c>
      <c r="AF46" s="91">
        <v>133</v>
      </c>
      <c r="AG46" s="91">
        <v>20</v>
      </c>
      <c r="AH46" s="91">
        <v>62</v>
      </c>
      <c r="AI46" s="91">
        <v>9</v>
      </c>
      <c r="AJ46" s="91">
        <v>19800</v>
      </c>
      <c r="AK46" s="91" t="s">
        <v>4242</v>
      </c>
      <c r="AL46" s="91" t="s">
        <v>291</v>
      </c>
      <c r="AM46" s="91"/>
      <c r="AN46" s="91" t="s">
        <v>283</v>
      </c>
      <c r="AO46" s="94">
        <v>41675.387615740743</v>
      </c>
      <c r="AP46" s="91"/>
      <c r="AQ46" s="91" t="b">
        <v>1</v>
      </c>
      <c r="AR46" s="91" t="b">
        <v>0</v>
      </c>
      <c r="AS46" s="91" t="b">
        <v>0</v>
      </c>
      <c r="AT46" s="91" t="s">
        <v>246</v>
      </c>
      <c r="AU46" s="91">
        <v>1</v>
      </c>
      <c r="AV46" s="97" t="s">
        <v>300</v>
      </c>
      <c r="AW46" s="91" t="b">
        <v>0</v>
      </c>
      <c r="AX46" s="91" t="s">
        <v>308</v>
      </c>
      <c r="AY46" s="97" t="s">
        <v>4330</v>
      </c>
      <c r="AZ46" s="91" t="s">
        <v>66</v>
      </c>
      <c r="BA46" s="130" t="s">
        <v>3582</v>
      </c>
      <c r="BB46">
        <v>3</v>
      </c>
      <c r="BC46" s="130">
        <v>0</v>
      </c>
      <c r="BD46" s="130">
        <v>0</v>
      </c>
      <c r="BE46" s="130" t="s">
        <v>4406</v>
      </c>
      <c r="BF46" s="130" t="s">
        <v>4396</v>
      </c>
      <c r="BG46" s="90" t="str">
        <f>REPLACE(INDEX(GroupVertices[Group], MATCH(Vertices[[#This Row],[Vertex]],GroupVertices[Vertex],0)),1,1,"")</f>
        <v>orth</v>
      </c>
      <c r="BH46" s="51"/>
      <c r="BI46" s="51"/>
      <c r="BJ46" s="51"/>
      <c r="BK46" s="51"/>
      <c r="BL46" s="51" t="s">
        <v>4073</v>
      </c>
      <c r="BM46" s="51" t="s">
        <v>4073</v>
      </c>
      <c r="BN46" s="161" t="s">
        <v>4621</v>
      </c>
      <c r="BO46" s="161" t="s">
        <v>4899</v>
      </c>
      <c r="BP46" s="161" t="s">
        <v>4967</v>
      </c>
      <c r="BQ46" s="161" t="s">
        <v>5245</v>
      </c>
    </row>
    <row r="47" spans="1:69" ht="41.45" customHeight="1" x14ac:dyDescent="0.25">
      <c r="A47" s="107" t="s">
        <v>4021</v>
      </c>
      <c r="C47" s="15" t="s">
        <v>4409</v>
      </c>
      <c r="D47" s="126"/>
      <c r="E47" s="131"/>
      <c r="F47" s="125"/>
      <c r="G47" s="119" t="s">
        <v>4100</v>
      </c>
      <c r="H47" s="126"/>
      <c r="I47" s="132"/>
      <c r="J47" s="127"/>
      <c r="K47" s="127"/>
      <c r="L47" s="133" t="s">
        <v>4371</v>
      </c>
      <c r="M47" s="128"/>
      <c r="N47" s="134">
        <v>3655.501953125</v>
      </c>
      <c r="O47" s="134">
        <v>3034.861328125</v>
      </c>
      <c r="P47" s="135"/>
      <c r="Q47" s="136"/>
      <c r="R47" s="136"/>
      <c r="S47" s="51">
        <v>2</v>
      </c>
      <c r="T47" s="51">
        <v>0</v>
      </c>
      <c r="U47" s="51">
        <v>2</v>
      </c>
      <c r="V47" s="52">
        <v>2.399384</v>
      </c>
      <c r="W47" s="52">
        <v>1.2669999999999999E-3</v>
      </c>
      <c r="X47" s="52">
        <v>3.673E-3</v>
      </c>
      <c r="Y47" s="52">
        <v>0.61826499999999995</v>
      </c>
      <c r="Z47" s="52">
        <v>0</v>
      </c>
      <c r="AA47" s="52">
        <v>0</v>
      </c>
      <c r="AB47" s="137">
        <v>93</v>
      </c>
      <c r="AC47" s="137"/>
      <c r="AD47" s="118"/>
      <c r="AE47" s="92" t="s">
        <v>4219</v>
      </c>
      <c r="AF47" s="92">
        <v>159</v>
      </c>
      <c r="AG47" s="92">
        <v>213</v>
      </c>
      <c r="AH47" s="92">
        <v>17619</v>
      </c>
      <c r="AI47" s="92">
        <v>500</v>
      </c>
      <c r="AJ47" s="92"/>
      <c r="AK47" s="92" t="s">
        <v>4246</v>
      </c>
      <c r="AL47" s="92" t="s">
        <v>1277</v>
      </c>
      <c r="AM47" s="98" t="s">
        <v>4265</v>
      </c>
      <c r="AN47" s="92"/>
      <c r="AO47" s="95">
        <v>41198.694641203707</v>
      </c>
      <c r="AP47" s="98" t="s">
        <v>4288</v>
      </c>
      <c r="AQ47" s="92" t="b">
        <v>0</v>
      </c>
      <c r="AR47" s="92" t="b">
        <v>0</v>
      </c>
      <c r="AS47" s="92" t="b">
        <v>1</v>
      </c>
      <c r="AT47" s="92" t="s">
        <v>246</v>
      </c>
      <c r="AU47" s="92">
        <v>16</v>
      </c>
      <c r="AV47" s="98" t="s">
        <v>300</v>
      </c>
      <c r="AW47" s="92" t="b">
        <v>0</v>
      </c>
      <c r="AX47" s="92" t="s">
        <v>308</v>
      </c>
      <c r="AY47" s="98" t="s">
        <v>4335</v>
      </c>
      <c r="AZ47" s="92" t="s">
        <v>66</v>
      </c>
      <c r="BA47" s="130" t="s">
        <v>3582</v>
      </c>
      <c r="BB47">
        <v>4</v>
      </c>
      <c r="BC47" s="130">
        <v>-4</v>
      </c>
      <c r="BD47" s="130">
        <v>-1</v>
      </c>
      <c r="BE47" s="130" t="s">
        <v>4406</v>
      </c>
      <c r="BF47" s="130" t="s">
        <v>4396</v>
      </c>
      <c r="BG47" s="90" t="str">
        <f>REPLACE(INDEX(GroupVertices[Group], MATCH(Vertices[[#This Row],[Vertex]],GroupVertices[Vertex],0)),1,1,"")</f>
        <v>orth</v>
      </c>
      <c r="BH47" s="51"/>
      <c r="BI47" s="51"/>
      <c r="BJ47" s="51"/>
      <c r="BK47" s="51"/>
      <c r="BL47" s="51"/>
      <c r="BM47" s="51"/>
      <c r="BN47" s="161" t="s">
        <v>4626</v>
      </c>
      <c r="BO47" s="161" t="s">
        <v>4900</v>
      </c>
      <c r="BP47" s="161" t="s">
        <v>4972</v>
      </c>
      <c r="BQ47" s="161" t="s">
        <v>5246</v>
      </c>
    </row>
    <row r="48" spans="1:69" ht="41.45" customHeight="1" x14ac:dyDescent="0.25">
      <c r="A48" s="107" t="s">
        <v>958</v>
      </c>
      <c r="C48" s="15" t="s">
        <v>4409</v>
      </c>
      <c r="D48" s="126"/>
      <c r="E48" s="131"/>
      <c r="F48" s="125"/>
      <c r="G48" s="119" t="s">
        <v>973</v>
      </c>
      <c r="H48" s="126"/>
      <c r="I48" s="132"/>
      <c r="J48" s="127"/>
      <c r="K48" s="127"/>
      <c r="L48" s="133" t="s">
        <v>1030</v>
      </c>
      <c r="M48" s="128"/>
      <c r="N48" s="134">
        <v>7438.2001953125</v>
      </c>
      <c r="O48" s="134">
        <v>5151.083984375</v>
      </c>
      <c r="P48" s="135"/>
      <c r="Q48" s="136"/>
      <c r="R48" s="136"/>
      <c r="S48" s="51">
        <v>2</v>
      </c>
      <c r="T48" s="51">
        <v>0</v>
      </c>
      <c r="U48" s="51">
        <v>2</v>
      </c>
      <c r="V48" s="52">
        <v>2.399384</v>
      </c>
      <c r="W48" s="52">
        <v>1.2669999999999999E-3</v>
      </c>
      <c r="X48" s="52">
        <v>3.673E-3</v>
      </c>
      <c r="Y48" s="52">
        <v>0.61826499999999995</v>
      </c>
      <c r="Z48" s="52">
        <v>0</v>
      </c>
      <c r="AA48" s="52">
        <v>0</v>
      </c>
      <c r="AB48" s="137">
        <v>94</v>
      </c>
      <c r="AC48" s="137"/>
      <c r="AD48" s="118"/>
      <c r="AE48" s="92" t="s">
        <v>996</v>
      </c>
      <c r="AF48" s="92">
        <v>28</v>
      </c>
      <c r="AG48" s="92">
        <v>25</v>
      </c>
      <c r="AH48" s="92">
        <v>124</v>
      </c>
      <c r="AI48" s="92">
        <v>2</v>
      </c>
      <c r="AJ48" s="92">
        <v>19800</v>
      </c>
      <c r="AK48" s="92" t="s">
        <v>1001</v>
      </c>
      <c r="AL48" s="92" t="s">
        <v>1004</v>
      </c>
      <c r="AM48" s="92"/>
      <c r="AN48" s="92" t="s">
        <v>293</v>
      </c>
      <c r="AO48" s="95">
        <v>39977.196226851855</v>
      </c>
      <c r="AP48" s="98" t="s">
        <v>1012</v>
      </c>
      <c r="AQ48" s="92" t="b">
        <v>0</v>
      </c>
      <c r="AR48" s="92" t="b">
        <v>0</v>
      </c>
      <c r="AS48" s="92" t="b">
        <v>1</v>
      </c>
      <c r="AT48" s="92" t="s">
        <v>246</v>
      </c>
      <c r="AU48" s="92">
        <v>0</v>
      </c>
      <c r="AV48" s="98" t="s">
        <v>1014</v>
      </c>
      <c r="AW48" s="92" t="b">
        <v>0</v>
      </c>
      <c r="AX48" s="92" t="s">
        <v>308</v>
      </c>
      <c r="AY48" s="98" t="s">
        <v>1024</v>
      </c>
      <c r="AZ48" s="92" t="s">
        <v>66</v>
      </c>
      <c r="BA48" s="130" t="s">
        <v>1031</v>
      </c>
      <c r="BB48">
        <v>2</v>
      </c>
      <c r="BC48" s="130">
        <v>-2</v>
      </c>
      <c r="BD48" s="130">
        <v>-1</v>
      </c>
      <c r="BE48" s="130" t="s">
        <v>4407</v>
      </c>
      <c r="BF48" s="130" t="s">
        <v>4396</v>
      </c>
      <c r="BG48" s="90" t="str">
        <f>REPLACE(INDEX(GroupVertices[Group], MATCH(Vertices[[#This Row],[Vertex]],GroupVertices[Vertex],0)),1,1,"")</f>
        <v>est</v>
      </c>
      <c r="BH48" s="51"/>
      <c r="BI48" s="51"/>
      <c r="BJ48" s="51"/>
      <c r="BK48" s="51"/>
      <c r="BL48" s="51"/>
      <c r="BM48" s="51"/>
      <c r="BN48" s="161" t="s">
        <v>4629</v>
      </c>
      <c r="BO48" s="161" t="s">
        <v>4629</v>
      </c>
      <c r="BP48" s="161" t="s">
        <v>4976</v>
      </c>
      <c r="BQ48" s="161" t="s">
        <v>4976</v>
      </c>
    </row>
    <row r="49" spans="1:69" ht="41.45" customHeight="1" x14ac:dyDescent="0.25">
      <c r="A49" s="14" t="s">
        <v>1177</v>
      </c>
      <c r="C49" s="15" t="s">
        <v>4409</v>
      </c>
      <c r="D49" s="126"/>
      <c r="E49" s="131"/>
      <c r="F49" s="125"/>
      <c r="G49" s="119" t="s">
        <v>1183</v>
      </c>
      <c r="H49" s="126"/>
      <c r="I49" s="132"/>
      <c r="J49" s="127"/>
      <c r="K49" s="127"/>
      <c r="L49" s="133" t="s">
        <v>1205</v>
      </c>
      <c r="M49" s="128"/>
      <c r="N49" s="134">
        <v>8054.60009765625</v>
      </c>
      <c r="O49" s="134">
        <v>3119.240234375</v>
      </c>
      <c r="P49" s="135"/>
      <c r="Q49" s="136"/>
      <c r="R49" s="136"/>
      <c r="S49" s="51">
        <v>2</v>
      </c>
      <c r="T49" s="51">
        <v>0</v>
      </c>
      <c r="U49" s="51">
        <v>2</v>
      </c>
      <c r="V49" s="52">
        <v>2.399384</v>
      </c>
      <c r="W49" s="52">
        <v>1.2669999999999999E-3</v>
      </c>
      <c r="X49" s="52">
        <v>3.673E-3</v>
      </c>
      <c r="Y49" s="52">
        <v>0.61826499999999995</v>
      </c>
      <c r="Z49" s="52">
        <v>0</v>
      </c>
      <c r="AA49" s="52">
        <v>0</v>
      </c>
      <c r="AB49" s="137">
        <v>95</v>
      </c>
      <c r="AC49" s="137"/>
      <c r="AD49" s="106"/>
      <c r="AE49" s="91" t="s">
        <v>1194</v>
      </c>
      <c r="AF49" s="91">
        <v>45</v>
      </c>
      <c r="AG49" s="91">
        <v>22</v>
      </c>
      <c r="AH49" s="91">
        <v>121</v>
      </c>
      <c r="AI49" s="91">
        <v>201</v>
      </c>
      <c r="AJ49" s="91"/>
      <c r="AK49" s="91" t="s">
        <v>1196</v>
      </c>
      <c r="AL49" s="91" t="s">
        <v>1126</v>
      </c>
      <c r="AM49" s="97" t="s">
        <v>1199</v>
      </c>
      <c r="AN49" s="91"/>
      <c r="AO49" s="94">
        <v>40409.350115740737</v>
      </c>
      <c r="AP49" s="97" t="s">
        <v>1200</v>
      </c>
      <c r="AQ49" s="91" t="b">
        <v>0</v>
      </c>
      <c r="AR49" s="91" t="b">
        <v>0</v>
      </c>
      <c r="AS49" s="91" t="b">
        <v>1</v>
      </c>
      <c r="AT49" s="91" t="s">
        <v>246</v>
      </c>
      <c r="AU49" s="91">
        <v>0</v>
      </c>
      <c r="AV49" s="97" t="s">
        <v>720</v>
      </c>
      <c r="AW49" s="91" t="b">
        <v>0</v>
      </c>
      <c r="AX49" s="91" t="s">
        <v>308</v>
      </c>
      <c r="AY49" s="97" t="s">
        <v>1202</v>
      </c>
      <c r="AZ49" s="91" t="s">
        <v>66</v>
      </c>
      <c r="BA49" s="130" t="s">
        <v>1175</v>
      </c>
      <c r="BB49">
        <v>2</v>
      </c>
      <c r="BC49" s="130">
        <v>-2</v>
      </c>
      <c r="BD49" s="130">
        <v>-1</v>
      </c>
      <c r="BE49" s="130" t="s">
        <v>4407</v>
      </c>
      <c r="BF49" s="130" t="s">
        <v>4396</v>
      </c>
      <c r="BG49" s="90" t="str">
        <f>REPLACE(INDEX(GroupVertices[Group], MATCH(Vertices[[#This Row],[Vertex]],GroupVertices[Vertex],0)),1,1,"")</f>
        <v>est</v>
      </c>
      <c r="BH49" s="51"/>
      <c r="BI49" s="51"/>
      <c r="BJ49" s="51"/>
      <c r="BK49" s="51"/>
      <c r="BL49" s="51" t="s">
        <v>1125</v>
      </c>
      <c r="BM49" s="51" t="s">
        <v>1125</v>
      </c>
      <c r="BN49" s="161" t="s">
        <v>4633</v>
      </c>
      <c r="BO49" s="161" t="s">
        <v>4633</v>
      </c>
      <c r="BP49" s="161" t="s">
        <v>4980</v>
      </c>
      <c r="BQ49" s="161" t="s">
        <v>4980</v>
      </c>
    </row>
    <row r="50" spans="1:69" ht="41.45" customHeight="1" x14ac:dyDescent="0.25">
      <c r="A50" s="14" t="s">
        <v>1207</v>
      </c>
      <c r="C50" s="15" t="s">
        <v>4409</v>
      </c>
      <c r="D50" s="126"/>
      <c r="E50" s="131"/>
      <c r="F50" s="125"/>
      <c r="G50" s="119" t="s">
        <v>892</v>
      </c>
      <c r="H50" s="126"/>
      <c r="I50" s="132"/>
      <c r="J50" s="127"/>
      <c r="K50" s="127"/>
      <c r="L50" s="133" t="s">
        <v>1228</v>
      </c>
      <c r="M50" s="128"/>
      <c r="N50" s="134">
        <v>8353.8671875</v>
      </c>
      <c r="O50" s="134">
        <v>3533.370849609375</v>
      </c>
      <c r="P50" s="135"/>
      <c r="Q50" s="136"/>
      <c r="R50" s="136"/>
      <c r="S50" s="51">
        <v>2</v>
      </c>
      <c r="T50" s="51">
        <v>0</v>
      </c>
      <c r="U50" s="51">
        <v>2</v>
      </c>
      <c r="V50" s="52">
        <v>2.399384</v>
      </c>
      <c r="W50" s="52">
        <v>1.2669999999999999E-3</v>
      </c>
      <c r="X50" s="52">
        <v>3.673E-3</v>
      </c>
      <c r="Y50" s="52">
        <v>0.61826499999999995</v>
      </c>
      <c r="Z50" s="52">
        <v>0</v>
      </c>
      <c r="AA50" s="52">
        <v>0</v>
      </c>
      <c r="AB50" s="137">
        <v>96</v>
      </c>
      <c r="AC50" s="137"/>
      <c r="AD50" s="106"/>
      <c r="AE50" s="91" t="s">
        <v>1221</v>
      </c>
      <c r="AF50" s="91">
        <v>48</v>
      </c>
      <c r="AG50" s="91">
        <v>61</v>
      </c>
      <c r="AH50" s="91">
        <v>126</v>
      </c>
      <c r="AI50" s="91">
        <v>8</v>
      </c>
      <c r="AJ50" s="91"/>
      <c r="AK50" s="91"/>
      <c r="AL50" s="91" t="s">
        <v>1224</v>
      </c>
      <c r="AM50" s="91"/>
      <c r="AN50" s="91"/>
      <c r="AO50" s="94">
        <v>39998.473553240743</v>
      </c>
      <c r="AP50" s="91"/>
      <c r="AQ50" s="91" t="b">
        <v>1</v>
      </c>
      <c r="AR50" s="91" t="b">
        <v>1</v>
      </c>
      <c r="AS50" s="91" t="b">
        <v>0</v>
      </c>
      <c r="AT50" s="91" t="s">
        <v>246</v>
      </c>
      <c r="AU50" s="91">
        <v>0</v>
      </c>
      <c r="AV50" s="97" t="s">
        <v>300</v>
      </c>
      <c r="AW50" s="91" t="b">
        <v>0</v>
      </c>
      <c r="AX50" s="91" t="s">
        <v>308</v>
      </c>
      <c r="AY50" s="97" t="s">
        <v>1225</v>
      </c>
      <c r="AZ50" s="91" t="s">
        <v>66</v>
      </c>
      <c r="BA50" s="130" t="s">
        <v>1175</v>
      </c>
      <c r="BB50">
        <v>2</v>
      </c>
      <c r="BC50" s="130">
        <v>0</v>
      </c>
      <c r="BD50" s="130">
        <v>0</v>
      </c>
      <c r="BE50" s="130" t="s">
        <v>4407</v>
      </c>
      <c r="BF50" s="130" t="s">
        <v>4396</v>
      </c>
      <c r="BG50" s="90" t="str">
        <f>REPLACE(INDEX(GroupVertices[Group], MATCH(Vertices[[#This Row],[Vertex]],GroupVertices[Vertex],0)),1,1,"")</f>
        <v>est</v>
      </c>
      <c r="BH50" s="51"/>
      <c r="BI50" s="51"/>
      <c r="BJ50" s="51"/>
      <c r="BK50" s="51"/>
      <c r="BL50" s="51"/>
      <c r="BM50" s="51"/>
      <c r="BN50" s="161" t="s">
        <v>4635</v>
      </c>
      <c r="BO50" s="161" t="s">
        <v>4635</v>
      </c>
      <c r="BP50" s="161" t="s">
        <v>4982</v>
      </c>
      <c r="BQ50" s="161" t="s">
        <v>4982</v>
      </c>
    </row>
    <row r="51" spans="1:69" ht="41.45" customHeight="1" x14ac:dyDescent="0.25">
      <c r="A51" s="14" t="s">
        <v>1233</v>
      </c>
      <c r="C51" s="15" t="s">
        <v>4409</v>
      </c>
      <c r="D51" s="126"/>
      <c r="E51" s="131"/>
      <c r="F51" s="125"/>
      <c r="G51" s="119" t="s">
        <v>1247</v>
      </c>
      <c r="H51" s="126"/>
      <c r="I51" s="132"/>
      <c r="J51" s="127"/>
      <c r="K51" s="127"/>
      <c r="L51" s="133" t="s">
        <v>1293</v>
      </c>
      <c r="M51" s="128"/>
      <c r="N51" s="134">
        <v>4278.25927734375</v>
      </c>
      <c r="O51" s="134">
        <v>2108.844970703125</v>
      </c>
      <c r="P51" s="135"/>
      <c r="Q51" s="136"/>
      <c r="R51" s="136"/>
      <c r="S51" s="51">
        <v>2</v>
      </c>
      <c r="T51" s="51">
        <v>0</v>
      </c>
      <c r="U51" s="51">
        <v>2</v>
      </c>
      <c r="V51" s="52">
        <v>2.399384</v>
      </c>
      <c r="W51" s="52">
        <v>1.2669999999999999E-3</v>
      </c>
      <c r="X51" s="52">
        <v>3.673E-3</v>
      </c>
      <c r="Y51" s="52">
        <v>0.61826499999999995</v>
      </c>
      <c r="Z51" s="52">
        <v>0</v>
      </c>
      <c r="AA51" s="52">
        <v>0</v>
      </c>
      <c r="AB51" s="137">
        <v>97</v>
      </c>
      <c r="AC51" s="137"/>
      <c r="AD51" s="106"/>
      <c r="AE51" s="91" t="s">
        <v>1271</v>
      </c>
      <c r="AF51" s="91">
        <v>66</v>
      </c>
      <c r="AG51" s="91">
        <v>12</v>
      </c>
      <c r="AH51" s="91">
        <v>136</v>
      </c>
      <c r="AI51" s="91">
        <v>152</v>
      </c>
      <c r="AJ51" s="91"/>
      <c r="AK51" s="91"/>
      <c r="AL51" s="91"/>
      <c r="AM51" s="91"/>
      <c r="AN51" s="91"/>
      <c r="AO51" s="94">
        <v>42626.66133101852</v>
      </c>
      <c r="AP51" s="97" t="s">
        <v>1281</v>
      </c>
      <c r="AQ51" s="91" t="b">
        <v>1</v>
      </c>
      <c r="AR51" s="91" t="b">
        <v>0</v>
      </c>
      <c r="AS51" s="91" t="b">
        <v>0</v>
      </c>
      <c r="AT51" s="91" t="s">
        <v>246</v>
      </c>
      <c r="AU51" s="91">
        <v>0</v>
      </c>
      <c r="AV51" s="91"/>
      <c r="AW51" s="91" t="b">
        <v>0</v>
      </c>
      <c r="AX51" s="91" t="s">
        <v>308</v>
      </c>
      <c r="AY51" s="97" t="s">
        <v>1287</v>
      </c>
      <c r="AZ51" s="91" t="s">
        <v>66</v>
      </c>
      <c r="BA51" s="130" t="s">
        <v>1296</v>
      </c>
      <c r="BB51">
        <v>2</v>
      </c>
      <c r="BC51" s="130">
        <v>-2</v>
      </c>
      <c r="BD51" s="130">
        <v>-1</v>
      </c>
      <c r="BE51" s="130" t="s">
        <v>4406</v>
      </c>
      <c r="BF51" s="130" t="s">
        <v>4396</v>
      </c>
      <c r="BG51" s="90" t="str">
        <f>REPLACE(INDEX(GroupVertices[Group], MATCH(Vertices[[#This Row],[Vertex]],GroupVertices[Vertex],0)),1,1,"")</f>
        <v>orth</v>
      </c>
      <c r="BH51" s="51"/>
      <c r="BI51" s="51"/>
      <c r="BJ51" s="51"/>
      <c r="BK51" s="51"/>
      <c r="BL51" s="51"/>
      <c r="BM51" s="51"/>
      <c r="BN51" s="161" t="s">
        <v>4638</v>
      </c>
      <c r="BO51" s="161" t="s">
        <v>4638</v>
      </c>
      <c r="BP51" s="161" t="s">
        <v>4985</v>
      </c>
      <c r="BQ51" s="161" t="s">
        <v>4985</v>
      </c>
    </row>
    <row r="52" spans="1:69" ht="41.45" customHeight="1" x14ac:dyDescent="0.25">
      <c r="A52" s="14" t="s">
        <v>1234</v>
      </c>
      <c r="C52" s="15" t="s">
        <v>4409</v>
      </c>
      <c r="D52" s="126"/>
      <c r="E52" s="131"/>
      <c r="F52" s="125"/>
      <c r="G52" s="119" t="s">
        <v>1248</v>
      </c>
      <c r="H52" s="126"/>
      <c r="I52" s="132"/>
      <c r="J52" s="127"/>
      <c r="K52" s="127"/>
      <c r="L52" s="133" t="s">
        <v>1294</v>
      </c>
      <c r="M52" s="128"/>
      <c r="N52" s="134">
        <v>3214.14111328125</v>
      </c>
      <c r="O52" s="134">
        <v>765.4931640625</v>
      </c>
      <c r="P52" s="135"/>
      <c r="Q52" s="136"/>
      <c r="R52" s="136"/>
      <c r="S52" s="51">
        <v>2</v>
      </c>
      <c r="T52" s="51">
        <v>0</v>
      </c>
      <c r="U52" s="51">
        <v>2</v>
      </c>
      <c r="V52" s="52">
        <v>2.399384</v>
      </c>
      <c r="W52" s="52">
        <v>1.2669999999999999E-3</v>
      </c>
      <c r="X52" s="52">
        <v>3.673E-3</v>
      </c>
      <c r="Y52" s="52">
        <v>0.61826499999999995</v>
      </c>
      <c r="Z52" s="52">
        <v>0</v>
      </c>
      <c r="AA52" s="52">
        <v>0</v>
      </c>
      <c r="AB52" s="137">
        <v>98</v>
      </c>
      <c r="AC52" s="137"/>
      <c r="AD52" s="106"/>
      <c r="AE52" s="91" t="s">
        <v>1272</v>
      </c>
      <c r="AF52" s="91">
        <v>46</v>
      </c>
      <c r="AG52" s="91">
        <v>1</v>
      </c>
      <c r="AH52" s="91">
        <v>16</v>
      </c>
      <c r="AI52" s="91">
        <v>42</v>
      </c>
      <c r="AJ52" s="91"/>
      <c r="AK52" s="91" t="s">
        <v>1275</v>
      </c>
      <c r="AL52" s="91" t="s">
        <v>1277</v>
      </c>
      <c r="AM52" s="91"/>
      <c r="AN52" s="91"/>
      <c r="AO52" s="94">
        <v>42809.522337962961</v>
      </c>
      <c r="AP52" s="91"/>
      <c r="AQ52" s="91" t="b">
        <v>1</v>
      </c>
      <c r="AR52" s="91" t="b">
        <v>0</v>
      </c>
      <c r="AS52" s="91" t="b">
        <v>1</v>
      </c>
      <c r="AT52" s="91" t="s">
        <v>246</v>
      </c>
      <c r="AU52" s="91">
        <v>0</v>
      </c>
      <c r="AV52" s="91"/>
      <c r="AW52" s="91" t="b">
        <v>0</v>
      </c>
      <c r="AX52" s="91" t="s">
        <v>308</v>
      </c>
      <c r="AY52" s="97" t="s">
        <v>1288</v>
      </c>
      <c r="AZ52" s="91" t="s">
        <v>66</v>
      </c>
      <c r="BA52" s="130" t="s">
        <v>1296</v>
      </c>
      <c r="BB52">
        <v>6</v>
      </c>
      <c r="BC52" s="130">
        <v>-5</v>
      </c>
      <c r="BD52" s="130">
        <v>-0.83333333333333337</v>
      </c>
      <c r="BE52" s="130" t="s">
        <v>4406</v>
      </c>
      <c r="BF52" s="130" t="s">
        <v>4396</v>
      </c>
      <c r="BG52" s="90" t="str">
        <f>REPLACE(INDEX(GroupVertices[Group], MATCH(Vertices[[#This Row],[Vertex]],GroupVertices[Vertex],0)),1,1,"")</f>
        <v>orth</v>
      </c>
      <c r="BH52" s="51"/>
      <c r="BI52" s="51"/>
      <c r="BJ52" s="51"/>
      <c r="BK52" s="51"/>
      <c r="BL52" s="51"/>
      <c r="BM52" s="51"/>
      <c r="BN52" s="161" t="s">
        <v>4639</v>
      </c>
      <c r="BO52" s="161" t="s">
        <v>4904</v>
      </c>
      <c r="BP52" s="161" t="s">
        <v>4986</v>
      </c>
      <c r="BQ52" s="161" t="s">
        <v>5248</v>
      </c>
    </row>
    <row r="53" spans="1:69" ht="41.45" customHeight="1" x14ac:dyDescent="0.25">
      <c r="A53" s="107" t="s">
        <v>1297</v>
      </c>
      <c r="C53" s="15" t="s">
        <v>4409</v>
      </c>
      <c r="D53" s="126"/>
      <c r="E53" s="131"/>
      <c r="F53" s="125"/>
      <c r="G53" s="119" t="s">
        <v>1299</v>
      </c>
      <c r="H53" s="126"/>
      <c r="I53" s="132"/>
      <c r="J53" s="127"/>
      <c r="K53" s="127"/>
      <c r="L53" s="133" t="s">
        <v>1306</v>
      </c>
      <c r="M53" s="128"/>
      <c r="N53" s="134">
        <v>2480.416748046875</v>
      </c>
      <c r="O53" s="134">
        <v>2318.227783203125</v>
      </c>
      <c r="P53" s="135"/>
      <c r="Q53" s="136"/>
      <c r="R53" s="136"/>
      <c r="S53" s="51">
        <v>2</v>
      </c>
      <c r="T53" s="51">
        <v>0</v>
      </c>
      <c r="U53" s="51">
        <v>2</v>
      </c>
      <c r="V53" s="52">
        <v>2.399384</v>
      </c>
      <c r="W53" s="52">
        <v>1.2669999999999999E-3</v>
      </c>
      <c r="X53" s="52">
        <v>3.673E-3</v>
      </c>
      <c r="Y53" s="52">
        <v>0.61826499999999995</v>
      </c>
      <c r="Z53" s="52">
        <v>0</v>
      </c>
      <c r="AA53" s="52">
        <v>0</v>
      </c>
      <c r="AB53" s="137">
        <v>99</v>
      </c>
      <c r="AC53" s="137"/>
      <c r="AD53" s="118"/>
      <c r="AE53" s="92" t="s">
        <v>1302</v>
      </c>
      <c r="AF53" s="92">
        <v>1269</v>
      </c>
      <c r="AG53" s="92">
        <v>214</v>
      </c>
      <c r="AH53" s="92">
        <v>1819</v>
      </c>
      <c r="AI53" s="92">
        <v>1903</v>
      </c>
      <c r="AJ53" s="92">
        <v>19800</v>
      </c>
      <c r="AK53" s="92"/>
      <c r="AL53" s="92" t="s">
        <v>1303</v>
      </c>
      <c r="AM53" s="92"/>
      <c r="AN53" s="92" t="s">
        <v>291</v>
      </c>
      <c r="AO53" s="95">
        <v>40194.468124999999</v>
      </c>
      <c r="AP53" s="98" t="s">
        <v>1304</v>
      </c>
      <c r="AQ53" s="92" t="b">
        <v>0</v>
      </c>
      <c r="AR53" s="92" t="b">
        <v>0</v>
      </c>
      <c r="AS53" s="92" t="b">
        <v>0</v>
      </c>
      <c r="AT53" s="92" t="s">
        <v>246</v>
      </c>
      <c r="AU53" s="92">
        <v>12</v>
      </c>
      <c r="AV53" s="98" t="s">
        <v>623</v>
      </c>
      <c r="AW53" s="92" t="b">
        <v>0</v>
      </c>
      <c r="AX53" s="92" t="s">
        <v>308</v>
      </c>
      <c r="AY53" s="98" t="s">
        <v>1305</v>
      </c>
      <c r="AZ53" s="92" t="s">
        <v>66</v>
      </c>
      <c r="BA53" s="130" t="s">
        <v>1296</v>
      </c>
      <c r="BB53">
        <v>2</v>
      </c>
      <c r="BC53" s="130">
        <v>0</v>
      </c>
      <c r="BD53" s="130">
        <v>0</v>
      </c>
      <c r="BE53" s="130" t="s">
        <v>4406</v>
      </c>
      <c r="BF53" s="130" t="s">
        <v>4396</v>
      </c>
      <c r="BG53" s="90" t="str">
        <f>REPLACE(INDEX(GroupVertices[Group], MATCH(Vertices[[#This Row],[Vertex]],GroupVertices[Vertex],0)),1,1,"")</f>
        <v>orth</v>
      </c>
      <c r="BH53" s="51"/>
      <c r="BI53" s="51"/>
      <c r="BJ53" s="51"/>
      <c r="BK53" s="51"/>
      <c r="BL53" s="51"/>
      <c r="BM53" s="51"/>
      <c r="BN53" s="161" t="s">
        <v>4641</v>
      </c>
      <c r="BO53" s="161" t="s">
        <v>4641</v>
      </c>
      <c r="BP53" s="161" t="s">
        <v>4988</v>
      </c>
      <c r="BQ53" s="161" t="s">
        <v>4988</v>
      </c>
    </row>
    <row r="54" spans="1:69" ht="41.45" customHeight="1" x14ac:dyDescent="0.25">
      <c r="A54" s="107" t="s">
        <v>1360</v>
      </c>
      <c r="C54" s="15" t="s">
        <v>4409</v>
      </c>
      <c r="D54" s="126"/>
      <c r="E54" s="131"/>
      <c r="F54" s="125"/>
      <c r="G54" s="119" t="s">
        <v>1364</v>
      </c>
      <c r="H54" s="126"/>
      <c r="I54" s="132"/>
      <c r="J54" s="127"/>
      <c r="K54" s="127"/>
      <c r="L54" s="133" t="s">
        <v>1379</v>
      </c>
      <c r="M54" s="128"/>
      <c r="N54" s="134">
        <v>3665.54443359375</v>
      </c>
      <c r="O54" s="134">
        <v>3375.458984375</v>
      </c>
      <c r="P54" s="135"/>
      <c r="Q54" s="136"/>
      <c r="R54" s="136"/>
      <c r="S54" s="51">
        <v>2</v>
      </c>
      <c r="T54" s="51">
        <v>0</v>
      </c>
      <c r="U54" s="51">
        <v>2</v>
      </c>
      <c r="V54" s="52">
        <v>2.399384</v>
      </c>
      <c r="W54" s="52">
        <v>1.2669999999999999E-3</v>
      </c>
      <c r="X54" s="52">
        <v>3.673E-3</v>
      </c>
      <c r="Y54" s="52">
        <v>0.61826499999999995</v>
      </c>
      <c r="Z54" s="52">
        <v>0</v>
      </c>
      <c r="AA54" s="52">
        <v>0</v>
      </c>
      <c r="AB54" s="137">
        <v>100</v>
      </c>
      <c r="AC54" s="137"/>
      <c r="AD54" s="118"/>
      <c r="AE54" s="92" t="s">
        <v>1371</v>
      </c>
      <c r="AF54" s="92">
        <v>103</v>
      </c>
      <c r="AG54" s="92">
        <v>6</v>
      </c>
      <c r="AH54" s="92">
        <v>264</v>
      </c>
      <c r="AI54" s="92">
        <v>1</v>
      </c>
      <c r="AJ54" s="92"/>
      <c r="AK54" s="92"/>
      <c r="AL54" s="92" t="s">
        <v>286</v>
      </c>
      <c r="AM54" s="92"/>
      <c r="AN54" s="92"/>
      <c r="AO54" s="95">
        <v>42561.731458333335</v>
      </c>
      <c r="AP54" s="92"/>
      <c r="AQ54" s="92" t="b">
        <v>1</v>
      </c>
      <c r="AR54" s="92" t="b">
        <v>0</v>
      </c>
      <c r="AS54" s="92" t="b">
        <v>0</v>
      </c>
      <c r="AT54" s="92" t="s">
        <v>246</v>
      </c>
      <c r="AU54" s="92">
        <v>0</v>
      </c>
      <c r="AV54" s="92"/>
      <c r="AW54" s="92" t="b">
        <v>0</v>
      </c>
      <c r="AX54" s="92" t="s">
        <v>308</v>
      </c>
      <c r="AY54" s="98" t="s">
        <v>1377</v>
      </c>
      <c r="AZ54" s="92" t="s">
        <v>66</v>
      </c>
      <c r="BA54" s="130" t="s">
        <v>1380</v>
      </c>
      <c r="BB54">
        <v>2</v>
      </c>
      <c r="BC54" s="130">
        <v>-2</v>
      </c>
      <c r="BD54" s="130">
        <v>-1</v>
      </c>
      <c r="BE54" s="130" t="s">
        <v>4406</v>
      </c>
      <c r="BF54" s="130" t="s">
        <v>4396</v>
      </c>
      <c r="BG54" s="90" t="str">
        <f>REPLACE(INDEX(GroupVertices[Group], MATCH(Vertices[[#This Row],[Vertex]],GroupVertices[Vertex],0)),1,1,"")</f>
        <v>orth</v>
      </c>
      <c r="BH54" s="51"/>
      <c r="BI54" s="51"/>
      <c r="BJ54" s="51"/>
      <c r="BK54" s="51"/>
      <c r="BL54" s="51"/>
      <c r="BM54" s="51"/>
      <c r="BN54" s="161" t="s">
        <v>4646</v>
      </c>
      <c r="BO54" s="161" t="s">
        <v>4646</v>
      </c>
      <c r="BP54" s="161" t="s">
        <v>4993</v>
      </c>
      <c r="BQ54" s="161" t="s">
        <v>4993</v>
      </c>
    </row>
    <row r="55" spans="1:69" ht="41.45" customHeight="1" x14ac:dyDescent="0.25">
      <c r="A55" s="14" t="s">
        <v>1677</v>
      </c>
      <c r="C55" s="15" t="s">
        <v>4409</v>
      </c>
      <c r="D55" s="126"/>
      <c r="E55" s="131"/>
      <c r="F55" s="125"/>
      <c r="G55" s="119" t="s">
        <v>1710</v>
      </c>
      <c r="H55" s="126"/>
      <c r="I55" s="132"/>
      <c r="J55" s="127"/>
      <c r="K55" s="127"/>
      <c r="L55" s="133" t="s">
        <v>1825</v>
      </c>
      <c r="M55" s="128"/>
      <c r="N55" s="134">
        <v>849.10968017578125</v>
      </c>
      <c r="O55" s="134">
        <v>9535.517578125</v>
      </c>
      <c r="P55" s="135"/>
      <c r="Q55" s="136"/>
      <c r="R55" s="136"/>
      <c r="S55" s="51">
        <v>2</v>
      </c>
      <c r="T55" s="51">
        <v>0</v>
      </c>
      <c r="U55" s="51">
        <v>2</v>
      </c>
      <c r="V55" s="52">
        <v>2.399384</v>
      </c>
      <c r="W55" s="52">
        <v>1.2669999999999999E-3</v>
      </c>
      <c r="X55" s="52">
        <v>3.673E-3</v>
      </c>
      <c r="Y55" s="52">
        <v>0.61826499999999995</v>
      </c>
      <c r="Z55" s="52">
        <v>0</v>
      </c>
      <c r="AA55" s="52">
        <v>0</v>
      </c>
      <c r="AB55" s="137">
        <v>101</v>
      </c>
      <c r="AC55" s="137"/>
      <c r="AD55" s="106"/>
      <c r="AE55" s="91" t="s">
        <v>1763</v>
      </c>
      <c r="AF55" s="91">
        <v>729</v>
      </c>
      <c r="AG55" s="91">
        <v>647</v>
      </c>
      <c r="AH55" s="91">
        <v>40141</v>
      </c>
      <c r="AI55" s="91">
        <v>379</v>
      </c>
      <c r="AJ55" s="91">
        <v>19800</v>
      </c>
      <c r="AK55" s="91" t="s">
        <v>1777</v>
      </c>
      <c r="AL55" s="91" t="s">
        <v>1785</v>
      </c>
      <c r="AM55" s="97" t="s">
        <v>1789</v>
      </c>
      <c r="AN55" s="91" t="s">
        <v>283</v>
      </c>
      <c r="AO55" s="94">
        <v>39716.421631944446</v>
      </c>
      <c r="AP55" s="97" t="s">
        <v>1795</v>
      </c>
      <c r="AQ55" s="91" t="b">
        <v>0</v>
      </c>
      <c r="AR55" s="91" t="b">
        <v>0</v>
      </c>
      <c r="AS55" s="91" t="b">
        <v>0</v>
      </c>
      <c r="AT55" s="91" t="s">
        <v>246</v>
      </c>
      <c r="AU55" s="91">
        <v>84</v>
      </c>
      <c r="AV55" s="97" t="s">
        <v>1804</v>
      </c>
      <c r="AW55" s="91" t="b">
        <v>0</v>
      </c>
      <c r="AX55" s="91" t="s">
        <v>308</v>
      </c>
      <c r="AY55" s="97" t="s">
        <v>1810</v>
      </c>
      <c r="AZ55" s="91" t="s">
        <v>66</v>
      </c>
      <c r="BA55" s="130" t="s">
        <v>1675</v>
      </c>
      <c r="BB55">
        <v>2</v>
      </c>
      <c r="BC55" s="130">
        <v>-2</v>
      </c>
      <c r="BD55" s="130">
        <v>-1</v>
      </c>
      <c r="BE55" s="130" t="s">
        <v>4404</v>
      </c>
      <c r="BF55" s="130" t="s">
        <v>4396</v>
      </c>
      <c r="BG55" s="90" t="str">
        <f>REPLACE(INDEX(GroupVertices[Group], MATCH(Vertices[[#This Row],[Vertex]],GroupVertices[Vertex],0)),1,1,"")</f>
        <v>outh</v>
      </c>
      <c r="BH55" s="51"/>
      <c r="BI55" s="51"/>
      <c r="BJ55" s="51"/>
      <c r="BK55" s="51"/>
      <c r="BL55" s="51"/>
      <c r="BM55" s="51"/>
      <c r="BN55" s="161" t="s">
        <v>4656</v>
      </c>
      <c r="BO55" s="161" t="s">
        <v>4656</v>
      </c>
      <c r="BP55" s="161" t="s">
        <v>5003</v>
      </c>
      <c r="BQ55" s="161" t="s">
        <v>5003</v>
      </c>
    </row>
    <row r="56" spans="1:69" ht="41.45" customHeight="1" x14ac:dyDescent="0.25">
      <c r="A56" s="14" t="s">
        <v>1679</v>
      </c>
      <c r="C56" s="15" t="s">
        <v>4409</v>
      </c>
      <c r="D56" s="126"/>
      <c r="E56" s="131"/>
      <c r="F56" s="125"/>
      <c r="G56" s="119" t="s">
        <v>1712</v>
      </c>
      <c r="H56" s="126"/>
      <c r="I56" s="132"/>
      <c r="J56" s="127"/>
      <c r="K56" s="127"/>
      <c r="L56" s="133" t="s">
        <v>1827</v>
      </c>
      <c r="M56" s="128"/>
      <c r="N56" s="134">
        <v>1879.23388671875</v>
      </c>
      <c r="O56" s="134">
        <v>8644.5498046875</v>
      </c>
      <c r="P56" s="135"/>
      <c r="Q56" s="136"/>
      <c r="R56" s="136"/>
      <c r="S56" s="51">
        <v>2</v>
      </c>
      <c r="T56" s="51">
        <v>0</v>
      </c>
      <c r="U56" s="51">
        <v>2</v>
      </c>
      <c r="V56" s="52">
        <v>2.399384</v>
      </c>
      <c r="W56" s="52">
        <v>1.2669999999999999E-3</v>
      </c>
      <c r="X56" s="52">
        <v>3.673E-3</v>
      </c>
      <c r="Y56" s="52">
        <v>0.61826499999999995</v>
      </c>
      <c r="Z56" s="52">
        <v>0</v>
      </c>
      <c r="AA56" s="52">
        <v>0</v>
      </c>
      <c r="AB56" s="137">
        <v>102</v>
      </c>
      <c r="AC56" s="137"/>
      <c r="AD56" s="106"/>
      <c r="AE56" s="91" t="s">
        <v>1765</v>
      </c>
      <c r="AF56" s="91">
        <v>99</v>
      </c>
      <c r="AG56" s="91">
        <v>107</v>
      </c>
      <c r="AH56" s="91">
        <v>227</v>
      </c>
      <c r="AI56" s="91">
        <v>553</v>
      </c>
      <c r="AJ56" s="91">
        <v>19800</v>
      </c>
      <c r="AK56" s="91"/>
      <c r="AL56" s="91" t="s">
        <v>1760</v>
      </c>
      <c r="AM56" s="91"/>
      <c r="AN56" s="91" t="s">
        <v>283</v>
      </c>
      <c r="AO56" s="94">
        <v>40342.246921296297</v>
      </c>
      <c r="AP56" s="97" t="s">
        <v>1796</v>
      </c>
      <c r="AQ56" s="91" t="b">
        <v>0</v>
      </c>
      <c r="AR56" s="91" t="b">
        <v>0</v>
      </c>
      <c r="AS56" s="91" t="b">
        <v>1</v>
      </c>
      <c r="AT56" s="91" t="s">
        <v>246</v>
      </c>
      <c r="AU56" s="91">
        <v>0</v>
      </c>
      <c r="AV56" s="97" t="s">
        <v>302</v>
      </c>
      <c r="AW56" s="91" t="b">
        <v>0</v>
      </c>
      <c r="AX56" s="91" t="s">
        <v>308</v>
      </c>
      <c r="AY56" s="97" t="s">
        <v>1812</v>
      </c>
      <c r="AZ56" s="91" t="s">
        <v>66</v>
      </c>
      <c r="BA56" s="130" t="s">
        <v>1675</v>
      </c>
      <c r="BB56">
        <v>2</v>
      </c>
      <c r="BC56" s="130">
        <v>-2</v>
      </c>
      <c r="BD56" s="130">
        <v>-1</v>
      </c>
      <c r="BE56" s="130" t="s">
        <v>4404</v>
      </c>
      <c r="BF56" s="130" t="s">
        <v>4396</v>
      </c>
      <c r="BG56" s="90" t="str">
        <f>REPLACE(INDEX(GroupVertices[Group], MATCH(Vertices[[#This Row],[Vertex]],GroupVertices[Vertex],0)),1,1,"")</f>
        <v>outh</v>
      </c>
      <c r="BH56" s="51"/>
      <c r="BI56" s="51"/>
      <c r="BJ56" s="51"/>
      <c r="BK56" s="51"/>
      <c r="BL56" s="51"/>
      <c r="BM56" s="51"/>
      <c r="BN56" s="161" t="s">
        <v>4658</v>
      </c>
      <c r="BO56" s="161" t="s">
        <v>4658</v>
      </c>
      <c r="BP56" s="161" t="s">
        <v>5005</v>
      </c>
      <c r="BQ56" s="161" t="s">
        <v>5005</v>
      </c>
    </row>
    <row r="57" spans="1:69" ht="41.45" customHeight="1" x14ac:dyDescent="0.25">
      <c r="A57" s="14" t="s">
        <v>1680</v>
      </c>
      <c r="C57" s="15" t="s">
        <v>4409</v>
      </c>
      <c r="D57" s="126"/>
      <c r="E57" s="131"/>
      <c r="F57" s="125"/>
      <c r="G57" s="119" t="s">
        <v>1713</v>
      </c>
      <c r="H57" s="126"/>
      <c r="I57" s="132"/>
      <c r="J57" s="127"/>
      <c r="K57" s="127"/>
      <c r="L57" s="133" t="s">
        <v>1828</v>
      </c>
      <c r="M57" s="128"/>
      <c r="N57" s="134">
        <v>1139.35205078125</v>
      </c>
      <c r="O57" s="134">
        <v>9669.10546875</v>
      </c>
      <c r="P57" s="135"/>
      <c r="Q57" s="136"/>
      <c r="R57" s="136"/>
      <c r="S57" s="51">
        <v>2</v>
      </c>
      <c r="T57" s="51">
        <v>0</v>
      </c>
      <c r="U57" s="51">
        <v>2</v>
      </c>
      <c r="V57" s="52">
        <v>2.399384</v>
      </c>
      <c r="W57" s="52">
        <v>1.2669999999999999E-3</v>
      </c>
      <c r="X57" s="52">
        <v>3.673E-3</v>
      </c>
      <c r="Y57" s="52">
        <v>0.61826499999999995</v>
      </c>
      <c r="Z57" s="52">
        <v>0</v>
      </c>
      <c r="AA57" s="52">
        <v>0</v>
      </c>
      <c r="AB57" s="137">
        <v>103</v>
      </c>
      <c r="AC57" s="137"/>
      <c r="AD57" s="106"/>
      <c r="AE57" s="91" t="s">
        <v>1766</v>
      </c>
      <c r="AF57" s="91">
        <v>395</v>
      </c>
      <c r="AG57" s="91">
        <v>243</v>
      </c>
      <c r="AH57" s="91">
        <v>5769</v>
      </c>
      <c r="AI57" s="91">
        <v>1022</v>
      </c>
      <c r="AJ57" s="91"/>
      <c r="AK57" s="91"/>
      <c r="AL57" s="91"/>
      <c r="AM57" s="91"/>
      <c r="AN57" s="91"/>
      <c r="AO57" s="94">
        <v>41964.16673611111</v>
      </c>
      <c r="AP57" s="97" t="s">
        <v>1797</v>
      </c>
      <c r="AQ57" s="91" t="b">
        <v>1</v>
      </c>
      <c r="AR57" s="91" t="b">
        <v>0</v>
      </c>
      <c r="AS57" s="91" t="b">
        <v>1</v>
      </c>
      <c r="AT57" s="91" t="s">
        <v>246</v>
      </c>
      <c r="AU57" s="91">
        <v>4</v>
      </c>
      <c r="AV57" s="97" t="s">
        <v>300</v>
      </c>
      <c r="AW57" s="91" t="b">
        <v>0</v>
      </c>
      <c r="AX57" s="91" t="s">
        <v>308</v>
      </c>
      <c r="AY57" s="97" t="s">
        <v>1813</v>
      </c>
      <c r="AZ57" s="91" t="s">
        <v>66</v>
      </c>
      <c r="BA57" s="130" t="s">
        <v>1675</v>
      </c>
      <c r="BB57">
        <v>2</v>
      </c>
      <c r="BC57" s="130">
        <v>-2</v>
      </c>
      <c r="BD57" s="130">
        <v>-1</v>
      </c>
      <c r="BE57" s="130" t="s">
        <v>4404</v>
      </c>
      <c r="BF57" s="130" t="s">
        <v>4396</v>
      </c>
      <c r="BG57" s="90" t="str">
        <f>REPLACE(INDEX(GroupVertices[Group], MATCH(Vertices[[#This Row],[Vertex]],GroupVertices[Vertex],0)),1,1,"")</f>
        <v>outh</v>
      </c>
      <c r="BH57" s="51"/>
      <c r="BI57" s="51"/>
      <c r="BJ57" s="51"/>
      <c r="BK57" s="51"/>
      <c r="BL57" s="51" t="s">
        <v>1706</v>
      </c>
      <c r="BM57" s="51" t="s">
        <v>1706</v>
      </c>
      <c r="BN57" s="161" t="s">
        <v>4659</v>
      </c>
      <c r="BO57" s="161" t="s">
        <v>4659</v>
      </c>
      <c r="BP57" s="161" t="s">
        <v>5006</v>
      </c>
      <c r="BQ57" s="161" t="s">
        <v>5006</v>
      </c>
    </row>
    <row r="58" spans="1:69" ht="41.45" customHeight="1" x14ac:dyDescent="0.25">
      <c r="A58" s="14" t="s">
        <v>1684</v>
      </c>
      <c r="C58" s="15" t="s">
        <v>4409</v>
      </c>
      <c r="D58" s="126"/>
      <c r="E58" s="131"/>
      <c r="F58" s="125"/>
      <c r="G58" s="119" t="s">
        <v>1717</v>
      </c>
      <c r="H58" s="126"/>
      <c r="I58" s="132"/>
      <c r="J58" s="127"/>
      <c r="K58" s="127"/>
      <c r="L58" s="133" t="s">
        <v>1832</v>
      </c>
      <c r="M58" s="128"/>
      <c r="N58" s="134">
        <v>1751.8179931640625</v>
      </c>
      <c r="O58" s="134">
        <v>7828.962890625</v>
      </c>
      <c r="P58" s="135"/>
      <c r="Q58" s="136"/>
      <c r="R58" s="136"/>
      <c r="S58" s="51">
        <v>2</v>
      </c>
      <c r="T58" s="51">
        <v>0</v>
      </c>
      <c r="U58" s="51">
        <v>2</v>
      </c>
      <c r="V58" s="52">
        <v>2.399384</v>
      </c>
      <c r="W58" s="52">
        <v>1.2669999999999999E-3</v>
      </c>
      <c r="X58" s="52">
        <v>3.673E-3</v>
      </c>
      <c r="Y58" s="52">
        <v>0.61826499999999995</v>
      </c>
      <c r="Z58" s="52">
        <v>0</v>
      </c>
      <c r="AA58" s="52">
        <v>0</v>
      </c>
      <c r="AB58" s="137">
        <v>104</v>
      </c>
      <c r="AC58" s="137"/>
      <c r="AD58" s="106"/>
      <c r="AE58" s="91" t="s">
        <v>1770</v>
      </c>
      <c r="AF58" s="91">
        <v>264</v>
      </c>
      <c r="AG58" s="91">
        <v>151</v>
      </c>
      <c r="AH58" s="91">
        <v>3719</v>
      </c>
      <c r="AI58" s="91">
        <v>3285</v>
      </c>
      <c r="AJ58" s="91">
        <v>-14400</v>
      </c>
      <c r="AK58" s="91" t="s">
        <v>1780</v>
      </c>
      <c r="AL58" s="91"/>
      <c r="AM58" s="91"/>
      <c r="AN58" s="91" t="s">
        <v>1506</v>
      </c>
      <c r="AO58" s="94">
        <v>40902.35491898148</v>
      </c>
      <c r="AP58" s="91"/>
      <c r="AQ58" s="91" t="b">
        <v>1</v>
      </c>
      <c r="AR58" s="91" t="b">
        <v>0</v>
      </c>
      <c r="AS58" s="91" t="b">
        <v>0</v>
      </c>
      <c r="AT58" s="91" t="s">
        <v>246</v>
      </c>
      <c r="AU58" s="91">
        <v>6</v>
      </c>
      <c r="AV58" s="97" t="s">
        <v>300</v>
      </c>
      <c r="AW58" s="91" t="b">
        <v>0</v>
      </c>
      <c r="AX58" s="91" t="s">
        <v>308</v>
      </c>
      <c r="AY58" s="97" t="s">
        <v>1817</v>
      </c>
      <c r="AZ58" s="91" t="s">
        <v>66</v>
      </c>
      <c r="BA58" s="130" t="s">
        <v>1675</v>
      </c>
      <c r="BB58">
        <v>2</v>
      </c>
      <c r="BC58" s="130">
        <v>-2</v>
      </c>
      <c r="BD58" s="130">
        <v>-1</v>
      </c>
      <c r="BE58" s="130" t="s">
        <v>4404</v>
      </c>
      <c r="BF58" s="130" t="s">
        <v>4396</v>
      </c>
      <c r="BG58" s="90" t="str">
        <f>REPLACE(INDEX(GroupVertices[Group], MATCH(Vertices[[#This Row],[Vertex]],GroupVertices[Vertex],0)),1,1,"")</f>
        <v>outh</v>
      </c>
      <c r="BH58" s="51"/>
      <c r="BI58" s="51"/>
      <c r="BJ58" s="51"/>
      <c r="BK58" s="51"/>
      <c r="BL58" s="51"/>
      <c r="BM58" s="51"/>
      <c r="BN58" s="161" t="s">
        <v>4663</v>
      </c>
      <c r="BO58" s="161" t="s">
        <v>4663</v>
      </c>
      <c r="BP58" s="161" t="s">
        <v>5010</v>
      </c>
      <c r="BQ58" s="161" t="s">
        <v>5010</v>
      </c>
    </row>
    <row r="59" spans="1:69" ht="41.45" customHeight="1" x14ac:dyDescent="0.25">
      <c r="A59" s="14" t="s">
        <v>1688</v>
      </c>
      <c r="C59" s="15" t="s">
        <v>4409</v>
      </c>
      <c r="D59" s="108"/>
      <c r="E59" s="109"/>
      <c r="F59" s="110"/>
      <c r="G59" s="120" t="s">
        <v>1715</v>
      </c>
      <c r="H59" s="108"/>
      <c r="I59" s="111"/>
      <c r="J59" s="112"/>
      <c r="K59" s="112"/>
      <c r="L59" s="122" t="s">
        <v>1836</v>
      </c>
      <c r="M59" s="113"/>
      <c r="N59" s="114">
        <v>752.74859619140625</v>
      </c>
      <c r="O59" s="114">
        <v>7851.7451171875</v>
      </c>
      <c r="P59" s="115"/>
      <c r="Q59" s="116"/>
      <c r="R59" s="116"/>
      <c r="S59" s="51">
        <v>2</v>
      </c>
      <c r="T59" s="51">
        <v>0</v>
      </c>
      <c r="U59" s="51">
        <v>2</v>
      </c>
      <c r="V59" s="52">
        <v>2.399384</v>
      </c>
      <c r="W59" s="52">
        <v>1.2669999999999999E-3</v>
      </c>
      <c r="X59" s="52">
        <v>3.673E-3</v>
      </c>
      <c r="Y59" s="52">
        <v>0.61826499999999995</v>
      </c>
      <c r="Z59" s="52">
        <v>0</v>
      </c>
      <c r="AA59" s="52">
        <v>0</v>
      </c>
      <c r="AB59" s="117">
        <v>105</v>
      </c>
      <c r="AC59" s="117"/>
      <c r="AD59" s="106"/>
      <c r="AE59" s="91" t="s">
        <v>1688</v>
      </c>
      <c r="AF59" s="91">
        <v>60</v>
      </c>
      <c r="AG59" s="91">
        <v>170</v>
      </c>
      <c r="AH59" s="91">
        <v>82979</v>
      </c>
      <c r="AI59" s="91">
        <v>7880</v>
      </c>
      <c r="AJ59" s="91">
        <v>-25200</v>
      </c>
      <c r="AK59" s="91"/>
      <c r="AL59" s="91"/>
      <c r="AM59" s="91"/>
      <c r="AN59" s="91" t="s">
        <v>292</v>
      </c>
      <c r="AO59" s="94">
        <v>40448.138449074075</v>
      </c>
      <c r="AP59" s="91"/>
      <c r="AQ59" s="91" t="b">
        <v>1</v>
      </c>
      <c r="AR59" s="91" t="b">
        <v>1</v>
      </c>
      <c r="AS59" s="91" t="b">
        <v>0</v>
      </c>
      <c r="AT59" s="91" t="s">
        <v>246</v>
      </c>
      <c r="AU59" s="91">
        <v>94</v>
      </c>
      <c r="AV59" s="97" t="s">
        <v>300</v>
      </c>
      <c r="AW59" s="91" t="b">
        <v>0</v>
      </c>
      <c r="AX59" s="91" t="s">
        <v>308</v>
      </c>
      <c r="AY59" s="97" t="s">
        <v>1821</v>
      </c>
      <c r="AZ59" s="91" t="s">
        <v>66</v>
      </c>
      <c r="BA59" s="130" t="s">
        <v>1675</v>
      </c>
      <c r="BB59">
        <v>2</v>
      </c>
      <c r="BC59" s="130">
        <v>-2</v>
      </c>
      <c r="BD59" s="130">
        <v>-1</v>
      </c>
      <c r="BE59" s="130" t="s">
        <v>4404</v>
      </c>
      <c r="BF59" s="130" t="s">
        <v>4396</v>
      </c>
      <c r="BG59" s="90" t="str">
        <f>REPLACE(INDEX(GroupVertices[Group], MATCH(Vertices[[#This Row],[Vertex]],GroupVertices[Vertex],0)),1,1,"")</f>
        <v>outh</v>
      </c>
      <c r="BH59" s="51"/>
      <c r="BI59" s="51"/>
      <c r="BJ59" s="51"/>
      <c r="BK59" s="51"/>
      <c r="BL59" s="51"/>
      <c r="BM59" s="51"/>
      <c r="BN59" s="161" t="s">
        <v>4667</v>
      </c>
      <c r="BO59" s="161" t="s">
        <v>4667</v>
      </c>
      <c r="BP59" s="161" t="s">
        <v>5014</v>
      </c>
      <c r="BQ59" s="161" t="s">
        <v>5014</v>
      </c>
    </row>
    <row r="60" spans="1:69" ht="41.45" customHeight="1" x14ac:dyDescent="0.25">
      <c r="A60" s="14" t="s">
        <v>1689</v>
      </c>
      <c r="C60" s="15" t="s">
        <v>4409</v>
      </c>
      <c r="D60" s="126"/>
      <c r="E60" s="131"/>
      <c r="F60" s="125"/>
      <c r="G60" s="119" t="s">
        <v>1808</v>
      </c>
      <c r="H60" s="126"/>
      <c r="I60" s="132"/>
      <c r="J60" s="127"/>
      <c r="K60" s="127"/>
      <c r="L60" s="133" t="s">
        <v>1837</v>
      </c>
      <c r="M60" s="128"/>
      <c r="N60" s="134">
        <v>1832.9368896484375</v>
      </c>
      <c r="O60" s="134">
        <v>9187.685546875</v>
      </c>
      <c r="P60" s="135"/>
      <c r="Q60" s="136"/>
      <c r="R60" s="136"/>
      <c r="S60" s="51">
        <v>2</v>
      </c>
      <c r="T60" s="51">
        <v>0</v>
      </c>
      <c r="U60" s="51">
        <v>2</v>
      </c>
      <c r="V60" s="52">
        <v>2.399384</v>
      </c>
      <c r="W60" s="52">
        <v>1.2669999999999999E-3</v>
      </c>
      <c r="X60" s="52">
        <v>3.673E-3</v>
      </c>
      <c r="Y60" s="52">
        <v>0.61826499999999995</v>
      </c>
      <c r="Z60" s="52">
        <v>0</v>
      </c>
      <c r="AA60" s="52">
        <v>0</v>
      </c>
      <c r="AB60" s="137">
        <v>106</v>
      </c>
      <c r="AC60" s="137"/>
      <c r="AD60" s="106"/>
      <c r="AE60" s="91" t="s">
        <v>1774</v>
      </c>
      <c r="AF60" s="91">
        <v>47</v>
      </c>
      <c r="AG60" s="91">
        <v>18</v>
      </c>
      <c r="AH60" s="91">
        <v>985</v>
      </c>
      <c r="AI60" s="91">
        <v>11</v>
      </c>
      <c r="AJ60" s="91"/>
      <c r="AK60" s="91" t="s">
        <v>1783</v>
      </c>
      <c r="AL60" s="91" t="s">
        <v>1787</v>
      </c>
      <c r="AM60" s="91"/>
      <c r="AN60" s="91"/>
      <c r="AO60" s="94">
        <v>42350.676122685189</v>
      </c>
      <c r="AP60" s="97" t="s">
        <v>1801</v>
      </c>
      <c r="AQ60" s="91" t="b">
        <v>1</v>
      </c>
      <c r="AR60" s="91" t="b">
        <v>0</v>
      </c>
      <c r="AS60" s="91" t="b">
        <v>0</v>
      </c>
      <c r="AT60" s="91" t="s">
        <v>246</v>
      </c>
      <c r="AU60" s="91">
        <v>1</v>
      </c>
      <c r="AV60" s="91"/>
      <c r="AW60" s="91" t="b">
        <v>0</v>
      </c>
      <c r="AX60" s="91" t="s">
        <v>308</v>
      </c>
      <c r="AY60" s="97" t="s">
        <v>1822</v>
      </c>
      <c r="AZ60" s="91" t="s">
        <v>66</v>
      </c>
      <c r="BA60" s="130" t="s">
        <v>1675</v>
      </c>
      <c r="BB60">
        <v>2</v>
      </c>
      <c r="BC60" s="130">
        <v>-2</v>
      </c>
      <c r="BD60" s="130">
        <v>-1</v>
      </c>
      <c r="BE60" s="130" t="s">
        <v>4404</v>
      </c>
      <c r="BF60" s="130" t="s">
        <v>4396</v>
      </c>
      <c r="BG60" s="90" t="str">
        <f>REPLACE(INDEX(GroupVertices[Group], MATCH(Vertices[[#This Row],[Vertex]],GroupVertices[Vertex],0)),1,1,"")</f>
        <v>outh</v>
      </c>
      <c r="BH60" s="51"/>
      <c r="BI60" s="51"/>
      <c r="BJ60" s="51"/>
      <c r="BK60" s="51"/>
      <c r="BL60" s="51"/>
      <c r="BM60" s="51"/>
      <c r="BN60" s="161" t="s">
        <v>4668</v>
      </c>
      <c r="BO60" s="161" t="s">
        <v>4668</v>
      </c>
      <c r="BP60" s="161" t="s">
        <v>5015</v>
      </c>
      <c r="BQ60" s="161" t="s">
        <v>5015</v>
      </c>
    </row>
    <row r="61" spans="1:69" ht="41.45" customHeight="1" x14ac:dyDescent="0.25">
      <c r="A61" s="107" t="s">
        <v>1690</v>
      </c>
      <c r="C61" s="15" t="s">
        <v>4409</v>
      </c>
      <c r="D61" s="108"/>
      <c r="E61" s="109"/>
      <c r="F61" s="110"/>
      <c r="G61" s="120" t="s">
        <v>1721</v>
      </c>
      <c r="H61" s="108"/>
      <c r="I61" s="111"/>
      <c r="J61" s="112"/>
      <c r="K61" s="112"/>
      <c r="L61" s="122" t="s">
        <v>1838</v>
      </c>
      <c r="M61" s="113"/>
      <c r="N61" s="114">
        <v>757.1483154296875</v>
      </c>
      <c r="O61" s="114">
        <v>9259.5048828125</v>
      </c>
      <c r="P61" s="115"/>
      <c r="Q61" s="116"/>
      <c r="R61" s="116"/>
      <c r="S61" s="51">
        <v>2</v>
      </c>
      <c r="T61" s="51">
        <v>0</v>
      </c>
      <c r="U61" s="51">
        <v>2</v>
      </c>
      <c r="V61" s="52">
        <v>2.399384</v>
      </c>
      <c r="W61" s="52">
        <v>1.2669999999999999E-3</v>
      </c>
      <c r="X61" s="52">
        <v>3.673E-3</v>
      </c>
      <c r="Y61" s="52">
        <v>0.61826499999999995</v>
      </c>
      <c r="Z61" s="52">
        <v>0</v>
      </c>
      <c r="AA61" s="52">
        <v>0</v>
      </c>
      <c r="AB61" s="117">
        <v>107</v>
      </c>
      <c r="AC61" s="117"/>
      <c r="AD61" s="118"/>
      <c r="AE61" s="92" t="s">
        <v>1775</v>
      </c>
      <c r="AF61" s="92">
        <v>286</v>
      </c>
      <c r="AG61" s="92">
        <v>121</v>
      </c>
      <c r="AH61" s="92">
        <v>348</v>
      </c>
      <c r="AI61" s="92">
        <v>158</v>
      </c>
      <c r="AJ61" s="92">
        <v>19800</v>
      </c>
      <c r="AK61" s="92" t="s">
        <v>1784</v>
      </c>
      <c r="AL61" s="92" t="s">
        <v>1788</v>
      </c>
      <c r="AM61" s="92"/>
      <c r="AN61" s="92" t="s">
        <v>842</v>
      </c>
      <c r="AO61" s="95">
        <v>40184.711724537039</v>
      </c>
      <c r="AP61" s="98" t="s">
        <v>1802</v>
      </c>
      <c r="AQ61" s="92" t="b">
        <v>0</v>
      </c>
      <c r="AR61" s="92" t="b">
        <v>0</v>
      </c>
      <c r="AS61" s="92" t="b">
        <v>1</v>
      </c>
      <c r="AT61" s="92" t="s">
        <v>246</v>
      </c>
      <c r="AU61" s="92">
        <v>1</v>
      </c>
      <c r="AV61" s="98" t="s">
        <v>1807</v>
      </c>
      <c r="AW61" s="92" t="b">
        <v>0</v>
      </c>
      <c r="AX61" s="92" t="s">
        <v>308</v>
      </c>
      <c r="AY61" s="98" t="s">
        <v>1823</v>
      </c>
      <c r="AZ61" s="92" t="s">
        <v>66</v>
      </c>
      <c r="BA61" s="130" t="s">
        <v>1675</v>
      </c>
      <c r="BB61">
        <v>2</v>
      </c>
      <c r="BC61" s="130">
        <v>-2</v>
      </c>
      <c r="BD61" s="130">
        <v>-1</v>
      </c>
      <c r="BE61" s="130" t="s">
        <v>4404</v>
      </c>
      <c r="BF61" s="130" t="s">
        <v>4396</v>
      </c>
      <c r="BG61" s="90" t="str">
        <f>REPLACE(INDEX(GroupVertices[Group], MATCH(Vertices[[#This Row],[Vertex]],GroupVertices[Vertex],0)),1,1,"")</f>
        <v>outh</v>
      </c>
      <c r="BH61" s="51"/>
      <c r="BI61" s="51"/>
      <c r="BJ61" s="51"/>
      <c r="BK61" s="51"/>
      <c r="BL61" s="51"/>
      <c r="BM61" s="51"/>
      <c r="BN61" s="161" t="s">
        <v>4669</v>
      </c>
      <c r="BO61" s="161" t="s">
        <v>4669</v>
      </c>
      <c r="BP61" s="161" t="s">
        <v>5016</v>
      </c>
      <c r="BQ61" s="161" t="s">
        <v>5016</v>
      </c>
    </row>
    <row r="62" spans="1:69" ht="41.45" customHeight="1" x14ac:dyDescent="0.25">
      <c r="A62" s="14" t="s">
        <v>2077</v>
      </c>
      <c r="C62" s="15" t="s">
        <v>4409</v>
      </c>
      <c r="D62" s="15"/>
      <c r="E62" s="102"/>
      <c r="F62" s="125"/>
      <c r="G62" s="119" t="s">
        <v>2179</v>
      </c>
      <c r="H62" s="126"/>
      <c r="I62" s="16"/>
      <c r="J62" s="62"/>
      <c r="K62" s="127"/>
      <c r="L62" s="121" t="s">
        <v>2515</v>
      </c>
      <c r="M62" s="128"/>
      <c r="N62" s="104">
        <v>8545.59765625</v>
      </c>
      <c r="O62" s="104">
        <v>3277.65234375</v>
      </c>
      <c r="P62" s="73"/>
      <c r="Q62" s="105"/>
      <c r="R62" s="105"/>
      <c r="S62" s="51">
        <v>2</v>
      </c>
      <c r="T62" s="51">
        <v>0</v>
      </c>
      <c r="U62" s="51">
        <v>2</v>
      </c>
      <c r="V62" s="52">
        <v>2.399384</v>
      </c>
      <c r="W62" s="52">
        <v>1.2669999999999999E-3</v>
      </c>
      <c r="X62" s="52">
        <v>3.673E-3</v>
      </c>
      <c r="Y62" s="52">
        <v>0.61826499999999995</v>
      </c>
      <c r="Z62" s="52">
        <v>0</v>
      </c>
      <c r="AA62" s="52">
        <v>0</v>
      </c>
      <c r="AB62" s="78">
        <v>108</v>
      </c>
      <c r="AC62" s="78"/>
      <c r="AD62" s="106"/>
      <c r="AE62" s="91" t="s">
        <v>2314</v>
      </c>
      <c r="AF62" s="91">
        <v>166</v>
      </c>
      <c r="AG62" s="91">
        <v>11</v>
      </c>
      <c r="AH62" s="91">
        <v>38</v>
      </c>
      <c r="AI62" s="91">
        <v>11</v>
      </c>
      <c r="AJ62" s="91"/>
      <c r="AK62" s="91"/>
      <c r="AL62" s="91" t="s">
        <v>2359</v>
      </c>
      <c r="AM62" s="91"/>
      <c r="AN62" s="91"/>
      <c r="AO62" s="94">
        <v>42642.874374999999</v>
      </c>
      <c r="AP62" s="91"/>
      <c r="AQ62" s="91" t="b">
        <v>1</v>
      </c>
      <c r="AR62" s="91" t="b">
        <v>0</v>
      </c>
      <c r="AS62" s="91" t="b">
        <v>0</v>
      </c>
      <c r="AT62" s="91" t="s">
        <v>246</v>
      </c>
      <c r="AU62" s="91">
        <v>0</v>
      </c>
      <c r="AV62" s="91"/>
      <c r="AW62" s="91" t="b">
        <v>0</v>
      </c>
      <c r="AX62" s="91" t="s">
        <v>308</v>
      </c>
      <c r="AY62" s="97" t="s">
        <v>2470</v>
      </c>
      <c r="AZ62" s="91" t="s">
        <v>66</v>
      </c>
      <c r="BA62" s="130" t="s">
        <v>2044</v>
      </c>
      <c r="BB62">
        <v>4</v>
      </c>
      <c r="BC62" s="130">
        <v>0</v>
      </c>
      <c r="BD62" s="130">
        <v>0</v>
      </c>
      <c r="BE62" s="130" t="s">
        <v>4407</v>
      </c>
      <c r="BF62" s="130" t="s">
        <v>4396</v>
      </c>
      <c r="BG62" s="90" t="str">
        <f>REPLACE(INDEX(GroupVertices[Group], MATCH(Vertices[[#This Row],[Vertex]],GroupVertices[Vertex],0)),1,1,"")</f>
        <v>est</v>
      </c>
      <c r="BH62" s="51"/>
      <c r="BI62" s="51"/>
      <c r="BJ62" s="51"/>
      <c r="BK62" s="51"/>
      <c r="BL62" s="51" t="s">
        <v>2147</v>
      </c>
      <c r="BM62" s="51" t="s">
        <v>2147</v>
      </c>
      <c r="BN62" s="161" t="s">
        <v>4678</v>
      </c>
      <c r="BO62" s="161" t="s">
        <v>4678</v>
      </c>
      <c r="BP62" s="161" t="s">
        <v>5025</v>
      </c>
      <c r="BQ62" s="161" t="s">
        <v>5025</v>
      </c>
    </row>
    <row r="63" spans="1:69" ht="41.45" customHeight="1" x14ac:dyDescent="0.25">
      <c r="A63" s="14" t="s">
        <v>2569</v>
      </c>
      <c r="C63" s="15" t="s">
        <v>4409</v>
      </c>
      <c r="D63" s="15"/>
      <c r="E63" s="102"/>
      <c r="F63" s="125"/>
      <c r="G63" s="119" t="s">
        <v>2574</v>
      </c>
      <c r="H63" s="126"/>
      <c r="I63" s="16"/>
      <c r="J63" s="62"/>
      <c r="K63" s="127"/>
      <c r="L63" s="121" t="s">
        <v>2591</v>
      </c>
      <c r="M63" s="128"/>
      <c r="N63" s="104">
        <v>8796.7919921875</v>
      </c>
      <c r="O63" s="104">
        <v>5777.02978515625</v>
      </c>
      <c r="P63" s="73"/>
      <c r="Q63" s="105"/>
      <c r="R63" s="105"/>
      <c r="S63" s="51">
        <v>2</v>
      </c>
      <c r="T63" s="51">
        <v>0</v>
      </c>
      <c r="U63" s="51">
        <v>2</v>
      </c>
      <c r="V63" s="52">
        <v>2.399384</v>
      </c>
      <c r="W63" s="52">
        <v>1.2669999999999999E-3</v>
      </c>
      <c r="X63" s="52">
        <v>3.673E-3</v>
      </c>
      <c r="Y63" s="52">
        <v>0.61826499999999995</v>
      </c>
      <c r="Z63" s="52">
        <v>0</v>
      </c>
      <c r="AA63" s="52">
        <v>0</v>
      </c>
      <c r="AB63" s="78">
        <v>109</v>
      </c>
      <c r="AC63" s="78"/>
      <c r="AD63" s="106"/>
      <c r="AE63" s="91" t="s">
        <v>2583</v>
      </c>
      <c r="AF63" s="91">
        <v>238</v>
      </c>
      <c r="AG63" s="91">
        <v>67</v>
      </c>
      <c r="AH63" s="91">
        <v>675</v>
      </c>
      <c r="AI63" s="91">
        <v>59</v>
      </c>
      <c r="AJ63" s="91">
        <v>19800</v>
      </c>
      <c r="AK63" s="91" t="s">
        <v>2585</v>
      </c>
      <c r="AL63" s="91" t="s">
        <v>2586</v>
      </c>
      <c r="AM63" s="91"/>
      <c r="AN63" s="91" t="s">
        <v>283</v>
      </c>
      <c r="AO63" s="94">
        <v>40304.474560185183</v>
      </c>
      <c r="AP63" s="97" t="s">
        <v>2587</v>
      </c>
      <c r="AQ63" s="91" t="b">
        <v>0</v>
      </c>
      <c r="AR63" s="91" t="b">
        <v>0</v>
      </c>
      <c r="AS63" s="91" t="b">
        <v>1</v>
      </c>
      <c r="AT63" s="91" t="s">
        <v>246</v>
      </c>
      <c r="AU63" s="91">
        <v>15</v>
      </c>
      <c r="AV63" s="97" t="s">
        <v>2588</v>
      </c>
      <c r="AW63" s="91" t="b">
        <v>0</v>
      </c>
      <c r="AX63" s="91" t="s">
        <v>308</v>
      </c>
      <c r="AY63" s="97" t="s">
        <v>2589</v>
      </c>
      <c r="AZ63" s="91" t="s">
        <v>66</v>
      </c>
      <c r="BA63" s="130" t="s">
        <v>2044</v>
      </c>
      <c r="BB63">
        <v>2</v>
      </c>
      <c r="BC63" s="130">
        <v>-2</v>
      </c>
      <c r="BD63" s="130">
        <v>-1</v>
      </c>
      <c r="BE63" s="130" t="s">
        <v>4407</v>
      </c>
      <c r="BF63" s="130" t="s">
        <v>4396</v>
      </c>
      <c r="BG63" s="90" t="str">
        <f>REPLACE(INDEX(GroupVertices[Group], MATCH(Vertices[[#This Row],[Vertex]],GroupVertices[Vertex],0)),1,1,"")</f>
        <v>est</v>
      </c>
      <c r="BH63" s="51"/>
      <c r="BI63" s="51"/>
      <c r="BJ63" s="51"/>
      <c r="BK63" s="51"/>
      <c r="BL63" s="51" t="s">
        <v>2573</v>
      </c>
      <c r="BM63" s="51" t="s">
        <v>2573</v>
      </c>
      <c r="BN63" s="161" t="s">
        <v>4683</v>
      </c>
      <c r="BO63" s="161" t="s">
        <v>4683</v>
      </c>
      <c r="BP63" s="161" t="s">
        <v>5030</v>
      </c>
      <c r="BQ63" s="161" t="s">
        <v>5030</v>
      </c>
    </row>
    <row r="64" spans="1:69" ht="41.45" customHeight="1" x14ac:dyDescent="0.25">
      <c r="A64" s="14" t="s">
        <v>2595</v>
      </c>
      <c r="C64" s="15" t="s">
        <v>4409</v>
      </c>
      <c r="D64" s="108"/>
      <c r="E64" s="109"/>
      <c r="F64" s="110"/>
      <c r="G64" s="120" t="s">
        <v>2640</v>
      </c>
      <c r="H64" s="108"/>
      <c r="I64" s="111"/>
      <c r="J64" s="112"/>
      <c r="K64" s="112"/>
      <c r="L64" s="122" t="s">
        <v>2808</v>
      </c>
      <c r="M64" s="113"/>
      <c r="N64" s="114">
        <v>7632.02294921875</v>
      </c>
      <c r="O64" s="114">
        <v>4174.54052734375</v>
      </c>
      <c r="P64" s="115"/>
      <c r="Q64" s="116"/>
      <c r="R64" s="116"/>
      <c r="S64" s="51">
        <v>2</v>
      </c>
      <c r="T64" s="51">
        <v>0</v>
      </c>
      <c r="U64" s="51">
        <v>2</v>
      </c>
      <c r="V64" s="52">
        <v>2.399384</v>
      </c>
      <c r="W64" s="52">
        <v>1.2669999999999999E-3</v>
      </c>
      <c r="X64" s="52">
        <v>3.673E-3</v>
      </c>
      <c r="Y64" s="52">
        <v>0.61826499999999995</v>
      </c>
      <c r="Z64" s="52">
        <v>0</v>
      </c>
      <c r="AA64" s="52">
        <v>0</v>
      </c>
      <c r="AB64" s="117">
        <v>110</v>
      </c>
      <c r="AC64" s="117"/>
      <c r="AD64" s="106"/>
      <c r="AE64" s="91" t="s">
        <v>2726</v>
      </c>
      <c r="AF64" s="91">
        <v>59</v>
      </c>
      <c r="AG64" s="91">
        <v>11</v>
      </c>
      <c r="AH64" s="91">
        <v>102</v>
      </c>
      <c r="AI64" s="91">
        <v>14</v>
      </c>
      <c r="AJ64" s="91"/>
      <c r="AK64" s="91"/>
      <c r="AL64" s="91" t="s">
        <v>2757</v>
      </c>
      <c r="AM64" s="91"/>
      <c r="AN64" s="91"/>
      <c r="AO64" s="94">
        <v>42511.253692129627</v>
      </c>
      <c r="AP64" s="91"/>
      <c r="AQ64" s="91" t="b">
        <v>1</v>
      </c>
      <c r="AR64" s="91" t="b">
        <v>0</v>
      </c>
      <c r="AS64" s="91" t="b">
        <v>0</v>
      </c>
      <c r="AT64" s="91" t="s">
        <v>246</v>
      </c>
      <c r="AU64" s="91">
        <v>0</v>
      </c>
      <c r="AV64" s="91"/>
      <c r="AW64" s="91" t="b">
        <v>0</v>
      </c>
      <c r="AX64" s="91" t="s">
        <v>308</v>
      </c>
      <c r="AY64" s="97" t="s">
        <v>2789</v>
      </c>
      <c r="AZ64" s="91" t="s">
        <v>66</v>
      </c>
      <c r="BA64" s="130" t="s">
        <v>2044</v>
      </c>
      <c r="BB64">
        <v>4</v>
      </c>
      <c r="BC64" s="130">
        <v>-4</v>
      </c>
      <c r="BD64" s="130">
        <v>-1</v>
      </c>
      <c r="BE64" s="130" t="s">
        <v>4407</v>
      </c>
      <c r="BF64" s="130" t="s">
        <v>4396</v>
      </c>
      <c r="BG64" s="90" t="str">
        <f>REPLACE(INDEX(GroupVertices[Group], MATCH(Vertices[[#This Row],[Vertex]],GroupVertices[Vertex],0)),1,1,"")</f>
        <v>est</v>
      </c>
      <c r="BH64" s="51"/>
      <c r="BI64" s="51"/>
      <c r="BJ64" s="51"/>
      <c r="BK64" s="51"/>
      <c r="BL64" s="51"/>
      <c r="BM64" s="51"/>
      <c r="BN64" s="161" t="s">
        <v>4687</v>
      </c>
      <c r="BO64" s="161" t="s">
        <v>4911</v>
      </c>
      <c r="BP64" s="161" t="s">
        <v>5034</v>
      </c>
      <c r="BQ64" s="161" t="s">
        <v>5254</v>
      </c>
    </row>
    <row r="65" spans="1:69" ht="41.45" customHeight="1" x14ac:dyDescent="0.25">
      <c r="A65" s="14" t="s">
        <v>2597</v>
      </c>
      <c r="C65" s="15" t="s">
        <v>4409</v>
      </c>
      <c r="D65" s="108"/>
      <c r="E65" s="109"/>
      <c r="F65" s="110"/>
      <c r="G65" s="120" t="s">
        <v>2642</v>
      </c>
      <c r="H65" s="108"/>
      <c r="I65" s="111"/>
      <c r="J65" s="112"/>
      <c r="K65" s="112"/>
      <c r="L65" s="122" t="s">
        <v>2810</v>
      </c>
      <c r="M65" s="113"/>
      <c r="N65" s="114">
        <v>7854.29248046875</v>
      </c>
      <c r="O65" s="114">
        <v>4164.02099609375</v>
      </c>
      <c r="P65" s="115"/>
      <c r="Q65" s="116"/>
      <c r="R65" s="116"/>
      <c r="S65" s="51">
        <v>2</v>
      </c>
      <c r="T65" s="51">
        <v>0</v>
      </c>
      <c r="U65" s="51">
        <v>2</v>
      </c>
      <c r="V65" s="52">
        <v>2.399384</v>
      </c>
      <c r="W65" s="52">
        <v>1.2669999999999999E-3</v>
      </c>
      <c r="X65" s="52">
        <v>3.673E-3</v>
      </c>
      <c r="Y65" s="52">
        <v>0.61826499999999995</v>
      </c>
      <c r="Z65" s="52">
        <v>0</v>
      </c>
      <c r="AA65" s="52">
        <v>0</v>
      </c>
      <c r="AB65" s="117">
        <v>111</v>
      </c>
      <c r="AC65" s="117"/>
      <c r="AD65" s="106"/>
      <c r="AE65" s="91" t="s">
        <v>2728</v>
      </c>
      <c r="AF65" s="91">
        <v>69</v>
      </c>
      <c r="AG65" s="91">
        <v>24</v>
      </c>
      <c r="AH65" s="91">
        <v>32</v>
      </c>
      <c r="AI65" s="91">
        <v>16</v>
      </c>
      <c r="AJ65" s="91"/>
      <c r="AK65" s="91"/>
      <c r="AL65" s="91"/>
      <c r="AM65" s="91"/>
      <c r="AN65" s="91"/>
      <c r="AO65" s="94">
        <v>42339.420706018522</v>
      </c>
      <c r="AP65" s="91"/>
      <c r="AQ65" s="91" t="b">
        <v>1</v>
      </c>
      <c r="AR65" s="91" t="b">
        <v>0</v>
      </c>
      <c r="AS65" s="91" t="b">
        <v>0</v>
      </c>
      <c r="AT65" s="91" t="s">
        <v>246</v>
      </c>
      <c r="AU65" s="91">
        <v>0</v>
      </c>
      <c r="AV65" s="97" t="s">
        <v>300</v>
      </c>
      <c r="AW65" s="91" t="b">
        <v>0</v>
      </c>
      <c r="AX65" s="91" t="s">
        <v>308</v>
      </c>
      <c r="AY65" s="97" t="s">
        <v>2791</v>
      </c>
      <c r="AZ65" s="91" t="s">
        <v>66</v>
      </c>
      <c r="BA65" s="130" t="s">
        <v>2044</v>
      </c>
      <c r="BB65">
        <v>2</v>
      </c>
      <c r="BC65" s="130">
        <v>-2</v>
      </c>
      <c r="BD65" s="130">
        <v>-1</v>
      </c>
      <c r="BE65" s="130" t="s">
        <v>4407</v>
      </c>
      <c r="BF65" s="130" t="s">
        <v>4396</v>
      </c>
      <c r="BG65" s="90" t="str">
        <f>REPLACE(INDEX(GroupVertices[Group], MATCH(Vertices[[#This Row],[Vertex]],GroupVertices[Vertex],0)),1,1,"")</f>
        <v>est</v>
      </c>
      <c r="BH65" s="51"/>
      <c r="BI65" s="51"/>
      <c r="BJ65" s="51"/>
      <c r="BK65" s="51"/>
      <c r="BL65" s="51"/>
      <c r="BM65" s="51"/>
      <c r="BN65" s="161" t="s">
        <v>4689</v>
      </c>
      <c r="BO65" s="161" t="s">
        <v>4689</v>
      </c>
      <c r="BP65" s="161" t="s">
        <v>5036</v>
      </c>
      <c r="BQ65" s="161" t="s">
        <v>5036</v>
      </c>
    </row>
    <row r="66" spans="1:69" ht="41.45" customHeight="1" x14ac:dyDescent="0.25">
      <c r="A66" s="14" t="s">
        <v>2598</v>
      </c>
      <c r="C66" s="15" t="s">
        <v>4409</v>
      </c>
      <c r="D66" s="126"/>
      <c r="E66" s="131"/>
      <c r="F66" s="125"/>
      <c r="G66" s="119" t="s">
        <v>2643</v>
      </c>
      <c r="H66" s="126"/>
      <c r="I66" s="132"/>
      <c r="J66" s="127"/>
      <c r="K66" s="127"/>
      <c r="L66" s="133" t="s">
        <v>2811</v>
      </c>
      <c r="M66" s="128"/>
      <c r="N66" s="134">
        <v>7879.5029296875</v>
      </c>
      <c r="O66" s="134">
        <v>3162.88330078125</v>
      </c>
      <c r="P66" s="135"/>
      <c r="Q66" s="136"/>
      <c r="R66" s="136"/>
      <c r="S66" s="51">
        <v>2</v>
      </c>
      <c r="T66" s="51">
        <v>0</v>
      </c>
      <c r="U66" s="51">
        <v>2</v>
      </c>
      <c r="V66" s="52">
        <v>2.399384</v>
      </c>
      <c r="W66" s="52">
        <v>1.2669999999999999E-3</v>
      </c>
      <c r="X66" s="52">
        <v>3.673E-3</v>
      </c>
      <c r="Y66" s="52">
        <v>0.61826499999999995</v>
      </c>
      <c r="Z66" s="52">
        <v>0</v>
      </c>
      <c r="AA66" s="52">
        <v>0</v>
      </c>
      <c r="AB66" s="137">
        <v>112</v>
      </c>
      <c r="AC66" s="137"/>
      <c r="AD66" s="106"/>
      <c r="AE66" s="91" t="s">
        <v>2729</v>
      </c>
      <c r="AF66" s="91">
        <v>231</v>
      </c>
      <c r="AG66" s="91">
        <v>53</v>
      </c>
      <c r="AH66" s="91">
        <v>931</v>
      </c>
      <c r="AI66" s="91">
        <v>35</v>
      </c>
      <c r="AJ66" s="91">
        <v>19800</v>
      </c>
      <c r="AK66" s="91"/>
      <c r="AL66" s="91" t="s">
        <v>2758</v>
      </c>
      <c r="AM66" s="91"/>
      <c r="AN66" s="91" t="s">
        <v>291</v>
      </c>
      <c r="AO66" s="94">
        <v>40525.789293981485</v>
      </c>
      <c r="AP66" s="91"/>
      <c r="AQ66" s="91" t="b">
        <v>0</v>
      </c>
      <c r="AR66" s="91" t="b">
        <v>0</v>
      </c>
      <c r="AS66" s="91" t="b">
        <v>1</v>
      </c>
      <c r="AT66" s="91" t="s">
        <v>246</v>
      </c>
      <c r="AU66" s="91">
        <v>5</v>
      </c>
      <c r="AV66" s="97" t="s">
        <v>626</v>
      </c>
      <c r="AW66" s="91" t="b">
        <v>0</v>
      </c>
      <c r="AX66" s="91" t="s">
        <v>308</v>
      </c>
      <c r="AY66" s="97" t="s">
        <v>2792</v>
      </c>
      <c r="AZ66" s="91" t="s">
        <v>66</v>
      </c>
      <c r="BA66" s="130" t="s">
        <v>2044</v>
      </c>
      <c r="BB66">
        <v>2</v>
      </c>
      <c r="BC66" s="130">
        <v>-2</v>
      </c>
      <c r="BD66" s="130">
        <v>-1</v>
      </c>
      <c r="BE66" s="130" t="s">
        <v>4407</v>
      </c>
      <c r="BF66" s="130" t="s">
        <v>4396</v>
      </c>
      <c r="BG66" s="90" t="str">
        <f>REPLACE(INDEX(GroupVertices[Group], MATCH(Vertices[[#This Row],[Vertex]],GroupVertices[Vertex],0)),1,1,"")</f>
        <v>est</v>
      </c>
      <c r="BH66" s="51"/>
      <c r="BI66" s="51"/>
      <c r="BJ66" s="51"/>
      <c r="BK66" s="51"/>
      <c r="BL66" s="51"/>
      <c r="BM66" s="51"/>
      <c r="BN66" s="161" t="s">
        <v>4690</v>
      </c>
      <c r="BO66" s="161" t="s">
        <v>4690</v>
      </c>
      <c r="BP66" s="161" t="s">
        <v>5037</v>
      </c>
      <c r="BQ66" s="161" t="s">
        <v>5037</v>
      </c>
    </row>
    <row r="67" spans="1:69" ht="41.45" customHeight="1" x14ac:dyDescent="0.25">
      <c r="A67" s="14" t="s">
        <v>2601</v>
      </c>
      <c r="C67" s="15" t="s">
        <v>4409</v>
      </c>
      <c r="D67" s="126"/>
      <c r="E67" s="131"/>
      <c r="F67" s="125"/>
      <c r="G67" s="119" t="s">
        <v>2646</v>
      </c>
      <c r="H67" s="126"/>
      <c r="I67" s="132"/>
      <c r="J67" s="127"/>
      <c r="K67" s="127"/>
      <c r="L67" s="133" t="s">
        <v>2814</v>
      </c>
      <c r="M67" s="128"/>
      <c r="N67" s="134">
        <v>9376.0087890625</v>
      </c>
      <c r="O67" s="134">
        <v>5209.9013671875</v>
      </c>
      <c r="P67" s="135"/>
      <c r="Q67" s="136"/>
      <c r="R67" s="136"/>
      <c r="S67" s="51">
        <v>2</v>
      </c>
      <c r="T67" s="51">
        <v>0</v>
      </c>
      <c r="U67" s="51">
        <v>2</v>
      </c>
      <c r="V67" s="52">
        <v>2.399384</v>
      </c>
      <c r="W67" s="52">
        <v>1.2669999999999999E-3</v>
      </c>
      <c r="X67" s="52">
        <v>3.673E-3</v>
      </c>
      <c r="Y67" s="52">
        <v>0.61826499999999995</v>
      </c>
      <c r="Z67" s="52">
        <v>0</v>
      </c>
      <c r="AA67" s="52">
        <v>0</v>
      </c>
      <c r="AB67" s="137">
        <v>113</v>
      </c>
      <c r="AC67" s="137"/>
      <c r="AD67" s="106"/>
      <c r="AE67" s="91" t="s">
        <v>2732</v>
      </c>
      <c r="AF67" s="91">
        <v>11</v>
      </c>
      <c r="AG67" s="91">
        <v>12</v>
      </c>
      <c r="AH67" s="91">
        <v>53</v>
      </c>
      <c r="AI67" s="91">
        <v>24</v>
      </c>
      <c r="AJ67" s="91"/>
      <c r="AK67" s="91"/>
      <c r="AL67" s="91" t="s">
        <v>2360</v>
      </c>
      <c r="AM67" s="97" t="s">
        <v>2767</v>
      </c>
      <c r="AN67" s="91"/>
      <c r="AO67" s="94">
        <v>40959.600613425922</v>
      </c>
      <c r="AP67" s="97" t="s">
        <v>2776</v>
      </c>
      <c r="AQ67" s="91" t="b">
        <v>0</v>
      </c>
      <c r="AR67" s="91" t="b">
        <v>0</v>
      </c>
      <c r="AS67" s="91" t="b">
        <v>1</v>
      </c>
      <c r="AT67" s="91" t="s">
        <v>246</v>
      </c>
      <c r="AU67" s="91">
        <v>0</v>
      </c>
      <c r="AV67" s="97" t="s">
        <v>2783</v>
      </c>
      <c r="AW67" s="91" t="b">
        <v>0</v>
      </c>
      <c r="AX67" s="91" t="s">
        <v>308</v>
      </c>
      <c r="AY67" s="97" t="s">
        <v>2795</v>
      </c>
      <c r="AZ67" s="91" t="s">
        <v>66</v>
      </c>
      <c r="BA67" s="130" t="s">
        <v>2044</v>
      </c>
      <c r="BB67">
        <v>2</v>
      </c>
      <c r="BC67" s="130">
        <v>-2</v>
      </c>
      <c r="BD67" s="130">
        <v>-1</v>
      </c>
      <c r="BE67" s="130" t="s">
        <v>4407</v>
      </c>
      <c r="BF67" s="130" t="s">
        <v>4396</v>
      </c>
      <c r="BG67" s="90" t="str">
        <f>REPLACE(INDEX(GroupVertices[Group], MATCH(Vertices[[#This Row],[Vertex]],GroupVertices[Vertex],0)),1,1,"")</f>
        <v>est</v>
      </c>
      <c r="BH67" s="51" t="s">
        <v>2632</v>
      </c>
      <c r="BI67" s="51" t="s">
        <v>2632</v>
      </c>
      <c r="BJ67" s="51" t="s">
        <v>342</v>
      </c>
      <c r="BK67" s="51" t="s">
        <v>342</v>
      </c>
      <c r="BL67" s="51"/>
      <c r="BM67" s="51"/>
      <c r="BN67" s="161" t="s">
        <v>4693</v>
      </c>
      <c r="BO67" s="161" t="s">
        <v>4693</v>
      </c>
      <c r="BP67" s="161" t="s">
        <v>5040</v>
      </c>
      <c r="BQ67" s="161" t="s">
        <v>5040</v>
      </c>
    </row>
    <row r="68" spans="1:69" ht="41.45" customHeight="1" x14ac:dyDescent="0.25">
      <c r="A68" s="14" t="s">
        <v>2602</v>
      </c>
      <c r="C68" s="15" t="s">
        <v>4409</v>
      </c>
      <c r="D68" s="126"/>
      <c r="E68" s="131"/>
      <c r="F68" s="125"/>
      <c r="G68" s="119" t="s">
        <v>2647</v>
      </c>
      <c r="H68" s="126"/>
      <c r="I68" s="132"/>
      <c r="J68" s="127"/>
      <c r="K68" s="127"/>
      <c r="L68" s="133" t="s">
        <v>2815</v>
      </c>
      <c r="M68" s="128"/>
      <c r="N68" s="134">
        <v>9413.083984375</v>
      </c>
      <c r="O68" s="134">
        <v>3427.420654296875</v>
      </c>
      <c r="P68" s="135"/>
      <c r="Q68" s="136"/>
      <c r="R68" s="136"/>
      <c r="S68" s="51">
        <v>2</v>
      </c>
      <c r="T68" s="51">
        <v>0</v>
      </c>
      <c r="U68" s="51">
        <v>2</v>
      </c>
      <c r="V68" s="52">
        <v>2.399384</v>
      </c>
      <c r="W68" s="52">
        <v>1.2669999999999999E-3</v>
      </c>
      <c r="X68" s="52">
        <v>3.673E-3</v>
      </c>
      <c r="Y68" s="52">
        <v>0.61826499999999995</v>
      </c>
      <c r="Z68" s="52">
        <v>0</v>
      </c>
      <c r="AA68" s="52">
        <v>0</v>
      </c>
      <c r="AB68" s="137">
        <v>114</v>
      </c>
      <c r="AC68" s="137"/>
      <c r="AD68" s="106"/>
      <c r="AE68" s="91" t="s">
        <v>2733</v>
      </c>
      <c r="AF68" s="91">
        <v>232</v>
      </c>
      <c r="AG68" s="91">
        <v>110</v>
      </c>
      <c r="AH68" s="91">
        <v>2877</v>
      </c>
      <c r="AI68" s="91">
        <v>1353</v>
      </c>
      <c r="AJ68" s="91">
        <v>19800</v>
      </c>
      <c r="AK68" s="91" t="s">
        <v>2747</v>
      </c>
      <c r="AL68" s="91" t="s">
        <v>2761</v>
      </c>
      <c r="AM68" s="91"/>
      <c r="AN68" s="91" t="s">
        <v>293</v>
      </c>
      <c r="AO68" s="94">
        <v>40208.765219907407</v>
      </c>
      <c r="AP68" s="91"/>
      <c r="AQ68" s="91" t="b">
        <v>0</v>
      </c>
      <c r="AR68" s="91" t="b">
        <v>0</v>
      </c>
      <c r="AS68" s="91" t="b">
        <v>1</v>
      </c>
      <c r="AT68" s="91" t="s">
        <v>246</v>
      </c>
      <c r="AU68" s="91">
        <v>3</v>
      </c>
      <c r="AV68" s="97" t="s">
        <v>300</v>
      </c>
      <c r="AW68" s="91" t="b">
        <v>0</v>
      </c>
      <c r="AX68" s="91" t="s">
        <v>308</v>
      </c>
      <c r="AY68" s="97" t="s">
        <v>2796</v>
      </c>
      <c r="AZ68" s="91" t="s">
        <v>66</v>
      </c>
      <c r="BA68" s="130" t="s">
        <v>2044</v>
      </c>
      <c r="BB68">
        <v>2</v>
      </c>
      <c r="BC68" s="130">
        <v>-2</v>
      </c>
      <c r="BD68" s="130">
        <v>-1</v>
      </c>
      <c r="BE68" s="130" t="s">
        <v>4407</v>
      </c>
      <c r="BF68" s="130" t="s">
        <v>4396</v>
      </c>
      <c r="BG68" s="90" t="str">
        <f>REPLACE(INDEX(GroupVertices[Group], MATCH(Vertices[[#This Row],[Vertex]],GroupVertices[Vertex],0)),1,1,"")</f>
        <v>est</v>
      </c>
      <c r="BH68" s="51"/>
      <c r="BI68" s="51"/>
      <c r="BJ68" s="51"/>
      <c r="BK68" s="51"/>
      <c r="BL68" s="51"/>
      <c r="BM68" s="51"/>
      <c r="BN68" s="161" t="s">
        <v>4694</v>
      </c>
      <c r="BO68" s="161" t="s">
        <v>4694</v>
      </c>
      <c r="BP68" s="161" t="s">
        <v>5041</v>
      </c>
      <c r="BQ68" s="161" t="s">
        <v>5041</v>
      </c>
    </row>
    <row r="69" spans="1:69" ht="41.45" customHeight="1" x14ac:dyDescent="0.25">
      <c r="A69" s="14" t="s">
        <v>2605</v>
      </c>
      <c r="C69" s="15" t="s">
        <v>4409</v>
      </c>
      <c r="D69" s="126"/>
      <c r="E69" s="131"/>
      <c r="F69" s="125"/>
      <c r="G69" s="119" t="s">
        <v>2649</v>
      </c>
      <c r="H69" s="126"/>
      <c r="I69" s="132"/>
      <c r="J69" s="127"/>
      <c r="K69" s="127"/>
      <c r="L69" s="133" t="s">
        <v>2818</v>
      </c>
      <c r="M69" s="128"/>
      <c r="N69" s="134">
        <v>8156.923828125</v>
      </c>
      <c r="O69" s="134">
        <v>3504.964111328125</v>
      </c>
      <c r="P69" s="135"/>
      <c r="Q69" s="136"/>
      <c r="R69" s="136"/>
      <c r="S69" s="51">
        <v>2</v>
      </c>
      <c r="T69" s="51">
        <v>0</v>
      </c>
      <c r="U69" s="51">
        <v>2</v>
      </c>
      <c r="V69" s="52">
        <v>2.399384</v>
      </c>
      <c r="W69" s="52">
        <v>1.2669999999999999E-3</v>
      </c>
      <c r="X69" s="52">
        <v>3.673E-3</v>
      </c>
      <c r="Y69" s="52">
        <v>0.61826499999999995</v>
      </c>
      <c r="Z69" s="52">
        <v>0</v>
      </c>
      <c r="AA69" s="52">
        <v>0</v>
      </c>
      <c r="AB69" s="137">
        <v>115</v>
      </c>
      <c r="AC69" s="137"/>
      <c r="AD69" s="106"/>
      <c r="AE69" s="91" t="s">
        <v>2736</v>
      </c>
      <c r="AF69" s="91">
        <v>60</v>
      </c>
      <c r="AG69" s="91">
        <v>19</v>
      </c>
      <c r="AH69" s="91">
        <v>127</v>
      </c>
      <c r="AI69" s="91">
        <v>4</v>
      </c>
      <c r="AJ69" s="91">
        <v>14400</v>
      </c>
      <c r="AK69" s="91" t="s">
        <v>2749</v>
      </c>
      <c r="AL69" s="91" t="s">
        <v>2762</v>
      </c>
      <c r="AM69" s="91"/>
      <c r="AN69" s="91" t="s">
        <v>1793</v>
      </c>
      <c r="AO69" s="94">
        <v>41612.429062499999</v>
      </c>
      <c r="AP69" s="91"/>
      <c r="AQ69" s="91" t="b">
        <v>1</v>
      </c>
      <c r="AR69" s="91" t="b">
        <v>0</v>
      </c>
      <c r="AS69" s="91" t="b">
        <v>1</v>
      </c>
      <c r="AT69" s="91" t="s">
        <v>246</v>
      </c>
      <c r="AU69" s="91">
        <v>0</v>
      </c>
      <c r="AV69" s="97" t="s">
        <v>300</v>
      </c>
      <c r="AW69" s="91" t="b">
        <v>0</v>
      </c>
      <c r="AX69" s="91" t="s">
        <v>308</v>
      </c>
      <c r="AY69" s="97" t="s">
        <v>2799</v>
      </c>
      <c r="AZ69" s="91" t="s">
        <v>66</v>
      </c>
      <c r="BA69" s="130" t="s">
        <v>2044</v>
      </c>
      <c r="BB69">
        <v>2</v>
      </c>
      <c r="BC69" s="130">
        <v>-2</v>
      </c>
      <c r="BD69" s="130">
        <v>-1</v>
      </c>
      <c r="BE69" s="130" t="s">
        <v>4407</v>
      </c>
      <c r="BF69" s="130" t="s">
        <v>4396</v>
      </c>
      <c r="BG69" s="90" t="str">
        <f>REPLACE(INDEX(GroupVertices[Group], MATCH(Vertices[[#This Row],[Vertex]],GroupVertices[Vertex],0)),1,1,"")</f>
        <v>est</v>
      </c>
      <c r="BH69" s="51"/>
      <c r="BI69" s="51"/>
      <c r="BJ69" s="51"/>
      <c r="BK69" s="51"/>
      <c r="BL69" s="51"/>
      <c r="BM69" s="51"/>
      <c r="BN69" s="161" t="s">
        <v>4697</v>
      </c>
      <c r="BO69" s="161" t="s">
        <v>4697</v>
      </c>
      <c r="BP69" s="161" t="s">
        <v>5044</v>
      </c>
      <c r="BQ69" s="161" t="s">
        <v>5044</v>
      </c>
    </row>
    <row r="70" spans="1:69" ht="41.45" customHeight="1" x14ac:dyDescent="0.25">
      <c r="A70" s="14" t="s">
        <v>2942</v>
      </c>
      <c r="C70" s="15" t="s">
        <v>4409</v>
      </c>
      <c r="D70" s="15"/>
      <c r="E70" s="102"/>
      <c r="F70" s="125"/>
      <c r="G70" s="119" t="s">
        <v>2961</v>
      </c>
      <c r="H70" s="126"/>
      <c r="I70" s="16"/>
      <c r="J70" s="62"/>
      <c r="K70" s="127"/>
      <c r="L70" s="121" t="s">
        <v>3024</v>
      </c>
      <c r="M70" s="128"/>
      <c r="N70" s="104">
        <v>7500.1611328125</v>
      </c>
      <c r="O70" s="104">
        <v>2625.099365234375</v>
      </c>
      <c r="P70" s="73"/>
      <c r="Q70" s="105"/>
      <c r="R70" s="105"/>
      <c r="S70" s="51">
        <v>2</v>
      </c>
      <c r="T70" s="51">
        <v>0</v>
      </c>
      <c r="U70" s="51">
        <v>2</v>
      </c>
      <c r="V70" s="52">
        <v>2.399384</v>
      </c>
      <c r="W70" s="52">
        <v>1.2669999999999999E-3</v>
      </c>
      <c r="X70" s="52">
        <v>3.673E-3</v>
      </c>
      <c r="Y70" s="52">
        <v>0.61826499999999995</v>
      </c>
      <c r="Z70" s="52">
        <v>0</v>
      </c>
      <c r="AA70" s="52">
        <v>0</v>
      </c>
      <c r="AB70" s="78">
        <v>116</v>
      </c>
      <c r="AC70" s="78"/>
      <c r="AD70" s="106"/>
      <c r="AE70" s="91" t="s">
        <v>2991</v>
      </c>
      <c r="AF70" s="91">
        <v>599</v>
      </c>
      <c r="AG70" s="91">
        <v>47</v>
      </c>
      <c r="AH70" s="91">
        <v>156</v>
      </c>
      <c r="AI70" s="91">
        <v>97</v>
      </c>
      <c r="AJ70" s="91"/>
      <c r="AK70" s="91" t="s">
        <v>2997</v>
      </c>
      <c r="AL70" s="91" t="s">
        <v>3002</v>
      </c>
      <c r="AM70" s="91"/>
      <c r="AN70" s="91"/>
      <c r="AO70" s="94">
        <v>40771.620636574073</v>
      </c>
      <c r="AP70" s="91"/>
      <c r="AQ70" s="91" t="b">
        <v>0</v>
      </c>
      <c r="AR70" s="91" t="b">
        <v>0</v>
      </c>
      <c r="AS70" s="91" t="b">
        <v>0</v>
      </c>
      <c r="AT70" s="91" t="s">
        <v>246</v>
      </c>
      <c r="AU70" s="91">
        <v>1</v>
      </c>
      <c r="AV70" s="97" t="s">
        <v>3010</v>
      </c>
      <c r="AW70" s="91" t="b">
        <v>0</v>
      </c>
      <c r="AX70" s="91" t="s">
        <v>308</v>
      </c>
      <c r="AY70" s="97" t="s">
        <v>3015</v>
      </c>
      <c r="AZ70" s="91" t="s">
        <v>66</v>
      </c>
      <c r="BA70" s="130" t="s">
        <v>2937</v>
      </c>
      <c r="BB70">
        <v>2</v>
      </c>
      <c r="BC70" s="130">
        <v>0</v>
      </c>
      <c r="BD70" s="130">
        <v>0</v>
      </c>
      <c r="BE70" s="130" t="s">
        <v>4405</v>
      </c>
      <c r="BF70" s="130" t="s">
        <v>4396</v>
      </c>
      <c r="BG70" s="90" t="str">
        <f>REPLACE(INDEX(GroupVertices[Group], MATCH(Vertices[[#This Row],[Vertex]],GroupVertices[Vertex],0)),1,1,"")</f>
        <v>ast</v>
      </c>
      <c r="BH70" s="51"/>
      <c r="BI70" s="51"/>
      <c r="BJ70" s="51"/>
      <c r="BK70" s="51"/>
      <c r="BL70" s="51"/>
      <c r="BM70" s="51"/>
      <c r="BN70" s="161" t="s">
        <v>4711</v>
      </c>
      <c r="BO70" s="161" t="s">
        <v>4711</v>
      </c>
      <c r="BP70" s="161" t="s">
        <v>5057</v>
      </c>
      <c r="BQ70" s="161" t="s">
        <v>5057</v>
      </c>
    </row>
    <row r="71" spans="1:69" ht="41.45" customHeight="1" x14ac:dyDescent="0.25">
      <c r="A71" s="14" t="s">
        <v>3298</v>
      </c>
      <c r="C71" s="15" t="s">
        <v>4409</v>
      </c>
      <c r="D71" s="126"/>
      <c r="E71" s="131"/>
      <c r="F71" s="125"/>
      <c r="G71" s="119" t="s">
        <v>3305</v>
      </c>
      <c r="H71" s="126"/>
      <c r="I71" s="132"/>
      <c r="J71" s="127"/>
      <c r="K71" s="127"/>
      <c r="L71" s="133" t="s">
        <v>3332</v>
      </c>
      <c r="M71" s="128"/>
      <c r="N71" s="134">
        <v>7502.541015625</v>
      </c>
      <c r="O71" s="134">
        <v>4504.40087890625</v>
      </c>
      <c r="P71" s="135"/>
      <c r="Q71" s="136"/>
      <c r="R71" s="136"/>
      <c r="S71" s="51">
        <v>2</v>
      </c>
      <c r="T71" s="51">
        <v>0</v>
      </c>
      <c r="U71" s="51">
        <v>2</v>
      </c>
      <c r="V71" s="52">
        <v>2.399384</v>
      </c>
      <c r="W71" s="52">
        <v>1.2669999999999999E-3</v>
      </c>
      <c r="X71" s="52">
        <v>3.673E-3</v>
      </c>
      <c r="Y71" s="52">
        <v>0.61826499999999995</v>
      </c>
      <c r="Z71" s="52">
        <v>0</v>
      </c>
      <c r="AA71" s="52">
        <v>0</v>
      </c>
      <c r="AB71" s="137">
        <v>117</v>
      </c>
      <c r="AC71" s="137"/>
      <c r="AD71" s="106"/>
      <c r="AE71" s="91" t="s">
        <v>3317</v>
      </c>
      <c r="AF71" s="91">
        <v>156</v>
      </c>
      <c r="AG71" s="91">
        <v>201</v>
      </c>
      <c r="AH71" s="91">
        <v>1373</v>
      </c>
      <c r="AI71" s="91">
        <v>1910</v>
      </c>
      <c r="AJ71" s="91">
        <v>19800</v>
      </c>
      <c r="AK71" s="91" t="s">
        <v>3319</v>
      </c>
      <c r="AL71" s="91" t="s">
        <v>3321</v>
      </c>
      <c r="AM71" s="91"/>
      <c r="AN71" s="91" t="s">
        <v>291</v>
      </c>
      <c r="AO71" s="94">
        <v>42367.445787037039</v>
      </c>
      <c r="AP71" s="97" t="s">
        <v>3324</v>
      </c>
      <c r="AQ71" s="91" t="b">
        <v>0</v>
      </c>
      <c r="AR71" s="91" t="b">
        <v>0</v>
      </c>
      <c r="AS71" s="91" t="b">
        <v>1</v>
      </c>
      <c r="AT71" s="91" t="s">
        <v>246</v>
      </c>
      <c r="AU71" s="91">
        <v>4</v>
      </c>
      <c r="AV71" s="97" t="s">
        <v>302</v>
      </c>
      <c r="AW71" s="91" t="b">
        <v>0</v>
      </c>
      <c r="AX71" s="91" t="s">
        <v>308</v>
      </c>
      <c r="AY71" s="97" t="s">
        <v>3328</v>
      </c>
      <c r="AZ71" s="91" t="s">
        <v>66</v>
      </c>
      <c r="BA71" s="130" t="s">
        <v>3246</v>
      </c>
      <c r="BB71">
        <v>2</v>
      </c>
      <c r="BC71" s="130">
        <v>-2</v>
      </c>
      <c r="BD71" s="130">
        <v>-1</v>
      </c>
      <c r="BE71" s="130" t="s">
        <v>4407</v>
      </c>
      <c r="BF71" s="130" t="s">
        <v>4396</v>
      </c>
      <c r="BG71" s="90" t="str">
        <f>REPLACE(INDEX(GroupVertices[Group], MATCH(Vertices[[#This Row],[Vertex]],GroupVertices[Vertex],0)),1,1,"")</f>
        <v>est</v>
      </c>
      <c r="BH71" s="51"/>
      <c r="BI71" s="51"/>
      <c r="BJ71" s="51"/>
      <c r="BK71" s="51"/>
      <c r="BL71" s="51"/>
      <c r="BM71" s="51"/>
      <c r="BN71" s="161" t="s">
        <v>4725</v>
      </c>
      <c r="BO71" s="161" t="s">
        <v>4725</v>
      </c>
      <c r="BP71" s="161" t="s">
        <v>5071</v>
      </c>
      <c r="BQ71" s="161" t="s">
        <v>5071</v>
      </c>
    </row>
    <row r="72" spans="1:69" ht="41.45" customHeight="1" x14ac:dyDescent="0.25">
      <c r="A72" s="107" t="s">
        <v>3299</v>
      </c>
      <c r="C72" s="15" t="s">
        <v>4409</v>
      </c>
      <c r="D72" s="108"/>
      <c r="E72" s="109"/>
      <c r="F72" s="110"/>
      <c r="G72" s="120" t="s">
        <v>3306</v>
      </c>
      <c r="H72" s="108"/>
      <c r="I72" s="111"/>
      <c r="J72" s="112"/>
      <c r="K72" s="112"/>
      <c r="L72" s="122" t="s">
        <v>3333</v>
      </c>
      <c r="M72" s="113"/>
      <c r="N72" s="114">
        <v>8874.5771484375</v>
      </c>
      <c r="O72" s="114">
        <v>3350.72607421875</v>
      </c>
      <c r="P72" s="115"/>
      <c r="Q72" s="116"/>
      <c r="R72" s="116"/>
      <c r="S72" s="51">
        <v>2</v>
      </c>
      <c r="T72" s="51">
        <v>0</v>
      </c>
      <c r="U72" s="51">
        <v>2</v>
      </c>
      <c r="V72" s="52">
        <v>2.399384</v>
      </c>
      <c r="W72" s="52">
        <v>1.2669999999999999E-3</v>
      </c>
      <c r="X72" s="52">
        <v>3.673E-3</v>
      </c>
      <c r="Y72" s="52">
        <v>0.61826499999999995</v>
      </c>
      <c r="Z72" s="52">
        <v>0</v>
      </c>
      <c r="AA72" s="52">
        <v>0</v>
      </c>
      <c r="AB72" s="117">
        <v>118</v>
      </c>
      <c r="AC72" s="117"/>
      <c r="AD72" s="118"/>
      <c r="AE72" s="92" t="s">
        <v>3318</v>
      </c>
      <c r="AF72" s="92">
        <v>1280</v>
      </c>
      <c r="AG72" s="92">
        <v>4679</v>
      </c>
      <c r="AH72" s="92">
        <v>48378</v>
      </c>
      <c r="AI72" s="92">
        <v>11165</v>
      </c>
      <c r="AJ72" s="92">
        <v>19800</v>
      </c>
      <c r="AK72" s="92" t="s">
        <v>3320</v>
      </c>
      <c r="AL72" s="92"/>
      <c r="AM72" s="92"/>
      <c r="AN72" s="92" t="s">
        <v>291</v>
      </c>
      <c r="AO72" s="95">
        <v>40292.12945601852</v>
      </c>
      <c r="AP72" s="98" t="s">
        <v>3325</v>
      </c>
      <c r="AQ72" s="92" t="b">
        <v>0</v>
      </c>
      <c r="AR72" s="92" t="b">
        <v>0</v>
      </c>
      <c r="AS72" s="92" t="b">
        <v>1</v>
      </c>
      <c r="AT72" s="92" t="s">
        <v>246</v>
      </c>
      <c r="AU72" s="92">
        <v>28</v>
      </c>
      <c r="AV72" s="98" t="s">
        <v>300</v>
      </c>
      <c r="AW72" s="92" t="b">
        <v>0</v>
      </c>
      <c r="AX72" s="92" t="s">
        <v>308</v>
      </c>
      <c r="AY72" s="98" t="s">
        <v>3329</v>
      </c>
      <c r="AZ72" s="92" t="s">
        <v>66</v>
      </c>
      <c r="BA72" s="130" t="s">
        <v>3246</v>
      </c>
      <c r="BB72">
        <v>2</v>
      </c>
      <c r="BC72" s="130">
        <v>-2</v>
      </c>
      <c r="BD72" s="130">
        <v>-1</v>
      </c>
      <c r="BE72" s="130" t="s">
        <v>4407</v>
      </c>
      <c r="BF72" s="130" t="s">
        <v>4396</v>
      </c>
      <c r="BG72" s="90" t="str">
        <f>REPLACE(INDEX(GroupVertices[Group], MATCH(Vertices[[#This Row],[Vertex]],GroupVertices[Vertex],0)),1,1,"")</f>
        <v>est</v>
      </c>
      <c r="BH72" s="51"/>
      <c r="BI72" s="51"/>
      <c r="BJ72" s="51"/>
      <c r="BK72" s="51"/>
      <c r="BL72" s="51"/>
      <c r="BM72" s="51"/>
      <c r="BN72" s="161" t="s">
        <v>4726</v>
      </c>
      <c r="BO72" s="161" t="s">
        <v>4726</v>
      </c>
      <c r="BP72" s="161" t="s">
        <v>5072</v>
      </c>
      <c r="BQ72" s="161" t="s">
        <v>5072</v>
      </c>
    </row>
    <row r="73" spans="1:69" ht="41.45" customHeight="1" x14ac:dyDescent="0.25">
      <c r="A73" s="14" t="s">
        <v>3369</v>
      </c>
      <c r="C73" s="15" t="s">
        <v>4409</v>
      </c>
      <c r="D73" s="126"/>
      <c r="E73" s="131"/>
      <c r="F73" s="125"/>
      <c r="G73" s="119" t="s">
        <v>3394</v>
      </c>
      <c r="H73" s="126"/>
      <c r="I73" s="132"/>
      <c r="J73" s="127"/>
      <c r="K73" s="127"/>
      <c r="L73" s="133" t="s">
        <v>3480</v>
      </c>
      <c r="M73" s="128"/>
      <c r="N73" s="134">
        <v>455.52996826171875</v>
      </c>
      <c r="O73" s="134">
        <v>8415.634765625</v>
      </c>
      <c r="P73" s="135"/>
      <c r="Q73" s="136"/>
      <c r="R73" s="136"/>
      <c r="S73" s="51">
        <v>2</v>
      </c>
      <c r="T73" s="51">
        <v>0</v>
      </c>
      <c r="U73" s="51">
        <v>2</v>
      </c>
      <c r="V73" s="52">
        <v>2.399384</v>
      </c>
      <c r="W73" s="52">
        <v>1.2669999999999999E-3</v>
      </c>
      <c r="X73" s="52">
        <v>3.673E-3</v>
      </c>
      <c r="Y73" s="52">
        <v>0.61826499999999995</v>
      </c>
      <c r="Z73" s="52">
        <v>0</v>
      </c>
      <c r="AA73" s="52">
        <v>0</v>
      </c>
      <c r="AB73" s="137">
        <v>119</v>
      </c>
      <c r="AC73" s="137"/>
      <c r="AD73" s="106"/>
      <c r="AE73" s="91" t="s">
        <v>3433</v>
      </c>
      <c r="AF73" s="91">
        <v>147</v>
      </c>
      <c r="AG73" s="91">
        <v>87</v>
      </c>
      <c r="AH73" s="91">
        <v>661</v>
      </c>
      <c r="AI73" s="91">
        <v>317</v>
      </c>
      <c r="AJ73" s="91">
        <v>19800</v>
      </c>
      <c r="AK73" s="91" t="s">
        <v>3441</v>
      </c>
      <c r="AL73" s="91" t="s">
        <v>286</v>
      </c>
      <c r="AM73" s="91"/>
      <c r="AN73" s="91" t="s">
        <v>291</v>
      </c>
      <c r="AO73" s="94">
        <v>42253.579942129632</v>
      </c>
      <c r="AP73" s="97" t="s">
        <v>3458</v>
      </c>
      <c r="AQ73" s="91" t="b">
        <v>1</v>
      </c>
      <c r="AR73" s="91" t="b">
        <v>0</v>
      </c>
      <c r="AS73" s="91" t="b">
        <v>1</v>
      </c>
      <c r="AT73" s="91" t="s">
        <v>246</v>
      </c>
      <c r="AU73" s="91">
        <v>4</v>
      </c>
      <c r="AV73" s="97" t="s">
        <v>300</v>
      </c>
      <c r="AW73" s="91" t="b">
        <v>0</v>
      </c>
      <c r="AX73" s="91" t="s">
        <v>308</v>
      </c>
      <c r="AY73" s="97" t="s">
        <v>3469</v>
      </c>
      <c r="AZ73" s="91" t="s">
        <v>66</v>
      </c>
      <c r="BA73" s="130" t="s">
        <v>3360</v>
      </c>
      <c r="BB73">
        <v>2</v>
      </c>
      <c r="BC73" s="130">
        <v>0</v>
      </c>
      <c r="BD73" s="130">
        <v>0</v>
      </c>
      <c r="BE73" s="130" t="s">
        <v>4404</v>
      </c>
      <c r="BF73" s="130" t="s">
        <v>4396</v>
      </c>
      <c r="BG73" s="90" t="str">
        <f>REPLACE(INDEX(GroupVertices[Group], MATCH(Vertices[[#This Row],[Vertex]],GroupVertices[Vertex],0)),1,1,"")</f>
        <v>outh</v>
      </c>
      <c r="BH73" s="51"/>
      <c r="BI73" s="51"/>
      <c r="BJ73" s="51"/>
      <c r="BK73" s="51"/>
      <c r="BL73" s="51"/>
      <c r="BM73" s="51"/>
      <c r="BN73" s="161" t="s">
        <v>4730</v>
      </c>
      <c r="BO73" s="161" t="s">
        <v>4730</v>
      </c>
      <c r="BP73" s="161" t="s">
        <v>5076</v>
      </c>
      <c r="BQ73" s="161" t="s">
        <v>5076</v>
      </c>
    </row>
    <row r="74" spans="1:69" ht="41.45" customHeight="1" x14ac:dyDescent="0.25">
      <c r="A74" s="14" t="s">
        <v>3539</v>
      </c>
      <c r="C74" s="15" t="s">
        <v>4409</v>
      </c>
      <c r="D74" s="15"/>
      <c r="E74" s="102"/>
      <c r="F74" s="125"/>
      <c r="G74" s="119" t="s">
        <v>3551</v>
      </c>
      <c r="H74" s="126"/>
      <c r="I74" s="16"/>
      <c r="J74" s="62"/>
      <c r="K74" s="127"/>
      <c r="L74" s="121" t="s">
        <v>3596</v>
      </c>
      <c r="M74" s="128"/>
      <c r="N74" s="104">
        <v>4627.525390625</v>
      </c>
      <c r="O74" s="104">
        <v>2730.709716796875</v>
      </c>
      <c r="P74" s="73"/>
      <c r="Q74" s="105"/>
      <c r="R74" s="105"/>
      <c r="S74" s="51">
        <v>2</v>
      </c>
      <c r="T74" s="51">
        <v>0</v>
      </c>
      <c r="U74" s="51">
        <v>2</v>
      </c>
      <c r="V74" s="52">
        <v>2.399384</v>
      </c>
      <c r="W74" s="52">
        <v>1.2669999999999999E-3</v>
      </c>
      <c r="X74" s="52">
        <v>3.673E-3</v>
      </c>
      <c r="Y74" s="52">
        <v>0.61826499999999995</v>
      </c>
      <c r="Z74" s="52">
        <v>0</v>
      </c>
      <c r="AA74" s="52">
        <v>0</v>
      </c>
      <c r="AB74" s="78">
        <v>120</v>
      </c>
      <c r="AC74" s="78"/>
      <c r="AD74" s="106"/>
      <c r="AE74" s="91" t="s">
        <v>3577</v>
      </c>
      <c r="AF74" s="91">
        <v>2</v>
      </c>
      <c r="AG74" s="91">
        <v>89</v>
      </c>
      <c r="AH74" s="91">
        <v>193</v>
      </c>
      <c r="AI74" s="91">
        <v>0</v>
      </c>
      <c r="AJ74" s="91">
        <v>19800</v>
      </c>
      <c r="AK74" s="91"/>
      <c r="AL74" s="91"/>
      <c r="AM74" s="91"/>
      <c r="AN74" s="91" t="s">
        <v>291</v>
      </c>
      <c r="AO74" s="94">
        <v>40282.387071759258</v>
      </c>
      <c r="AP74" s="97" t="s">
        <v>3587</v>
      </c>
      <c r="AQ74" s="91" t="b">
        <v>1</v>
      </c>
      <c r="AR74" s="91" t="b">
        <v>0</v>
      </c>
      <c r="AS74" s="91" t="b">
        <v>0</v>
      </c>
      <c r="AT74" s="91" t="s">
        <v>246</v>
      </c>
      <c r="AU74" s="91">
        <v>0</v>
      </c>
      <c r="AV74" s="97" t="s">
        <v>300</v>
      </c>
      <c r="AW74" s="91" t="b">
        <v>0</v>
      </c>
      <c r="AX74" s="91" t="s">
        <v>308</v>
      </c>
      <c r="AY74" s="97" t="s">
        <v>3592</v>
      </c>
      <c r="AZ74" s="91" t="s">
        <v>66</v>
      </c>
      <c r="BA74" s="130" t="s">
        <v>3536</v>
      </c>
      <c r="BB74">
        <v>6</v>
      </c>
      <c r="BC74" s="130">
        <v>-2</v>
      </c>
      <c r="BD74" s="130">
        <v>-0.33333333333333331</v>
      </c>
      <c r="BE74" s="130" t="s">
        <v>4406</v>
      </c>
      <c r="BF74" s="130" t="s">
        <v>4396</v>
      </c>
      <c r="BG74" s="90" t="str">
        <f>REPLACE(INDEX(GroupVertices[Group], MATCH(Vertices[[#This Row],[Vertex]],GroupVertices[Vertex],0)),1,1,"")</f>
        <v>orth</v>
      </c>
      <c r="BH74" s="51"/>
      <c r="BI74" s="51"/>
      <c r="BJ74" s="51"/>
      <c r="BK74" s="51"/>
      <c r="BL74" s="51" t="s">
        <v>3547</v>
      </c>
      <c r="BM74" s="51" t="s">
        <v>3547</v>
      </c>
      <c r="BN74" s="161" t="s">
        <v>4736</v>
      </c>
      <c r="BO74" s="161" t="s">
        <v>4920</v>
      </c>
      <c r="BP74" s="161" t="s">
        <v>5082</v>
      </c>
      <c r="BQ74" s="161" t="s">
        <v>5260</v>
      </c>
    </row>
    <row r="75" spans="1:69" ht="41.45" customHeight="1" x14ac:dyDescent="0.25">
      <c r="A75" s="14" t="s">
        <v>3635</v>
      </c>
      <c r="C75" s="15" t="s">
        <v>4409</v>
      </c>
      <c r="D75" s="126"/>
      <c r="E75" s="131"/>
      <c r="F75" s="125"/>
      <c r="G75" s="119" t="s">
        <v>3654</v>
      </c>
      <c r="H75" s="126"/>
      <c r="I75" s="132"/>
      <c r="J75" s="127"/>
      <c r="K75" s="127"/>
      <c r="L75" s="133" t="s">
        <v>3718</v>
      </c>
      <c r="M75" s="128"/>
      <c r="N75" s="134">
        <v>2360.234619140625</v>
      </c>
      <c r="O75" s="134">
        <v>1113.198486328125</v>
      </c>
      <c r="P75" s="135"/>
      <c r="Q75" s="136"/>
      <c r="R75" s="136"/>
      <c r="S75" s="51">
        <v>2</v>
      </c>
      <c r="T75" s="51">
        <v>0</v>
      </c>
      <c r="U75" s="51">
        <v>2</v>
      </c>
      <c r="V75" s="52">
        <v>2.399384</v>
      </c>
      <c r="W75" s="52">
        <v>1.2669999999999999E-3</v>
      </c>
      <c r="X75" s="52">
        <v>3.673E-3</v>
      </c>
      <c r="Y75" s="52">
        <v>0.61826499999999995</v>
      </c>
      <c r="Z75" s="52">
        <v>0</v>
      </c>
      <c r="AA75" s="52">
        <v>0</v>
      </c>
      <c r="AB75" s="137">
        <v>121</v>
      </c>
      <c r="AC75" s="137"/>
      <c r="AD75" s="106"/>
      <c r="AE75" s="91" t="s">
        <v>3686</v>
      </c>
      <c r="AF75" s="91">
        <v>170</v>
      </c>
      <c r="AG75" s="91">
        <v>72</v>
      </c>
      <c r="AH75" s="91">
        <v>3097</v>
      </c>
      <c r="AI75" s="91">
        <v>219</v>
      </c>
      <c r="AJ75" s="91"/>
      <c r="AK75" s="91" t="s">
        <v>3694</v>
      </c>
      <c r="AL75" s="91" t="s">
        <v>3698</v>
      </c>
      <c r="AM75" s="91"/>
      <c r="AN75" s="91"/>
      <c r="AO75" s="94">
        <v>41430.545648148145</v>
      </c>
      <c r="AP75" s="97" t="s">
        <v>3699</v>
      </c>
      <c r="AQ75" s="91" t="b">
        <v>0</v>
      </c>
      <c r="AR75" s="91" t="b">
        <v>0</v>
      </c>
      <c r="AS75" s="91" t="b">
        <v>0</v>
      </c>
      <c r="AT75" s="91" t="s">
        <v>246</v>
      </c>
      <c r="AU75" s="91">
        <v>133</v>
      </c>
      <c r="AV75" s="97" t="s">
        <v>300</v>
      </c>
      <c r="AW75" s="91" t="b">
        <v>0</v>
      </c>
      <c r="AX75" s="91" t="s">
        <v>308</v>
      </c>
      <c r="AY75" s="97" t="s">
        <v>3705</v>
      </c>
      <c r="AZ75" s="91" t="s">
        <v>66</v>
      </c>
      <c r="BA75" s="130" t="s">
        <v>3536</v>
      </c>
      <c r="BB75">
        <v>4</v>
      </c>
      <c r="BC75" s="130">
        <v>-4</v>
      </c>
      <c r="BD75" s="130">
        <v>-1</v>
      </c>
      <c r="BE75" s="130" t="s">
        <v>4406</v>
      </c>
      <c r="BF75" s="130" t="s">
        <v>4396</v>
      </c>
      <c r="BG75" s="90" t="str">
        <f>REPLACE(INDEX(GroupVertices[Group], MATCH(Vertices[[#This Row],[Vertex]],GroupVertices[Vertex],0)),1,1,"")</f>
        <v>orth</v>
      </c>
      <c r="BH75" s="51"/>
      <c r="BI75" s="51"/>
      <c r="BJ75" s="51"/>
      <c r="BK75" s="51"/>
      <c r="BL75" s="51"/>
      <c r="BM75" s="51"/>
      <c r="BN75" s="161" t="s">
        <v>4741</v>
      </c>
      <c r="BO75" s="161" t="s">
        <v>4923</v>
      </c>
      <c r="BP75" s="161" t="s">
        <v>5087</v>
      </c>
      <c r="BQ75" s="161" t="s">
        <v>5263</v>
      </c>
    </row>
    <row r="76" spans="1:69" ht="41.45" customHeight="1" x14ac:dyDescent="0.25">
      <c r="A76" s="14" t="s">
        <v>3638</v>
      </c>
      <c r="C76" s="15" t="s">
        <v>4409</v>
      </c>
      <c r="D76" s="15"/>
      <c r="E76" s="102"/>
      <c r="F76" s="125"/>
      <c r="G76" s="119" t="s">
        <v>3657</v>
      </c>
      <c r="H76" s="126"/>
      <c r="I76" s="16"/>
      <c r="J76" s="62"/>
      <c r="K76" s="127"/>
      <c r="L76" s="121" t="s">
        <v>3722</v>
      </c>
      <c r="M76" s="128"/>
      <c r="N76" s="104">
        <v>3788.795166015625</v>
      </c>
      <c r="O76" s="104">
        <v>976.465576171875</v>
      </c>
      <c r="P76" s="73"/>
      <c r="Q76" s="105"/>
      <c r="R76" s="105"/>
      <c r="S76" s="51">
        <v>2</v>
      </c>
      <c r="T76" s="51">
        <v>0</v>
      </c>
      <c r="U76" s="51">
        <v>2</v>
      </c>
      <c r="V76" s="52">
        <v>2.399384</v>
      </c>
      <c r="W76" s="52">
        <v>1.2669999999999999E-3</v>
      </c>
      <c r="X76" s="52">
        <v>3.673E-3</v>
      </c>
      <c r="Y76" s="52">
        <v>0.61826499999999995</v>
      </c>
      <c r="Z76" s="52">
        <v>0</v>
      </c>
      <c r="AA76" s="52">
        <v>0</v>
      </c>
      <c r="AB76" s="78">
        <v>122</v>
      </c>
      <c r="AC76" s="78"/>
      <c r="AD76" s="106"/>
      <c r="AE76" s="91" t="s">
        <v>3690</v>
      </c>
      <c r="AF76" s="91">
        <v>158</v>
      </c>
      <c r="AG76" s="91">
        <v>65</v>
      </c>
      <c r="AH76" s="91">
        <v>44</v>
      </c>
      <c r="AI76" s="91">
        <v>4</v>
      </c>
      <c r="AJ76" s="91"/>
      <c r="AK76" s="91" t="s">
        <v>3696</v>
      </c>
      <c r="AL76" s="91" t="s">
        <v>2360</v>
      </c>
      <c r="AM76" s="91"/>
      <c r="AN76" s="91"/>
      <c r="AO76" s="94">
        <v>41439.390497685185</v>
      </c>
      <c r="AP76" s="97" t="s">
        <v>3702</v>
      </c>
      <c r="AQ76" s="91" t="b">
        <v>0</v>
      </c>
      <c r="AR76" s="91" t="b">
        <v>0</v>
      </c>
      <c r="AS76" s="91" t="b">
        <v>0</v>
      </c>
      <c r="AT76" s="91" t="s">
        <v>246</v>
      </c>
      <c r="AU76" s="91">
        <v>0</v>
      </c>
      <c r="AV76" s="97" t="s">
        <v>300</v>
      </c>
      <c r="AW76" s="91" t="b">
        <v>0</v>
      </c>
      <c r="AX76" s="91" t="s">
        <v>308</v>
      </c>
      <c r="AY76" s="97" t="s">
        <v>3709</v>
      </c>
      <c r="AZ76" s="91" t="s">
        <v>66</v>
      </c>
      <c r="BA76" s="130" t="s">
        <v>3536</v>
      </c>
      <c r="BB76">
        <v>2</v>
      </c>
      <c r="BC76" s="130">
        <v>-2</v>
      </c>
      <c r="BD76" s="130">
        <v>-1</v>
      </c>
      <c r="BE76" s="130" t="s">
        <v>4406</v>
      </c>
      <c r="BF76" s="130" t="s">
        <v>4396</v>
      </c>
      <c r="BG76" s="90" t="str">
        <f>REPLACE(INDEX(GroupVertices[Group], MATCH(Vertices[[#This Row],[Vertex]],GroupVertices[Vertex],0)),1,1,"")</f>
        <v>orth</v>
      </c>
      <c r="BH76" s="51"/>
      <c r="BI76" s="51"/>
      <c r="BJ76" s="51"/>
      <c r="BK76" s="51"/>
      <c r="BL76" s="51"/>
      <c r="BM76" s="51"/>
      <c r="BN76" s="161" t="s">
        <v>4744</v>
      </c>
      <c r="BO76" s="161" t="s">
        <v>4744</v>
      </c>
      <c r="BP76" s="161" t="s">
        <v>5090</v>
      </c>
      <c r="BQ76" s="161" t="s">
        <v>5090</v>
      </c>
    </row>
    <row r="77" spans="1:69" ht="41.45" customHeight="1" x14ac:dyDescent="0.25">
      <c r="A77" s="14" t="s">
        <v>3639</v>
      </c>
      <c r="C77" s="15" t="s">
        <v>4409</v>
      </c>
      <c r="D77" s="126"/>
      <c r="E77" s="131"/>
      <c r="F77" s="125"/>
      <c r="G77" s="119" t="s">
        <v>3658</v>
      </c>
      <c r="H77" s="126"/>
      <c r="I77" s="132"/>
      <c r="J77" s="127"/>
      <c r="K77" s="127"/>
      <c r="L77" s="133" t="s">
        <v>3723</v>
      </c>
      <c r="M77" s="128"/>
      <c r="N77" s="134">
        <v>2419.515625</v>
      </c>
      <c r="O77" s="134">
        <v>1391.3221435546875</v>
      </c>
      <c r="P77" s="135"/>
      <c r="Q77" s="136"/>
      <c r="R77" s="136"/>
      <c r="S77" s="51">
        <v>2</v>
      </c>
      <c r="T77" s="51">
        <v>0</v>
      </c>
      <c r="U77" s="51">
        <v>2</v>
      </c>
      <c r="V77" s="52">
        <v>2.399384</v>
      </c>
      <c r="W77" s="52">
        <v>1.2669999999999999E-3</v>
      </c>
      <c r="X77" s="52">
        <v>3.673E-3</v>
      </c>
      <c r="Y77" s="52">
        <v>0.61826499999999995</v>
      </c>
      <c r="Z77" s="52">
        <v>0</v>
      </c>
      <c r="AA77" s="52">
        <v>0</v>
      </c>
      <c r="AB77" s="137">
        <v>123</v>
      </c>
      <c r="AC77" s="137"/>
      <c r="AD77" s="106"/>
      <c r="AE77" s="91" t="s">
        <v>3691</v>
      </c>
      <c r="AF77" s="91">
        <v>159</v>
      </c>
      <c r="AG77" s="91">
        <v>108</v>
      </c>
      <c r="AH77" s="91">
        <v>1677</v>
      </c>
      <c r="AI77" s="91">
        <v>925</v>
      </c>
      <c r="AJ77" s="91"/>
      <c r="AK77" s="91"/>
      <c r="AL77" s="91" t="s">
        <v>2352</v>
      </c>
      <c r="AM77" s="91"/>
      <c r="AN77" s="91"/>
      <c r="AO77" s="94">
        <v>42371.35659722222</v>
      </c>
      <c r="AP77" s="97" t="s">
        <v>3703</v>
      </c>
      <c r="AQ77" s="91" t="b">
        <v>1</v>
      </c>
      <c r="AR77" s="91" t="b">
        <v>0</v>
      </c>
      <c r="AS77" s="91" t="b">
        <v>0</v>
      </c>
      <c r="AT77" s="91" t="s">
        <v>246</v>
      </c>
      <c r="AU77" s="91">
        <v>1</v>
      </c>
      <c r="AV77" s="91"/>
      <c r="AW77" s="91" t="b">
        <v>0</v>
      </c>
      <c r="AX77" s="91" t="s">
        <v>308</v>
      </c>
      <c r="AY77" s="97" t="s">
        <v>3710</v>
      </c>
      <c r="AZ77" s="91" t="s">
        <v>66</v>
      </c>
      <c r="BA77" s="130" t="s">
        <v>3536</v>
      </c>
      <c r="BB77">
        <v>2</v>
      </c>
      <c r="BC77" s="130">
        <v>0</v>
      </c>
      <c r="BD77" s="130">
        <v>0</v>
      </c>
      <c r="BE77" s="130" t="s">
        <v>4406</v>
      </c>
      <c r="BF77" s="130" t="s">
        <v>4396</v>
      </c>
      <c r="BG77" s="90" t="str">
        <f>REPLACE(INDEX(GroupVertices[Group], MATCH(Vertices[[#This Row],[Vertex]],GroupVertices[Vertex],0)),1,1,"")</f>
        <v>orth</v>
      </c>
      <c r="BH77" s="51"/>
      <c r="BI77" s="51"/>
      <c r="BJ77" s="51"/>
      <c r="BK77" s="51"/>
      <c r="BL77" s="51"/>
      <c r="BM77" s="51"/>
      <c r="BN77" s="161" t="s">
        <v>4745</v>
      </c>
      <c r="BO77" s="161" t="s">
        <v>4745</v>
      </c>
      <c r="BP77" s="161" t="s">
        <v>5091</v>
      </c>
      <c r="BQ77" s="161" t="s">
        <v>5091</v>
      </c>
    </row>
    <row r="78" spans="1:69" ht="41.45" customHeight="1" x14ac:dyDescent="0.25">
      <c r="A78" s="14" t="s">
        <v>3903</v>
      </c>
      <c r="C78" s="15" t="s">
        <v>4409</v>
      </c>
      <c r="D78" s="15"/>
      <c r="E78" s="102"/>
      <c r="F78" s="125"/>
      <c r="G78" s="119" t="s">
        <v>3919</v>
      </c>
      <c r="H78" s="126"/>
      <c r="I78" s="16"/>
      <c r="J78" s="62"/>
      <c r="K78" s="127"/>
      <c r="L78" s="121" t="s">
        <v>3963</v>
      </c>
      <c r="M78" s="128"/>
      <c r="N78" s="104">
        <v>7186.72705078125</v>
      </c>
      <c r="O78" s="104">
        <v>2651.254638671875</v>
      </c>
      <c r="P78" s="73"/>
      <c r="Q78" s="105"/>
      <c r="R78" s="105"/>
      <c r="S78" s="51">
        <v>2</v>
      </c>
      <c r="T78" s="51">
        <v>0</v>
      </c>
      <c r="U78" s="51">
        <v>2</v>
      </c>
      <c r="V78" s="52">
        <v>2.399384</v>
      </c>
      <c r="W78" s="52">
        <v>1.2669999999999999E-3</v>
      </c>
      <c r="X78" s="52">
        <v>3.673E-3</v>
      </c>
      <c r="Y78" s="52">
        <v>0.61826499999999995</v>
      </c>
      <c r="Z78" s="52">
        <v>0</v>
      </c>
      <c r="AA78" s="52">
        <v>0</v>
      </c>
      <c r="AB78" s="78">
        <v>124</v>
      </c>
      <c r="AC78" s="78"/>
      <c r="AD78" s="106"/>
      <c r="AE78" s="91" t="s">
        <v>3942</v>
      </c>
      <c r="AF78" s="91">
        <v>42</v>
      </c>
      <c r="AG78" s="91">
        <v>41</v>
      </c>
      <c r="AH78" s="91">
        <v>978</v>
      </c>
      <c r="AI78" s="91">
        <v>169</v>
      </c>
      <c r="AJ78" s="91">
        <v>19800</v>
      </c>
      <c r="AK78" s="91" t="s">
        <v>3947</v>
      </c>
      <c r="AL78" s="91" t="s">
        <v>3949</v>
      </c>
      <c r="AM78" s="91"/>
      <c r="AN78" s="91" t="s">
        <v>606</v>
      </c>
      <c r="AO78" s="94">
        <v>40772.743206018517</v>
      </c>
      <c r="AP78" s="97" t="s">
        <v>3952</v>
      </c>
      <c r="AQ78" s="91" t="b">
        <v>0</v>
      </c>
      <c r="AR78" s="91" t="b">
        <v>0</v>
      </c>
      <c r="AS78" s="91" t="b">
        <v>1</v>
      </c>
      <c r="AT78" s="91" t="s">
        <v>246</v>
      </c>
      <c r="AU78" s="91">
        <v>4</v>
      </c>
      <c r="AV78" s="97" t="s">
        <v>3955</v>
      </c>
      <c r="AW78" s="91" t="b">
        <v>0</v>
      </c>
      <c r="AX78" s="91" t="s">
        <v>308</v>
      </c>
      <c r="AY78" s="97" t="s">
        <v>3957</v>
      </c>
      <c r="AZ78" s="91" t="s">
        <v>66</v>
      </c>
      <c r="BA78" s="130" t="s">
        <v>3902</v>
      </c>
      <c r="BB78">
        <v>2</v>
      </c>
      <c r="BC78" s="130">
        <v>-2</v>
      </c>
      <c r="BD78" s="130">
        <v>-1</v>
      </c>
      <c r="BE78" s="130" t="s">
        <v>4405</v>
      </c>
      <c r="BF78" s="130" t="s">
        <v>4396</v>
      </c>
      <c r="BG78" s="90" t="str">
        <f>REPLACE(INDEX(GroupVertices[Group], MATCH(Vertices[[#This Row],[Vertex]],GroupVertices[Vertex],0)),1,1,"")</f>
        <v>ast</v>
      </c>
      <c r="BH78" s="51"/>
      <c r="BI78" s="51"/>
      <c r="BJ78" s="51"/>
      <c r="BK78" s="51"/>
      <c r="BL78" s="51" t="s">
        <v>3915</v>
      </c>
      <c r="BM78" s="51" t="s">
        <v>3915</v>
      </c>
      <c r="BN78" s="161" t="s">
        <v>4751</v>
      </c>
      <c r="BO78" s="161" t="s">
        <v>4751</v>
      </c>
      <c r="BP78" s="161" t="s">
        <v>5097</v>
      </c>
      <c r="BQ78" s="161" t="s">
        <v>5097</v>
      </c>
    </row>
    <row r="79" spans="1:69" ht="41.45" customHeight="1" x14ac:dyDescent="0.25">
      <c r="A79" s="14" t="s">
        <v>328</v>
      </c>
      <c r="C79" s="15" t="s">
        <v>4410</v>
      </c>
      <c r="D79" s="126"/>
      <c r="E79" s="131"/>
      <c r="F79" s="125"/>
      <c r="G79" s="119" t="s">
        <v>345</v>
      </c>
      <c r="H79" s="126"/>
      <c r="I79" s="132"/>
      <c r="J79" s="127"/>
      <c r="K79" s="127"/>
      <c r="L79" s="133" t="s">
        <v>408</v>
      </c>
      <c r="M79" s="128"/>
      <c r="N79" s="134">
        <v>794.838623046875</v>
      </c>
      <c r="O79" s="134">
        <v>7575</v>
      </c>
      <c r="P79" s="135"/>
      <c r="Q79" s="136"/>
      <c r="R79" s="136"/>
      <c r="S79" s="51">
        <v>2</v>
      </c>
      <c r="T79" s="51">
        <v>0</v>
      </c>
      <c r="U79" s="51">
        <v>2</v>
      </c>
      <c r="V79" s="52">
        <v>2.399384</v>
      </c>
      <c r="W79" s="52">
        <v>1.2669999999999999E-3</v>
      </c>
      <c r="X79" s="52">
        <v>3.673E-3</v>
      </c>
      <c r="Y79" s="52">
        <v>0.61826499999999995</v>
      </c>
      <c r="Z79" s="52">
        <v>0</v>
      </c>
      <c r="AA79" s="52">
        <v>0</v>
      </c>
      <c r="AB79" s="137">
        <v>125</v>
      </c>
      <c r="AC79" s="137"/>
      <c r="AD79" s="106"/>
      <c r="AE79" s="91" t="s">
        <v>364</v>
      </c>
      <c r="AF79" s="91">
        <v>460</v>
      </c>
      <c r="AG79" s="91">
        <v>12</v>
      </c>
      <c r="AH79" s="91">
        <v>247</v>
      </c>
      <c r="AI79" s="91">
        <v>70</v>
      </c>
      <c r="AJ79" s="91">
        <v>19800</v>
      </c>
      <c r="AK79" s="91" t="s">
        <v>371</v>
      </c>
      <c r="AL79" s="91" t="s">
        <v>377</v>
      </c>
      <c r="AM79" s="91"/>
      <c r="AN79" s="91" t="s">
        <v>283</v>
      </c>
      <c r="AO79" s="94">
        <v>42006.414849537039</v>
      </c>
      <c r="AP79" s="97" t="s">
        <v>385</v>
      </c>
      <c r="AQ79" s="91" t="b">
        <v>0</v>
      </c>
      <c r="AR79" s="91" t="b">
        <v>0</v>
      </c>
      <c r="AS79" s="91" t="b">
        <v>0</v>
      </c>
      <c r="AT79" s="91" t="s">
        <v>246</v>
      </c>
      <c r="AU79" s="91">
        <v>0</v>
      </c>
      <c r="AV79" s="97" t="s">
        <v>300</v>
      </c>
      <c r="AW79" s="91" t="b">
        <v>0</v>
      </c>
      <c r="AX79" s="91" t="s">
        <v>308</v>
      </c>
      <c r="AY79" s="97" t="s">
        <v>400</v>
      </c>
      <c r="AZ79" s="91" t="s">
        <v>66</v>
      </c>
      <c r="BA79" s="130" t="s">
        <v>326</v>
      </c>
      <c r="BB79">
        <v>3</v>
      </c>
      <c r="BC79" s="130">
        <v>-3</v>
      </c>
      <c r="BD79" s="130">
        <v>-1</v>
      </c>
      <c r="BE79" s="130" t="s">
        <v>4404</v>
      </c>
      <c r="BF79" s="130" t="s">
        <v>4397</v>
      </c>
      <c r="BG79" s="90" t="str">
        <f>REPLACE(INDEX(GroupVertices[Group], MATCH(Vertices[[#This Row],[Vertex]],GroupVertices[Vertex],0)),1,1,"")</f>
        <v>outh</v>
      </c>
      <c r="BH79" s="51"/>
      <c r="BI79" s="51"/>
      <c r="BJ79" s="51"/>
      <c r="BK79" s="51"/>
      <c r="BL79" s="51" t="s">
        <v>343</v>
      </c>
      <c r="BM79" s="51" t="s">
        <v>343</v>
      </c>
      <c r="BN79" s="161" t="s">
        <v>4757</v>
      </c>
      <c r="BO79" s="161" t="s">
        <v>4757</v>
      </c>
      <c r="BP79" s="161" t="s">
        <v>5103</v>
      </c>
      <c r="BQ79" s="161" t="s">
        <v>5103</v>
      </c>
    </row>
    <row r="80" spans="1:69" ht="41.45" customHeight="1" x14ac:dyDescent="0.25">
      <c r="A80" s="14" t="s">
        <v>731</v>
      </c>
      <c r="C80" s="15" t="s">
        <v>4410</v>
      </c>
      <c r="D80" s="126"/>
      <c r="E80" s="131"/>
      <c r="F80" s="125"/>
      <c r="G80" s="119" t="s">
        <v>758</v>
      </c>
      <c r="H80" s="126"/>
      <c r="I80" s="132"/>
      <c r="J80" s="127"/>
      <c r="K80" s="127"/>
      <c r="L80" s="133" t="s">
        <v>872</v>
      </c>
      <c r="M80" s="128"/>
      <c r="N80" s="134">
        <v>2735.91455078125</v>
      </c>
      <c r="O80" s="134">
        <v>3142.776611328125</v>
      </c>
      <c r="P80" s="135"/>
      <c r="Q80" s="136"/>
      <c r="R80" s="136"/>
      <c r="S80" s="51">
        <v>2</v>
      </c>
      <c r="T80" s="51">
        <v>0</v>
      </c>
      <c r="U80" s="51">
        <v>2</v>
      </c>
      <c r="V80" s="52">
        <v>2.399384</v>
      </c>
      <c r="W80" s="52">
        <v>1.2669999999999999E-3</v>
      </c>
      <c r="X80" s="52">
        <v>3.673E-3</v>
      </c>
      <c r="Y80" s="52">
        <v>0.61826499999999995</v>
      </c>
      <c r="Z80" s="52">
        <v>0</v>
      </c>
      <c r="AA80" s="52">
        <v>0</v>
      </c>
      <c r="AB80" s="137">
        <v>126</v>
      </c>
      <c r="AC80" s="137"/>
      <c r="AD80" s="106"/>
      <c r="AE80" s="91" t="s">
        <v>806</v>
      </c>
      <c r="AF80" s="91">
        <v>114</v>
      </c>
      <c r="AG80" s="91">
        <v>79</v>
      </c>
      <c r="AH80" s="91">
        <v>1135</v>
      </c>
      <c r="AI80" s="91">
        <v>419</v>
      </c>
      <c r="AJ80" s="91">
        <v>19800</v>
      </c>
      <c r="AK80" s="91" t="s">
        <v>819</v>
      </c>
      <c r="AL80" s="91" t="s">
        <v>831</v>
      </c>
      <c r="AM80" s="91"/>
      <c r="AN80" s="91" t="s">
        <v>842</v>
      </c>
      <c r="AO80" s="94">
        <v>41292.2575</v>
      </c>
      <c r="AP80" s="97" t="s">
        <v>843</v>
      </c>
      <c r="AQ80" s="91" t="b">
        <v>0</v>
      </c>
      <c r="AR80" s="91" t="b">
        <v>0</v>
      </c>
      <c r="AS80" s="91" t="b">
        <v>1</v>
      </c>
      <c r="AT80" s="91" t="s">
        <v>246</v>
      </c>
      <c r="AU80" s="91">
        <v>1</v>
      </c>
      <c r="AV80" s="97" t="s">
        <v>300</v>
      </c>
      <c r="AW80" s="91" t="b">
        <v>0</v>
      </c>
      <c r="AX80" s="91" t="s">
        <v>308</v>
      </c>
      <c r="AY80" s="97" t="s">
        <v>859</v>
      </c>
      <c r="AZ80" s="91" t="s">
        <v>66</v>
      </c>
      <c r="BA80" s="130" t="s">
        <v>885</v>
      </c>
      <c r="BB80">
        <v>2</v>
      </c>
      <c r="BC80" s="130">
        <v>0</v>
      </c>
      <c r="BD80" s="130">
        <v>0</v>
      </c>
      <c r="BE80" s="130" t="s">
        <v>4406</v>
      </c>
      <c r="BF80" s="130" t="s">
        <v>4397</v>
      </c>
      <c r="BG80" s="90" t="str">
        <f>REPLACE(INDEX(GroupVertices[Group], MATCH(Vertices[[#This Row],[Vertex]],GroupVertices[Vertex],0)),1,1,"")</f>
        <v>orth</v>
      </c>
      <c r="BH80" s="51"/>
      <c r="BI80" s="51"/>
      <c r="BJ80" s="51"/>
      <c r="BK80" s="51"/>
      <c r="BL80" s="51" t="s">
        <v>228</v>
      </c>
      <c r="BM80" s="51" t="s">
        <v>228</v>
      </c>
      <c r="BN80" s="161" t="s">
        <v>4763</v>
      </c>
      <c r="BO80" s="161" t="s">
        <v>4763</v>
      </c>
      <c r="BP80" s="161" t="s">
        <v>5109</v>
      </c>
      <c r="BQ80" s="161" t="s">
        <v>5109</v>
      </c>
    </row>
    <row r="81" spans="1:69" ht="41.45" customHeight="1" x14ac:dyDescent="0.25">
      <c r="A81" s="14" t="s">
        <v>732</v>
      </c>
      <c r="C81" s="15" t="s">
        <v>4410</v>
      </c>
      <c r="D81" s="126"/>
      <c r="E81" s="131"/>
      <c r="F81" s="125"/>
      <c r="G81" s="119" t="s">
        <v>759</v>
      </c>
      <c r="H81" s="126"/>
      <c r="I81" s="132"/>
      <c r="J81" s="127"/>
      <c r="K81" s="127"/>
      <c r="L81" s="133" t="s">
        <v>873</v>
      </c>
      <c r="M81" s="128"/>
      <c r="N81" s="134">
        <v>3428.687744140625</v>
      </c>
      <c r="O81" s="134">
        <v>613.5654296875</v>
      </c>
      <c r="P81" s="135"/>
      <c r="Q81" s="136"/>
      <c r="R81" s="136"/>
      <c r="S81" s="51">
        <v>2</v>
      </c>
      <c r="T81" s="51">
        <v>0</v>
      </c>
      <c r="U81" s="51">
        <v>2</v>
      </c>
      <c r="V81" s="52">
        <v>2.399384</v>
      </c>
      <c r="W81" s="52">
        <v>1.2669999999999999E-3</v>
      </c>
      <c r="X81" s="52">
        <v>3.673E-3</v>
      </c>
      <c r="Y81" s="52">
        <v>0.61826499999999995</v>
      </c>
      <c r="Z81" s="52">
        <v>0</v>
      </c>
      <c r="AA81" s="52">
        <v>0</v>
      </c>
      <c r="AB81" s="137">
        <v>127</v>
      </c>
      <c r="AC81" s="137"/>
      <c r="AD81" s="106"/>
      <c r="AE81" s="91" t="s">
        <v>807</v>
      </c>
      <c r="AF81" s="91">
        <v>72</v>
      </c>
      <c r="AG81" s="91">
        <v>0</v>
      </c>
      <c r="AH81" s="91">
        <v>2</v>
      </c>
      <c r="AI81" s="91">
        <v>0</v>
      </c>
      <c r="AJ81" s="91"/>
      <c r="AK81" s="91"/>
      <c r="AL81" s="91" t="s">
        <v>832</v>
      </c>
      <c r="AM81" s="91"/>
      <c r="AN81" s="91"/>
      <c r="AO81" s="94">
        <v>42808.161759259259</v>
      </c>
      <c r="AP81" s="91"/>
      <c r="AQ81" s="91" t="b">
        <v>1</v>
      </c>
      <c r="AR81" s="91" t="b">
        <v>1</v>
      </c>
      <c r="AS81" s="91" t="b">
        <v>0</v>
      </c>
      <c r="AT81" s="91" t="s">
        <v>246</v>
      </c>
      <c r="AU81" s="91">
        <v>0</v>
      </c>
      <c r="AV81" s="91"/>
      <c r="AW81" s="91" t="b">
        <v>0</v>
      </c>
      <c r="AX81" s="91" t="s">
        <v>308</v>
      </c>
      <c r="AY81" s="97" t="s">
        <v>860</v>
      </c>
      <c r="AZ81" s="91" t="s">
        <v>66</v>
      </c>
      <c r="BA81" s="130" t="s">
        <v>885</v>
      </c>
      <c r="BB81">
        <v>2</v>
      </c>
      <c r="BC81" s="130">
        <v>0</v>
      </c>
      <c r="BD81" s="130">
        <v>0</v>
      </c>
      <c r="BE81" s="130" t="s">
        <v>4406</v>
      </c>
      <c r="BF81" s="130" t="s">
        <v>4397</v>
      </c>
      <c r="BG81" s="90" t="str">
        <f>REPLACE(INDEX(GroupVertices[Group], MATCH(Vertices[[#This Row],[Vertex]],GroupVertices[Vertex],0)),1,1,"")</f>
        <v>orth</v>
      </c>
      <c r="BH81" s="51" t="s">
        <v>754</v>
      </c>
      <c r="BI81" s="51" t="s">
        <v>4577</v>
      </c>
      <c r="BJ81" s="51" t="s">
        <v>755</v>
      </c>
      <c r="BK81" s="51" t="s">
        <v>755</v>
      </c>
      <c r="BL81" s="51"/>
      <c r="BM81" s="51"/>
      <c r="BN81" s="161" t="s">
        <v>4764</v>
      </c>
      <c r="BO81" s="161" t="s">
        <v>4764</v>
      </c>
      <c r="BP81" s="161" t="s">
        <v>5110</v>
      </c>
      <c r="BQ81" s="161" t="s">
        <v>5110</v>
      </c>
    </row>
    <row r="82" spans="1:69" ht="41.45" customHeight="1" x14ac:dyDescent="0.25">
      <c r="A82" s="14" t="s">
        <v>4004</v>
      </c>
      <c r="C82" s="15" t="s">
        <v>4410</v>
      </c>
      <c r="D82" s="126"/>
      <c r="E82" s="131"/>
      <c r="F82" s="125"/>
      <c r="G82" s="119" t="s">
        <v>4085</v>
      </c>
      <c r="H82" s="126"/>
      <c r="I82" s="132"/>
      <c r="J82" s="127"/>
      <c r="K82" s="127"/>
      <c r="L82" s="133" t="s">
        <v>4353</v>
      </c>
      <c r="M82" s="128"/>
      <c r="N82" s="134">
        <v>2439.2314453125</v>
      </c>
      <c r="O82" s="134">
        <v>1702.028564453125</v>
      </c>
      <c r="P82" s="135"/>
      <c r="Q82" s="136"/>
      <c r="R82" s="136"/>
      <c r="S82" s="51">
        <v>2</v>
      </c>
      <c r="T82" s="51">
        <v>0</v>
      </c>
      <c r="U82" s="51">
        <v>2</v>
      </c>
      <c r="V82" s="52">
        <v>2.399384</v>
      </c>
      <c r="W82" s="52">
        <v>1.2669999999999999E-3</v>
      </c>
      <c r="X82" s="52">
        <v>3.673E-3</v>
      </c>
      <c r="Y82" s="52">
        <v>0.61826499999999995</v>
      </c>
      <c r="Z82" s="52">
        <v>0</v>
      </c>
      <c r="AA82" s="52">
        <v>0</v>
      </c>
      <c r="AB82" s="137">
        <v>128</v>
      </c>
      <c r="AC82" s="137"/>
      <c r="AD82" s="106"/>
      <c r="AE82" s="91" t="s">
        <v>4201</v>
      </c>
      <c r="AF82" s="91">
        <v>68</v>
      </c>
      <c r="AG82" s="91">
        <v>170</v>
      </c>
      <c r="AH82" s="91">
        <v>1402</v>
      </c>
      <c r="AI82" s="91">
        <v>114</v>
      </c>
      <c r="AJ82" s="91">
        <v>19800</v>
      </c>
      <c r="AK82" s="91" t="s">
        <v>4232</v>
      </c>
      <c r="AL82" s="91" t="s">
        <v>3582</v>
      </c>
      <c r="AM82" s="97" t="s">
        <v>4261</v>
      </c>
      <c r="AN82" s="91" t="s">
        <v>291</v>
      </c>
      <c r="AO82" s="94">
        <v>40606.820243055554</v>
      </c>
      <c r="AP82" s="97" t="s">
        <v>4276</v>
      </c>
      <c r="AQ82" s="91" t="b">
        <v>0</v>
      </c>
      <c r="AR82" s="91" t="b">
        <v>0</v>
      </c>
      <c r="AS82" s="91" t="b">
        <v>1</v>
      </c>
      <c r="AT82" s="91" t="s">
        <v>246</v>
      </c>
      <c r="AU82" s="91">
        <v>11</v>
      </c>
      <c r="AV82" s="97" t="s">
        <v>300</v>
      </c>
      <c r="AW82" s="91" t="b">
        <v>0</v>
      </c>
      <c r="AX82" s="91" t="s">
        <v>308</v>
      </c>
      <c r="AY82" s="97" t="s">
        <v>4317</v>
      </c>
      <c r="AZ82" s="91" t="s">
        <v>66</v>
      </c>
      <c r="BA82" s="130" t="s">
        <v>3582</v>
      </c>
      <c r="BB82">
        <v>2</v>
      </c>
      <c r="BC82" s="130">
        <v>0</v>
      </c>
      <c r="BD82" s="130">
        <v>0</v>
      </c>
      <c r="BE82" s="130" t="s">
        <v>4406</v>
      </c>
      <c r="BF82" s="130" t="s">
        <v>4397</v>
      </c>
      <c r="BG82" s="90" t="str">
        <f>REPLACE(INDEX(GroupVertices[Group], MATCH(Vertices[[#This Row],[Vertex]],GroupVertices[Vertex],0)),1,1,"")</f>
        <v>orth</v>
      </c>
      <c r="BH82" s="51"/>
      <c r="BI82" s="51"/>
      <c r="BJ82" s="51"/>
      <c r="BK82" s="51"/>
      <c r="BL82" s="51"/>
      <c r="BM82" s="51"/>
      <c r="BN82" s="161" t="s">
        <v>4776</v>
      </c>
      <c r="BO82" s="161" t="s">
        <v>4776</v>
      </c>
      <c r="BP82" s="161" t="s">
        <v>5122</v>
      </c>
      <c r="BQ82" s="161" t="s">
        <v>5122</v>
      </c>
    </row>
    <row r="83" spans="1:69" ht="41.45" customHeight="1" x14ac:dyDescent="0.25">
      <c r="A83" s="14" t="s">
        <v>4006</v>
      </c>
      <c r="C83" s="15" t="s">
        <v>4410</v>
      </c>
      <c r="D83" s="126"/>
      <c r="E83" s="131"/>
      <c r="F83" s="125"/>
      <c r="G83" s="119" t="s">
        <v>4086</v>
      </c>
      <c r="H83" s="126"/>
      <c r="I83" s="132"/>
      <c r="J83" s="127"/>
      <c r="K83" s="127"/>
      <c r="L83" s="133" t="s">
        <v>4355</v>
      </c>
      <c r="M83" s="128"/>
      <c r="N83" s="134">
        <v>2830.979248046875</v>
      </c>
      <c r="O83" s="134">
        <v>3362.602783203125</v>
      </c>
      <c r="P83" s="135"/>
      <c r="Q83" s="136"/>
      <c r="R83" s="136"/>
      <c r="S83" s="51">
        <v>2</v>
      </c>
      <c r="T83" s="51">
        <v>0</v>
      </c>
      <c r="U83" s="51">
        <v>2</v>
      </c>
      <c r="V83" s="52">
        <v>2.399384</v>
      </c>
      <c r="W83" s="52">
        <v>1.2669999999999999E-3</v>
      </c>
      <c r="X83" s="52">
        <v>3.673E-3</v>
      </c>
      <c r="Y83" s="52">
        <v>0.61826499999999995</v>
      </c>
      <c r="Z83" s="52">
        <v>0</v>
      </c>
      <c r="AA83" s="52">
        <v>0</v>
      </c>
      <c r="AB83" s="137">
        <v>129</v>
      </c>
      <c r="AC83" s="137"/>
      <c r="AD83" s="106"/>
      <c r="AE83" s="91" t="s">
        <v>4203</v>
      </c>
      <c r="AF83" s="91">
        <v>19</v>
      </c>
      <c r="AG83" s="91">
        <v>28</v>
      </c>
      <c r="AH83" s="91">
        <v>253</v>
      </c>
      <c r="AI83" s="91">
        <v>139</v>
      </c>
      <c r="AJ83" s="91">
        <v>19800</v>
      </c>
      <c r="AK83" s="91" t="s">
        <v>4233</v>
      </c>
      <c r="AL83" s="91" t="s">
        <v>291</v>
      </c>
      <c r="AM83" s="91"/>
      <c r="AN83" s="91" t="s">
        <v>291</v>
      </c>
      <c r="AO83" s="94">
        <v>40294.267152777778</v>
      </c>
      <c r="AP83" s="97" t="s">
        <v>4277</v>
      </c>
      <c r="AQ83" s="91" t="b">
        <v>0</v>
      </c>
      <c r="AR83" s="91" t="b">
        <v>0</v>
      </c>
      <c r="AS83" s="91" t="b">
        <v>1</v>
      </c>
      <c r="AT83" s="91" t="s">
        <v>246</v>
      </c>
      <c r="AU83" s="91">
        <v>0</v>
      </c>
      <c r="AV83" s="97" t="s">
        <v>302</v>
      </c>
      <c r="AW83" s="91" t="b">
        <v>0</v>
      </c>
      <c r="AX83" s="91" t="s">
        <v>308</v>
      </c>
      <c r="AY83" s="97" t="s">
        <v>4319</v>
      </c>
      <c r="AZ83" s="91" t="s">
        <v>66</v>
      </c>
      <c r="BA83" s="130" t="s">
        <v>3582</v>
      </c>
      <c r="BB83">
        <v>2</v>
      </c>
      <c r="BC83" s="130">
        <v>0</v>
      </c>
      <c r="BD83" s="130">
        <v>0</v>
      </c>
      <c r="BE83" s="130" t="s">
        <v>4406</v>
      </c>
      <c r="BF83" s="130" t="s">
        <v>4397</v>
      </c>
      <c r="BG83" s="90" t="str">
        <f>REPLACE(INDEX(GroupVertices[Group], MATCH(Vertices[[#This Row],[Vertex]],GroupVertices[Vertex],0)),1,1,"")</f>
        <v>orth</v>
      </c>
      <c r="BH83" s="51"/>
      <c r="BI83" s="51"/>
      <c r="BJ83" s="51"/>
      <c r="BK83" s="51"/>
      <c r="BL83" s="51"/>
      <c r="BM83" s="51"/>
      <c r="BN83" s="161" t="s">
        <v>4778</v>
      </c>
      <c r="BO83" s="161" t="s">
        <v>4778</v>
      </c>
      <c r="BP83" s="161" t="s">
        <v>5124</v>
      </c>
      <c r="BQ83" s="161" t="s">
        <v>5124</v>
      </c>
    </row>
    <row r="84" spans="1:69" ht="41.45" customHeight="1" x14ac:dyDescent="0.25">
      <c r="A84" s="14" t="s">
        <v>1032</v>
      </c>
      <c r="C84" s="15" t="s">
        <v>4410</v>
      </c>
      <c r="D84" s="126"/>
      <c r="E84" s="131"/>
      <c r="F84" s="125"/>
      <c r="G84" s="119" t="s">
        <v>1059</v>
      </c>
      <c r="H84" s="126"/>
      <c r="I84" s="132"/>
      <c r="J84" s="127"/>
      <c r="K84" s="127"/>
      <c r="L84" s="133" t="s">
        <v>1162</v>
      </c>
      <c r="M84" s="128"/>
      <c r="N84" s="134">
        <v>8206.7822265625</v>
      </c>
      <c r="O84" s="134">
        <v>3080.503173828125</v>
      </c>
      <c r="P84" s="135"/>
      <c r="Q84" s="136"/>
      <c r="R84" s="136"/>
      <c r="S84" s="51">
        <v>2</v>
      </c>
      <c r="T84" s="51">
        <v>0</v>
      </c>
      <c r="U84" s="51">
        <v>2</v>
      </c>
      <c r="V84" s="52">
        <v>2.399384</v>
      </c>
      <c r="W84" s="52">
        <v>1.2669999999999999E-3</v>
      </c>
      <c r="X84" s="52">
        <v>3.673E-3</v>
      </c>
      <c r="Y84" s="52">
        <v>0.61826499999999995</v>
      </c>
      <c r="Z84" s="52">
        <v>0</v>
      </c>
      <c r="AA84" s="52">
        <v>0</v>
      </c>
      <c r="AB84" s="137">
        <v>130</v>
      </c>
      <c r="AC84" s="137"/>
      <c r="AD84" s="106"/>
      <c r="AE84" s="91" t="s">
        <v>1100</v>
      </c>
      <c r="AF84" s="91">
        <v>34</v>
      </c>
      <c r="AG84" s="91">
        <v>18</v>
      </c>
      <c r="AH84" s="91">
        <v>25</v>
      </c>
      <c r="AI84" s="91">
        <v>4</v>
      </c>
      <c r="AJ84" s="91">
        <v>19800</v>
      </c>
      <c r="AK84" s="91" t="s">
        <v>1113</v>
      </c>
      <c r="AL84" s="91" t="s">
        <v>1123</v>
      </c>
      <c r="AM84" s="91"/>
      <c r="AN84" s="91" t="s">
        <v>606</v>
      </c>
      <c r="AO84" s="94">
        <v>40289.887881944444</v>
      </c>
      <c r="AP84" s="97" t="s">
        <v>1132</v>
      </c>
      <c r="AQ84" s="91" t="b">
        <v>0</v>
      </c>
      <c r="AR84" s="91" t="b">
        <v>0</v>
      </c>
      <c r="AS84" s="91" t="b">
        <v>1</v>
      </c>
      <c r="AT84" s="91" t="s">
        <v>246</v>
      </c>
      <c r="AU84" s="91">
        <v>1</v>
      </c>
      <c r="AV84" s="97" t="s">
        <v>1141</v>
      </c>
      <c r="AW84" s="91" t="b">
        <v>0</v>
      </c>
      <c r="AX84" s="91" t="s">
        <v>308</v>
      </c>
      <c r="AY84" s="97" t="s">
        <v>1149</v>
      </c>
      <c r="AZ84" s="91" t="s">
        <v>66</v>
      </c>
      <c r="BA84" s="130" t="s">
        <v>1175</v>
      </c>
      <c r="BB84">
        <v>4</v>
      </c>
      <c r="BC84" s="130">
        <v>-4</v>
      </c>
      <c r="BD84" s="130">
        <v>-1</v>
      </c>
      <c r="BE84" s="130" t="s">
        <v>4407</v>
      </c>
      <c r="BF84" s="130" t="s">
        <v>4397</v>
      </c>
      <c r="BG84" s="90" t="str">
        <f>REPLACE(INDEX(GroupVertices[Group], MATCH(Vertices[[#This Row],[Vertex]],GroupVertices[Vertex],0)),1,1,"")</f>
        <v>est</v>
      </c>
      <c r="BH84" s="51"/>
      <c r="BI84" s="51"/>
      <c r="BJ84" s="51"/>
      <c r="BK84" s="51"/>
      <c r="BL84" s="51"/>
      <c r="BM84" s="51"/>
      <c r="BN84" s="161" t="s">
        <v>4781</v>
      </c>
      <c r="BO84" s="161" t="s">
        <v>4926</v>
      </c>
      <c r="BP84" s="161" t="s">
        <v>5127</v>
      </c>
      <c r="BQ84" s="161" t="s">
        <v>5266</v>
      </c>
    </row>
    <row r="85" spans="1:69" ht="41.45" customHeight="1" x14ac:dyDescent="0.25">
      <c r="A85" s="14" t="s">
        <v>1035</v>
      </c>
      <c r="C85" s="15" t="s">
        <v>4410</v>
      </c>
      <c r="D85" s="108"/>
      <c r="E85" s="109"/>
      <c r="F85" s="110"/>
      <c r="G85" s="120" t="s">
        <v>1146</v>
      </c>
      <c r="H85" s="108"/>
      <c r="I85" s="111"/>
      <c r="J85" s="112"/>
      <c r="K85" s="112"/>
      <c r="L85" s="122" t="s">
        <v>1165</v>
      </c>
      <c r="M85" s="113"/>
      <c r="N85" s="114">
        <v>9186.1728515625</v>
      </c>
      <c r="O85" s="114">
        <v>3615.3203125</v>
      </c>
      <c r="P85" s="115"/>
      <c r="Q85" s="116"/>
      <c r="R85" s="116"/>
      <c r="S85" s="51">
        <v>2</v>
      </c>
      <c r="T85" s="51">
        <v>0</v>
      </c>
      <c r="U85" s="51">
        <v>2</v>
      </c>
      <c r="V85" s="52">
        <v>2.399384</v>
      </c>
      <c r="W85" s="52">
        <v>1.2669999999999999E-3</v>
      </c>
      <c r="X85" s="52">
        <v>3.673E-3</v>
      </c>
      <c r="Y85" s="52">
        <v>0.61826499999999995</v>
      </c>
      <c r="Z85" s="52">
        <v>0</v>
      </c>
      <c r="AA85" s="52">
        <v>0</v>
      </c>
      <c r="AB85" s="117">
        <v>131</v>
      </c>
      <c r="AC85" s="117"/>
      <c r="AD85" s="106"/>
      <c r="AE85" s="91" t="s">
        <v>1103</v>
      </c>
      <c r="AF85" s="91">
        <v>66</v>
      </c>
      <c r="AG85" s="91">
        <v>0</v>
      </c>
      <c r="AH85" s="91">
        <v>21</v>
      </c>
      <c r="AI85" s="91">
        <v>5</v>
      </c>
      <c r="AJ85" s="91"/>
      <c r="AK85" s="91" t="s">
        <v>1116</v>
      </c>
      <c r="AL85" s="91" t="s">
        <v>1124</v>
      </c>
      <c r="AM85" s="91"/>
      <c r="AN85" s="91"/>
      <c r="AO85" s="94">
        <v>42279.33388888889</v>
      </c>
      <c r="AP85" s="91"/>
      <c r="AQ85" s="91" t="b">
        <v>1</v>
      </c>
      <c r="AR85" s="91" t="b">
        <v>0</v>
      </c>
      <c r="AS85" s="91" t="b">
        <v>0</v>
      </c>
      <c r="AT85" s="91" t="s">
        <v>246</v>
      </c>
      <c r="AU85" s="91">
        <v>0</v>
      </c>
      <c r="AV85" s="97" t="s">
        <v>300</v>
      </c>
      <c r="AW85" s="91" t="b">
        <v>0</v>
      </c>
      <c r="AX85" s="91" t="s">
        <v>308</v>
      </c>
      <c r="AY85" s="97" t="s">
        <v>1152</v>
      </c>
      <c r="AZ85" s="91" t="s">
        <v>66</v>
      </c>
      <c r="BA85" s="130" t="s">
        <v>1175</v>
      </c>
      <c r="BB85">
        <v>4</v>
      </c>
      <c r="BC85" s="130">
        <v>0</v>
      </c>
      <c r="BD85" s="130">
        <v>0</v>
      </c>
      <c r="BE85" s="130" t="s">
        <v>4407</v>
      </c>
      <c r="BF85" s="130" t="s">
        <v>4397</v>
      </c>
      <c r="BG85" s="90" t="str">
        <f>REPLACE(INDEX(GroupVertices[Group], MATCH(Vertices[[#This Row],[Vertex]],GroupVertices[Vertex],0)),1,1,"")</f>
        <v>est</v>
      </c>
      <c r="BH85" s="51"/>
      <c r="BI85" s="51"/>
      <c r="BJ85" s="51"/>
      <c r="BK85" s="51"/>
      <c r="BL85" s="51"/>
      <c r="BM85" s="51"/>
      <c r="BN85" s="161" t="s">
        <v>4784</v>
      </c>
      <c r="BO85" s="161" t="s">
        <v>4784</v>
      </c>
      <c r="BP85" s="161" t="s">
        <v>5130</v>
      </c>
      <c r="BQ85" s="161" t="s">
        <v>5130</v>
      </c>
    </row>
    <row r="86" spans="1:69" ht="41.45" customHeight="1" x14ac:dyDescent="0.25">
      <c r="A86" s="14" t="s">
        <v>1036</v>
      </c>
      <c r="C86" s="15" t="s">
        <v>4410</v>
      </c>
      <c r="D86" s="126"/>
      <c r="E86" s="131"/>
      <c r="F86" s="125"/>
      <c r="G86" s="119" t="s">
        <v>1062</v>
      </c>
      <c r="H86" s="126"/>
      <c r="I86" s="132"/>
      <c r="J86" s="127"/>
      <c r="K86" s="127"/>
      <c r="L86" s="133" t="s">
        <v>1166</v>
      </c>
      <c r="M86" s="128"/>
      <c r="N86" s="134">
        <v>9622.2998046875</v>
      </c>
      <c r="O86" s="134">
        <v>5584.06005859375</v>
      </c>
      <c r="P86" s="135"/>
      <c r="Q86" s="136"/>
      <c r="R86" s="136"/>
      <c r="S86" s="51">
        <v>2</v>
      </c>
      <c r="T86" s="51">
        <v>0</v>
      </c>
      <c r="U86" s="51">
        <v>2</v>
      </c>
      <c r="V86" s="52">
        <v>2.399384</v>
      </c>
      <c r="W86" s="52">
        <v>1.2669999999999999E-3</v>
      </c>
      <c r="X86" s="52">
        <v>3.673E-3</v>
      </c>
      <c r="Y86" s="52">
        <v>0.61826499999999995</v>
      </c>
      <c r="Z86" s="52">
        <v>0</v>
      </c>
      <c r="AA86" s="52">
        <v>0</v>
      </c>
      <c r="AB86" s="137">
        <v>132</v>
      </c>
      <c r="AC86" s="137"/>
      <c r="AD86" s="106"/>
      <c r="AE86" s="91" t="s">
        <v>1104</v>
      </c>
      <c r="AF86" s="91">
        <v>378</v>
      </c>
      <c r="AG86" s="91">
        <v>44</v>
      </c>
      <c r="AH86" s="91">
        <v>31</v>
      </c>
      <c r="AI86" s="91">
        <v>42</v>
      </c>
      <c r="AJ86" s="91">
        <v>19800</v>
      </c>
      <c r="AK86" s="91" t="s">
        <v>1117</v>
      </c>
      <c r="AL86" s="91" t="s">
        <v>1125</v>
      </c>
      <c r="AM86" s="91"/>
      <c r="AN86" s="91" t="s">
        <v>293</v>
      </c>
      <c r="AO86" s="94">
        <v>40343.336504629631</v>
      </c>
      <c r="AP86" s="97" t="s">
        <v>1134</v>
      </c>
      <c r="AQ86" s="91" t="b">
        <v>0</v>
      </c>
      <c r="AR86" s="91" t="b">
        <v>0</v>
      </c>
      <c r="AS86" s="91" t="b">
        <v>1</v>
      </c>
      <c r="AT86" s="91" t="s">
        <v>246</v>
      </c>
      <c r="AU86" s="91">
        <v>0</v>
      </c>
      <c r="AV86" s="97" t="s">
        <v>1142</v>
      </c>
      <c r="AW86" s="91" t="b">
        <v>0</v>
      </c>
      <c r="AX86" s="91" t="s">
        <v>308</v>
      </c>
      <c r="AY86" s="97" t="s">
        <v>1153</v>
      </c>
      <c r="AZ86" s="91" t="s">
        <v>66</v>
      </c>
      <c r="BA86" s="130" t="s">
        <v>1175</v>
      </c>
      <c r="BB86">
        <v>2</v>
      </c>
      <c r="BC86" s="130">
        <v>0</v>
      </c>
      <c r="BD86" s="130">
        <v>0</v>
      </c>
      <c r="BE86" s="130" t="s">
        <v>4407</v>
      </c>
      <c r="BF86" s="130" t="s">
        <v>4397</v>
      </c>
      <c r="BG86" s="90" t="str">
        <f>REPLACE(INDEX(GroupVertices[Group], MATCH(Vertices[[#This Row],[Vertex]],GroupVertices[Vertex],0)),1,1,"")</f>
        <v>est</v>
      </c>
      <c r="BH86" s="51"/>
      <c r="BI86" s="51"/>
      <c r="BJ86" s="51"/>
      <c r="BK86" s="51"/>
      <c r="BL86" s="51" t="s">
        <v>418</v>
      </c>
      <c r="BM86" s="51" t="s">
        <v>418</v>
      </c>
      <c r="BN86" s="161" t="s">
        <v>4785</v>
      </c>
      <c r="BO86" s="161" t="s">
        <v>4785</v>
      </c>
      <c r="BP86" s="161" t="s">
        <v>5131</v>
      </c>
      <c r="BQ86" s="161" t="s">
        <v>5131</v>
      </c>
    </row>
    <row r="87" spans="1:69" ht="41.45" customHeight="1" x14ac:dyDescent="0.25">
      <c r="A87" s="14" t="s">
        <v>1038</v>
      </c>
      <c r="C87" s="15" t="s">
        <v>4410</v>
      </c>
      <c r="D87" s="126"/>
      <c r="E87" s="131"/>
      <c r="F87" s="125"/>
      <c r="G87" s="119" t="s">
        <v>1064</v>
      </c>
      <c r="H87" s="126"/>
      <c r="I87" s="132"/>
      <c r="J87" s="127"/>
      <c r="K87" s="127"/>
      <c r="L87" s="133" t="s">
        <v>1170</v>
      </c>
      <c r="M87" s="128"/>
      <c r="N87" s="134">
        <v>9240.451171875</v>
      </c>
      <c r="O87" s="134">
        <v>3280.482666015625</v>
      </c>
      <c r="P87" s="135"/>
      <c r="Q87" s="136"/>
      <c r="R87" s="136"/>
      <c r="S87" s="51">
        <v>2</v>
      </c>
      <c r="T87" s="51">
        <v>0</v>
      </c>
      <c r="U87" s="51">
        <v>2</v>
      </c>
      <c r="V87" s="52">
        <v>2.399384</v>
      </c>
      <c r="W87" s="52">
        <v>1.2669999999999999E-3</v>
      </c>
      <c r="X87" s="52">
        <v>3.673E-3</v>
      </c>
      <c r="Y87" s="52">
        <v>0.61826499999999995</v>
      </c>
      <c r="Z87" s="52">
        <v>0</v>
      </c>
      <c r="AA87" s="52">
        <v>0</v>
      </c>
      <c r="AB87" s="137">
        <v>133</v>
      </c>
      <c r="AC87" s="137"/>
      <c r="AD87" s="106"/>
      <c r="AE87" s="91" t="s">
        <v>1108</v>
      </c>
      <c r="AF87" s="91">
        <v>159</v>
      </c>
      <c r="AG87" s="91">
        <v>398</v>
      </c>
      <c r="AH87" s="91">
        <v>2573</v>
      </c>
      <c r="AI87" s="91">
        <v>210</v>
      </c>
      <c r="AJ87" s="91">
        <v>-25200</v>
      </c>
      <c r="AK87" s="91" t="s">
        <v>1120</v>
      </c>
      <c r="AL87" s="91" t="s">
        <v>1127</v>
      </c>
      <c r="AM87" s="91"/>
      <c r="AN87" s="91" t="s">
        <v>292</v>
      </c>
      <c r="AO87" s="94">
        <v>39969.440821759257</v>
      </c>
      <c r="AP87" s="97" t="s">
        <v>1138</v>
      </c>
      <c r="AQ87" s="91" t="b">
        <v>0</v>
      </c>
      <c r="AR87" s="91" t="b">
        <v>0</v>
      </c>
      <c r="AS87" s="91" t="b">
        <v>1</v>
      </c>
      <c r="AT87" s="91" t="s">
        <v>246</v>
      </c>
      <c r="AU87" s="91">
        <v>3</v>
      </c>
      <c r="AV87" s="97" t="s">
        <v>626</v>
      </c>
      <c r="AW87" s="91" t="b">
        <v>0</v>
      </c>
      <c r="AX87" s="91" t="s">
        <v>308</v>
      </c>
      <c r="AY87" s="97" t="s">
        <v>1157</v>
      </c>
      <c r="AZ87" s="91" t="s">
        <v>66</v>
      </c>
      <c r="BA87" s="130" t="s">
        <v>1175</v>
      </c>
      <c r="BB87">
        <v>2</v>
      </c>
      <c r="BC87" s="130">
        <v>0</v>
      </c>
      <c r="BD87" s="130">
        <v>0</v>
      </c>
      <c r="BE87" s="130" t="s">
        <v>4407</v>
      </c>
      <c r="BF87" s="130" t="s">
        <v>4397</v>
      </c>
      <c r="BG87" s="90" t="str">
        <f>REPLACE(INDEX(GroupVertices[Group], MATCH(Vertices[[#This Row],[Vertex]],GroupVertices[Vertex],0)),1,1,"")</f>
        <v>est</v>
      </c>
      <c r="BH87" s="51"/>
      <c r="BI87" s="51"/>
      <c r="BJ87" s="51"/>
      <c r="BK87" s="51"/>
      <c r="BL87" s="51"/>
      <c r="BM87" s="51"/>
      <c r="BN87" s="161" t="s">
        <v>4787</v>
      </c>
      <c r="BO87" s="161" t="s">
        <v>4787</v>
      </c>
      <c r="BP87" s="161" t="s">
        <v>5133</v>
      </c>
      <c r="BQ87" s="161" t="s">
        <v>5133</v>
      </c>
    </row>
    <row r="88" spans="1:69" ht="41.45" customHeight="1" x14ac:dyDescent="0.25">
      <c r="A88" s="14" t="s">
        <v>1039</v>
      </c>
      <c r="C88" s="15" t="s">
        <v>4410</v>
      </c>
      <c r="D88" s="108"/>
      <c r="E88" s="109"/>
      <c r="F88" s="110"/>
      <c r="G88" s="120" t="s">
        <v>759</v>
      </c>
      <c r="H88" s="108"/>
      <c r="I88" s="111"/>
      <c r="J88" s="112"/>
      <c r="K88" s="112"/>
      <c r="L88" s="122" t="s">
        <v>1171</v>
      </c>
      <c r="M88" s="113"/>
      <c r="N88" s="114">
        <v>8720.837890625</v>
      </c>
      <c r="O88" s="114">
        <v>3533.029052734375</v>
      </c>
      <c r="P88" s="115"/>
      <c r="Q88" s="116"/>
      <c r="R88" s="116"/>
      <c r="S88" s="51">
        <v>2</v>
      </c>
      <c r="T88" s="51">
        <v>0</v>
      </c>
      <c r="U88" s="51">
        <v>2</v>
      </c>
      <c r="V88" s="52">
        <v>2.399384</v>
      </c>
      <c r="W88" s="52">
        <v>1.2669999999999999E-3</v>
      </c>
      <c r="X88" s="52">
        <v>3.673E-3</v>
      </c>
      <c r="Y88" s="52">
        <v>0.61826499999999995</v>
      </c>
      <c r="Z88" s="52">
        <v>0</v>
      </c>
      <c r="AA88" s="52">
        <v>0</v>
      </c>
      <c r="AB88" s="117">
        <v>134</v>
      </c>
      <c r="AC88" s="117"/>
      <c r="AD88" s="106"/>
      <c r="AE88" s="91" t="s">
        <v>1109</v>
      </c>
      <c r="AF88" s="91">
        <v>0</v>
      </c>
      <c r="AG88" s="91">
        <v>1</v>
      </c>
      <c r="AH88" s="91">
        <v>206</v>
      </c>
      <c r="AI88" s="91">
        <v>0</v>
      </c>
      <c r="AJ88" s="91">
        <v>19800</v>
      </c>
      <c r="AK88" s="91"/>
      <c r="AL88" s="91"/>
      <c r="AM88" s="91"/>
      <c r="AN88" s="91" t="s">
        <v>291</v>
      </c>
      <c r="AO88" s="94">
        <v>42607.667326388888</v>
      </c>
      <c r="AP88" s="91"/>
      <c r="AQ88" s="91" t="b">
        <v>1</v>
      </c>
      <c r="AR88" s="91" t="b">
        <v>1</v>
      </c>
      <c r="AS88" s="91" t="b">
        <v>0</v>
      </c>
      <c r="AT88" s="91" t="s">
        <v>246</v>
      </c>
      <c r="AU88" s="91">
        <v>0</v>
      </c>
      <c r="AV88" s="91"/>
      <c r="AW88" s="91" t="b">
        <v>0</v>
      </c>
      <c r="AX88" s="91" t="s">
        <v>308</v>
      </c>
      <c r="AY88" s="97" t="s">
        <v>1158</v>
      </c>
      <c r="AZ88" s="91" t="s">
        <v>66</v>
      </c>
      <c r="BA88" s="130" t="s">
        <v>1175</v>
      </c>
      <c r="BB88">
        <v>4</v>
      </c>
      <c r="BC88" s="130">
        <v>0</v>
      </c>
      <c r="BD88" s="130">
        <v>0</v>
      </c>
      <c r="BE88" s="130" t="s">
        <v>4407</v>
      </c>
      <c r="BF88" s="130" t="s">
        <v>4397</v>
      </c>
      <c r="BG88" s="90" t="str">
        <f>REPLACE(INDEX(GroupVertices[Group], MATCH(Vertices[[#This Row],[Vertex]],GroupVertices[Vertex],0)),1,1,"")</f>
        <v>est</v>
      </c>
      <c r="BH88" s="51"/>
      <c r="BI88" s="51"/>
      <c r="BJ88" s="51"/>
      <c r="BK88" s="51"/>
      <c r="BL88" s="51"/>
      <c r="BM88" s="51"/>
      <c r="BN88" s="161" t="s">
        <v>4788</v>
      </c>
      <c r="BO88" s="161" t="s">
        <v>4788</v>
      </c>
      <c r="BP88" s="161" t="s">
        <v>5134</v>
      </c>
      <c r="BQ88" s="161" t="s">
        <v>5134</v>
      </c>
    </row>
    <row r="89" spans="1:69" ht="41.45" customHeight="1" x14ac:dyDescent="0.25">
      <c r="A89" s="14" t="s">
        <v>1359</v>
      </c>
      <c r="C89" s="15" t="s">
        <v>4410</v>
      </c>
      <c r="D89" s="15"/>
      <c r="E89" s="102"/>
      <c r="F89" s="125"/>
      <c r="G89" s="119" t="s">
        <v>1363</v>
      </c>
      <c r="H89" s="126"/>
      <c r="I89" s="16"/>
      <c r="J89" s="62"/>
      <c r="K89" s="127"/>
      <c r="L89" s="121" t="s">
        <v>1378</v>
      </c>
      <c r="M89" s="128"/>
      <c r="N89" s="104">
        <v>4641.79736328125</v>
      </c>
      <c r="O89" s="104">
        <v>1756.2451171875</v>
      </c>
      <c r="P89" s="73"/>
      <c r="Q89" s="105"/>
      <c r="R89" s="105"/>
      <c r="S89" s="51">
        <v>2</v>
      </c>
      <c r="T89" s="51">
        <v>0</v>
      </c>
      <c r="U89" s="51">
        <v>2</v>
      </c>
      <c r="V89" s="52">
        <v>2.399384</v>
      </c>
      <c r="W89" s="52">
        <v>1.2669999999999999E-3</v>
      </c>
      <c r="X89" s="52">
        <v>3.673E-3</v>
      </c>
      <c r="Y89" s="52">
        <v>0.61826499999999995</v>
      </c>
      <c r="Z89" s="52">
        <v>0</v>
      </c>
      <c r="AA89" s="52">
        <v>0</v>
      </c>
      <c r="AB89" s="78">
        <v>135</v>
      </c>
      <c r="AC89" s="78"/>
      <c r="AD89" s="106"/>
      <c r="AE89" s="91" t="s">
        <v>1370</v>
      </c>
      <c r="AF89" s="91">
        <v>29</v>
      </c>
      <c r="AG89" s="91">
        <v>17</v>
      </c>
      <c r="AH89" s="91">
        <v>99</v>
      </c>
      <c r="AI89" s="91">
        <v>267</v>
      </c>
      <c r="AJ89" s="91"/>
      <c r="AK89" s="91" t="s">
        <v>1372</v>
      </c>
      <c r="AL89" s="91" t="s">
        <v>1373</v>
      </c>
      <c r="AM89" s="91"/>
      <c r="AN89" s="91"/>
      <c r="AO89" s="94">
        <v>41280.264803240738</v>
      </c>
      <c r="AP89" s="97" t="s">
        <v>1374</v>
      </c>
      <c r="AQ89" s="91" t="b">
        <v>0</v>
      </c>
      <c r="AR89" s="91" t="b">
        <v>0</v>
      </c>
      <c r="AS89" s="91" t="b">
        <v>1</v>
      </c>
      <c r="AT89" s="91" t="s">
        <v>246</v>
      </c>
      <c r="AU89" s="91">
        <v>0</v>
      </c>
      <c r="AV89" s="97" t="s">
        <v>1375</v>
      </c>
      <c r="AW89" s="91" t="b">
        <v>0</v>
      </c>
      <c r="AX89" s="91" t="s">
        <v>308</v>
      </c>
      <c r="AY89" s="97" t="s">
        <v>1376</v>
      </c>
      <c r="AZ89" s="91" t="s">
        <v>66</v>
      </c>
      <c r="BA89" s="130" t="s">
        <v>1380</v>
      </c>
      <c r="BB89">
        <v>2</v>
      </c>
      <c r="BC89" s="130">
        <v>0</v>
      </c>
      <c r="BD89" s="130">
        <v>0</v>
      </c>
      <c r="BE89" s="130" t="s">
        <v>4406</v>
      </c>
      <c r="BF89" s="130" t="s">
        <v>4397</v>
      </c>
      <c r="BG89" s="90" t="str">
        <f>REPLACE(INDEX(GroupVertices[Group], MATCH(Vertices[[#This Row],[Vertex]],GroupVertices[Vertex],0)),1,1,"")</f>
        <v>orth</v>
      </c>
      <c r="BH89" s="51"/>
      <c r="BI89" s="51"/>
      <c r="BJ89" s="51"/>
      <c r="BK89" s="51"/>
      <c r="BL89" s="51"/>
      <c r="BM89" s="51"/>
      <c r="BN89" s="161" t="s">
        <v>4792</v>
      </c>
      <c r="BO89" s="161" t="s">
        <v>4792</v>
      </c>
      <c r="BP89" s="161" t="s">
        <v>5138</v>
      </c>
      <c r="BQ89" s="161" t="s">
        <v>5138</v>
      </c>
    </row>
    <row r="90" spans="1:69" ht="41.45" customHeight="1" x14ac:dyDescent="0.25">
      <c r="A90" s="107" t="s">
        <v>1862</v>
      </c>
      <c r="C90" s="15" t="s">
        <v>4410</v>
      </c>
      <c r="D90" s="126"/>
      <c r="E90" s="131"/>
      <c r="F90" s="125"/>
      <c r="G90" s="119" t="s">
        <v>1882</v>
      </c>
      <c r="H90" s="126"/>
      <c r="I90" s="132"/>
      <c r="J90" s="127"/>
      <c r="K90" s="127"/>
      <c r="L90" s="133" t="s">
        <v>1886</v>
      </c>
      <c r="M90" s="128"/>
      <c r="N90" s="134">
        <v>1257.4503173828125</v>
      </c>
      <c r="O90" s="134">
        <v>7733.025390625</v>
      </c>
      <c r="P90" s="135"/>
      <c r="Q90" s="136"/>
      <c r="R90" s="136"/>
      <c r="S90" s="51">
        <v>2</v>
      </c>
      <c r="T90" s="51">
        <v>0</v>
      </c>
      <c r="U90" s="51">
        <v>2</v>
      </c>
      <c r="V90" s="52">
        <v>2.399384</v>
      </c>
      <c r="W90" s="52">
        <v>1.2669999999999999E-3</v>
      </c>
      <c r="X90" s="52">
        <v>3.673E-3</v>
      </c>
      <c r="Y90" s="52">
        <v>0.61826499999999995</v>
      </c>
      <c r="Z90" s="52">
        <v>0</v>
      </c>
      <c r="AA90" s="52">
        <v>0</v>
      </c>
      <c r="AB90" s="137">
        <v>136</v>
      </c>
      <c r="AC90" s="137"/>
      <c r="AD90" s="118"/>
      <c r="AE90" s="92" t="s">
        <v>1873</v>
      </c>
      <c r="AF90" s="92">
        <v>1287</v>
      </c>
      <c r="AG90" s="92">
        <v>734</v>
      </c>
      <c r="AH90" s="92">
        <v>4702</v>
      </c>
      <c r="AI90" s="92">
        <v>2438</v>
      </c>
      <c r="AJ90" s="92">
        <v>19800</v>
      </c>
      <c r="AK90" s="92" t="s">
        <v>1875</v>
      </c>
      <c r="AL90" s="92" t="s">
        <v>1877</v>
      </c>
      <c r="AM90" s="92"/>
      <c r="AN90" s="92" t="s">
        <v>283</v>
      </c>
      <c r="AO90" s="95">
        <v>41852.512465277781</v>
      </c>
      <c r="AP90" s="98" t="s">
        <v>1880</v>
      </c>
      <c r="AQ90" s="92" t="b">
        <v>0</v>
      </c>
      <c r="AR90" s="92" t="b">
        <v>0</v>
      </c>
      <c r="AS90" s="92" t="b">
        <v>0</v>
      </c>
      <c r="AT90" s="92" t="s">
        <v>246</v>
      </c>
      <c r="AU90" s="92">
        <v>14</v>
      </c>
      <c r="AV90" s="98" t="s">
        <v>1881</v>
      </c>
      <c r="AW90" s="92" t="b">
        <v>0</v>
      </c>
      <c r="AX90" s="92" t="s">
        <v>308</v>
      </c>
      <c r="AY90" s="98" t="s">
        <v>1884</v>
      </c>
      <c r="AZ90" s="92" t="s">
        <v>66</v>
      </c>
      <c r="BA90" s="130" t="s">
        <v>1887</v>
      </c>
      <c r="BB90">
        <v>4</v>
      </c>
      <c r="BC90" s="130">
        <v>0</v>
      </c>
      <c r="BD90" s="130">
        <v>0</v>
      </c>
      <c r="BE90" s="130" t="s">
        <v>4404</v>
      </c>
      <c r="BF90" s="130" t="s">
        <v>4397</v>
      </c>
      <c r="BG90" s="90" t="str">
        <f>REPLACE(INDEX(GroupVertices[Group], MATCH(Vertices[[#This Row],[Vertex]],GroupVertices[Vertex],0)),1,1,"")</f>
        <v>outh</v>
      </c>
      <c r="BH90" s="51"/>
      <c r="BI90" s="51"/>
      <c r="BJ90" s="51"/>
      <c r="BK90" s="51"/>
      <c r="BL90" s="51"/>
      <c r="BM90" s="51"/>
      <c r="BN90" s="161" t="s">
        <v>4804</v>
      </c>
      <c r="BO90" s="161" t="s">
        <v>4804</v>
      </c>
      <c r="BP90" s="161" t="s">
        <v>5150</v>
      </c>
      <c r="BQ90" s="161" t="s">
        <v>5150</v>
      </c>
    </row>
    <row r="91" spans="1:69" ht="41.45" customHeight="1" x14ac:dyDescent="0.25">
      <c r="A91" s="14" t="s">
        <v>2048</v>
      </c>
      <c r="C91" s="15" t="s">
        <v>4410</v>
      </c>
      <c r="D91" s="108"/>
      <c r="E91" s="109"/>
      <c r="F91" s="110"/>
      <c r="G91" s="120" t="s">
        <v>2152</v>
      </c>
      <c r="H91" s="108"/>
      <c r="I91" s="111"/>
      <c r="J91" s="112"/>
      <c r="K91" s="112"/>
      <c r="L91" s="122" t="s">
        <v>3359</v>
      </c>
      <c r="M91" s="113"/>
      <c r="N91" s="114">
        <v>7503.61181640625</v>
      </c>
      <c r="O91" s="114">
        <v>5005.212890625</v>
      </c>
      <c r="P91" s="115"/>
      <c r="Q91" s="116"/>
      <c r="R91" s="116"/>
      <c r="S91" s="51">
        <v>2</v>
      </c>
      <c r="T91" s="51">
        <v>0</v>
      </c>
      <c r="U91" s="51">
        <v>2</v>
      </c>
      <c r="V91" s="52">
        <v>2.399384</v>
      </c>
      <c r="W91" s="52">
        <v>1.2669999999999999E-3</v>
      </c>
      <c r="X91" s="52">
        <v>3.673E-3</v>
      </c>
      <c r="Y91" s="52">
        <v>0.61826499999999995</v>
      </c>
      <c r="Z91" s="52">
        <v>0</v>
      </c>
      <c r="AA91" s="52">
        <v>0</v>
      </c>
      <c r="AB91" s="117">
        <v>137</v>
      </c>
      <c r="AC91" s="117"/>
      <c r="AD91" s="106"/>
      <c r="AE91" s="91" t="s">
        <v>2277</v>
      </c>
      <c r="AF91" s="91">
        <v>48</v>
      </c>
      <c r="AG91" s="91">
        <v>11</v>
      </c>
      <c r="AH91" s="91">
        <v>15</v>
      </c>
      <c r="AI91" s="91">
        <v>0</v>
      </c>
      <c r="AJ91" s="91"/>
      <c r="AK91" s="91"/>
      <c r="AL91" s="91"/>
      <c r="AM91" s="91"/>
      <c r="AN91" s="91"/>
      <c r="AO91" s="94">
        <v>42089.75440972222</v>
      </c>
      <c r="AP91" s="91"/>
      <c r="AQ91" s="91" t="b">
        <v>1</v>
      </c>
      <c r="AR91" s="91" t="b">
        <v>0</v>
      </c>
      <c r="AS91" s="91" t="b">
        <v>0</v>
      </c>
      <c r="AT91" s="91" t="s">
        <v>246</v>
      </c>
      <c r="AU91" s="91">
        <v>0</v>
      </c>
      <c r="AV91" s="97" t="s">
        <v>300</v>
      </c>
      <c r="AW91" s="91" t="b">
        <v>0</v>
      </c>
      <c r="AX91" s="91" t="s">
        <v>308</v>
      </c>
      <c r="AY91" s="97" t="s">
        <v>2432</v>
      </c>
      <c r="AZ91" s="91" t="s">
        <v>66</v>
      </c>
      <c r="BA91" s="130" t="s">
        <v>2044</v>
      </c>
      <c r="BB91">
        <v>8</v>
      </c>
      <c r="BC91" s="130">
        <v>0</v>
      </c>
      <c r="BD91" s="130">
        <v>0</v>
      </c>
      <c r="BE91" s="130" t="s">
        <v>4407</v>
      </c>
      <c r="BF91" s="130" t="s">
        <v>4397</v>
      </c>
      <c r="BG91" s="90" t="str">
        <f>REPLACE(INDEX(GroupVertices[Group], MATCH(Vertices[[#This Row],[Vertex]],GroupVertices[Vertex],0)),1,1,"")</f>
        <v>est</v>
      </c>
      <c r="BH91" s="51"/>
      <c r="BI91" s="51"/>
      <c r="BJ91" s="51"/>
      <c r="BK91" s="51"/>
      <c r="BL91" s="51"/>
      <c r="BM91" s="51"/>
      <c r="BN91" s="161" t="s">
        <v>4808</v>
      </c>
      <c r="BO91" s="161" t="s">
        <v>4927</v>
      </c>
      <c r="BP91" s="161" t="s">
        <v>5154</v>
      </c>
      <c r="BQ91" s="161" t="s">
        <v>5267</v>
      </c>
    </row>
    <row r="92" spans="1:69" ht="41.45" customHeight="1" x14ac:dyDescent="0.25">
      <c r="A92" s="14" t="s">
        <v>2050</v>
      </c>
      <c r="C92" s="15" t="s">
        <v>4410</v>
      </c>
      <c r="D92" s="126"/>
      <c r="E92" s="131"/>
      <c r="F92" s="125"/>
      <c r="G92" s="119" t="s">
        <v>2154</v>
      </c>
      <c r="H92" s="126"/>
      <c r="I92" s="132"/>
      <c r="J92" s="127"/>
      <c r="K92" s="127"/>
      <c r="L92" s="133" t="s">
        <v>2479</v>
      </c>
      <c r="M92" s="128"/>
      <c r="N92" s="134">
        <v>9626.904296875</v>
      </c>
      <c r="O92" s="134">
        <v>3488.1796875</v>
      </c>
      <c r="P92" s="135"/>
      <c r="Q92" s="136"/>
      <c r="R92" s="136"/>
      <c r="S92" s="51">
        <v>2</v>
      </c>
      <c r="T92" s="51">
        <v>0</v>
      </c>
      <c r="U92" s="51">
        <v>2</v>
      </c>
      <c r="V92" s="52">
        <v>2.399384</v>
      </c>
      <c r="W92" s="52">
        <v>1.2669999999999999E-3</v>
      </c>
      <c r="X92" s="52">
        <v>3.673E-3</v>
      </c>
      <c r="Y92" s="52">
        <v>0.61826499999999995</v>
      </c>
      <c r="Z92" s="52">
        <v>0</v>
      </c>
      <c r="AA92" s="52">
        <v>0</v>
      </c>
      <c r="AB92" s="137">
        <v>138</v>
      </c>
      <c r="AC92" s="137"/>
      <c r="AD92" s="106"/>
      <c r="AE92" s="91" t="s">
        <v>2279</v>
      </c>
      <c r="AF92" s="91">
        <v>684</v>
      </c>
      <c r="AG92" s="91">
        <v>104</v>
      </c>
      <c r="AH92" s="91">
        <v>303</v>
      </c>
      <c r="AI92" s="91">
        <v>7</v>
      </c>
      <c r="AJ92" s="91">
        <v>19800</v>
      </c>
      <c r="AK92" s="91" t="s">
        <v>2320</v>
      </c>
      <c r="AL92" s="91" t="s">
        <v>293</v>
      </c>
      <c r="AM92" s="97" t="s">
        <v>2361</v>
      </c>
      <c r="AN92" s="91" t="s">
        <v>293</v>
      </c>
      <c r="AO92" s="94">
        <v>40902.393784722219</v>
      </c>
      <c r="AP92" s="97" t="s">
        <v>2382</v>
      </c>
      <c r="AQ92" s="91" t="b">
        <v>0</v>
      </c>
      <c r="AR92" s="91" t="b">
        <v>0</v>
      </c>
      <c r="AS92" s="91" t="b">
        <v>1</v>
      </c>
      <c r="AT92" s="91" t="s">
        <v>246</v>
      </c>
      <c r="AU92" s="91">
        <v>0</v>
      </c>
      <c r="AV92" s="97" t="s">
        <v>2408</v>
      </c>
      <c r="AW92" s="91" t="b">
        <v>0</v>
      </c>
      <c r="AX92" s="91" t="s">
        <v>308</v>
      </c>
      <c r="AY92" s="97" t="s">
        <v>2434</v>
      </c>
      <c r="AZ92" s="91" t="s">
        <v>66</v>
      </c>
      <c r="BA92" s="130" t="s">
        <v>2044</v>
      </c>
      <c r="BB92">
        <v>2</v>
      </c>
      <c r="BC92" s="130">
        <v>-2</v>
      </c>
      <c r="BD92" s="130">
        <v>-1</v>
      </c>
      <c r="BE92" s="130" t="s">
        <v>4407</v>
      </c>
      <c r="BF92" s="130" t="s">
        <v>4397</v>
      </c>
      <c r="BG92" s="90" t="str">
        <f>REPLACE(INDEX(GroupVertices[Group], MATCH(Vertices[[#This Row],[Vertex]],GroupVertices[Vertex],0)),1,1,"")</f>
        <v>est</v>
      </c>
      <c r="BH92" s="51"/>
      <c r="BI92" s="51"/>
      <c r="BJ92" s="51"/>
      <c r="BK92" s="51"/>
      <c r="BL92" s="51"/>
      <c r="BM92" s="51"/>
      <c r="BN92" s="161" t="s">
        <v>4810</v>
      </c>
      <c r="BO92" s="161" t="s">
        <v>4810</v>
      </c>
      <c r="BP92" s="161" t="s">
        <v>5156</v>
      </c>
      <c r="BQ92" s="161" t="s">
        <v>5156</v>
      </c>
    </row>
    <row r="93" spans="1:69" ht="41.45" customHeight="1" x14ac:dyDescent="0.25">
      <c r="A93" s="14" t="s">
        <v>2052</v>
      </c>
      <c r="C93" s="15" t="s">
        <v>4410</v>
      </c>
      <c r="D93" s="126"/>
      <c r="E93" s="131"/>
      <c r="F93" s="125"/>
      <c r="G93" s="119" t="s">
        <v>2155</v>
      </c>
      <c r="H93" s="126"/>
      <c r="I93" s="132"/>
      <c r="J93" s="127"/>
      <c r="K93" s="127"/>
      <c r="L93" s="133" t="s">
        <v>2481</v>
      </c>
      <c r="M93" s="128"/>
      <c r="N93" s="134">
        <v>7693.76708984375</v>
      </c>
      <c r="O93" s="134">
        <v>5625.5263671875</v>
      </c>
      <c r="P93" s="135"/>
      <c r="Q93" s="136"/>
      <c r="R93" s="136"/>
      <c r="S93" s="51">
        <v>2</v>
      </c>
      <c r="T93" s="51">
        <v>0</v>
      </c>
      <c r="U93" s="51">
        <v>2</v>
      </c>
      <c r="V93" s="52">
        <v>2.399384</v>
      </c>
      <c r="W93" s="52">
        <v>1.2669999999999999E-3</v>
      </c>
      <c r="X93" s="52">
        <v>3.673E-3</v>
      </c>
      <c r="Y93" s="52">
        <v>0.61826499999999995</v>
      </c>
      <c r="Z93" s="52">
        <v>0</v>
      </c>
      <c r="AA93" s="52">
        <v>0</v>
      </c>
      <c r="AB93" s="137">
        <v>139</v>
      </c>
      <c r="AC93" s="137"/>
      <c r="AD93" s="106"/>
      <c r="AE93" s="91" t="s">
        <v>2281</v>
      </c>
      <c r="AF93" s="91">
        <v>31</v>
      </c>
      <c r="AG93" s="91">
        <v>6</v>
      </c>
      <c r="AH93" s="91">
        <v>365</v>
      </c>
      <c r="AI93" s="91">
        <v>2</v>
      </c>
      <c r="AJ93" s="91"/>
      <c r="AK93" s="91"/>
      <c r="AL93" s="91"/>
      <c r="AM93" s="91"/>
      <c r="AN93" s="91"/>
      <c r="AO93" s="94">
        <v>42505.21533564815</v>
      </c>
      <c r="AP93" s="91"/>
      <c r="AQ93" s="91" t="b">
        <v>1</v>
      </c>
      <c r="AR93" s="91" t="b">
        <v>1</v>
      </c>
      <c r="AS93" s="91" t="b">
        <v>0</v>
      </c>
      <c r="AT93" s="91" t="s">
        <v>246</v>
      </c>
      <c r="AU93" s="91">
        <v>0</v>
      </c>
      <c r="AV93" s="91"/>
      <c r="AW93" s="91" t="b">
        <v>0</v>
      </c>
      <c r="AX93" s="91" t="s">
        <v>308</v>
      </c>
      <c r="AY93" s="97" t="s">
        <v>2436</v>
      </c>
      <c r="AZ93" s="91" t="s">
        <v>66</v>
      </c>
      <c r="BA93" s="130" t="s">
        <v>2044</v>
      </c>
      <c r="BB93">
        <v>2</v>
      </c>
      <c r="BC93" s="130">
        <v>0</v>
      </c>
      <c r="BD93" s="130">
        <v>0</v>
      </c>
      <c r="BE93" s="130" t="s">
        <v>4407</v>
      </c>
      <c r="BF93" s="130" t="s">
        <v>4397</v>
      </c>
      <c r="BG93" s="90" t="str">
        <f>REPLACE(INDEX(GroupVertices[Group], MATCH(Vertices[[#This Row],[Vertex]],GroupVertices[Vertex],0)),1,1,"")</f>
        <v>est</v>
      </c>
      <c r="BH93" s="51"/>
      <c r="BI93" s="51"/>
      <c r="BJ93" s="51"/>
      <c r="BK93" s="51"/>
      <c r="BL93" s="51"/>
      <c r="BM93" s="51"/>
      <c r="BN93" s="161" t="s">
        <v>4812</v>
      </c>
      <c r="BO93" s="161" t="s">
        <v>4812</v>
      </c>
      <c r="BP93" s="161" t="s">
        <v>5158</v>
      </c>
      <c r="BQ93" s="161" t="s">
        <v>5158</v>
      </c>
    </row>
    <row r="94" spans="1:69" ht="41.45" customHeight="1" x14ac:dyDescent="0.25">
      <c r="A94" s="14" t="s">
        <v>2057</v>
      </c>
      <c r="C94" s="15" t="s">
        <v>4410</v>
      </c>
      <c r="D94" s="126"/>
      <c r="E94" s="131"/>
      <c r="F94" s="125"/>
      <c r="G94" s="119" t="s">
        <v>892</v>
      </c>
      <c r="H94" s="126"/>
      <c r="I94" s="132"/>
      <c r="J94" s="127"/>
      <c r="K94" s="127"/>
      <c r="L94" s="133" t="s">
        <v>2493</v>
      </c>
      <c r="M94" s="128"/>
      <c r="N94" s="134">
        <v>7735.6396484375</v>
      </c>
      <c r="O94" s="134">
        <v>5907.37744140625</v>
      </c>
      <c r="P94" s="135"/>
      <c r="Q94" s="136"/>
      <c r="R94" s="136"/>
      <c r="S94" s="51">
        <v>2</v>
      </c>
      <c r="T94" s="51">
        <v>0</v>
      </c>
      <c r="U94" s="51">
        <v>2</v>
      </c>
      <c r="V94" s="52">
        <v>2.399384</v>
      </c>
      <c r="W94" s="52">
        <v>1.2669999999999999E-3</v>
      </c>
      <c r="X94" s="52">
        <v>3.673E-3</v>
      </c>
      <c r="Y94" s="52">
        <v>0.61826499999999995</v>
      </c>
      <c r="Z94" s="52">
        <v>0</v>
      </c>
      <c r="AA94" s="52">
        <v>0</v>
      </c>
      <c r="AB94" s="137">
        <v>140</v>
      </c>
      <c r="AC94" s="137"/>
      <c r="AD94" s="106"/>
      <c r="AE94" s="91" t="s">
        <v>2293</v>
      </c>
      <c r="AF94" s="91">
        <v>0</v>
      </c>
      <c r="AG94" s="91">
        <v>4</v>
      </c>
      <c r="AH94" s="91">
        <v>12</v>
      </c>
      <c r="AI94" s="91">
        <v>5</v>
      </c>
      <c r="AJ94" s="91"/>
      <c r="AK94" s="91"/>
      <c r="AL94" s="91"/>
      <c r="AM94" s="91"/>
      <c r="AN94" s="91"/>
      <c r="AO94" s="94">
        <v>42753.610601851855</v>
      </c>
      <c r="AP94" s="91"/>
      <c r="AQ94" s="91" t="b">
        <v>1</v>
      </c>
      <c r="AR94" s="91" t="b">
        <v>1</v>
      </c>
      <c r="AS94" s="91" t="b">
        <v>0</v>
      </c>
      <c r="AT94" s="91" t="s">
        <v>246</v>
      </c>
      <c r="AU94" s="91">
        <v>0</v>
      </c>
      <c r="AV94" s="91"/>
      <c r="AW94" s="91" t="b">
        <v>0</v>
      </c>
      <c r="AX94" s="91" t="s">
        <v>308</v>
      </c>
      <c r="AY94" s="97" t="s">
        <v>2448</v>
      </c>
      <c r="AZ94" s="91" t="s">
        <v>66</v>
      </c>
      <c r="BA94" s="130" t="s">
        <v>2044</v>
      </c>
      <c r="BB94">
        <v>2</v>
      </c>
      <c r="BC94" s="130">
        <v>-2</v>
      </c>
      <c r="BD94" s="130">
        <v>-1</v>
      </c>
      <c r="BE94" s="130" t="s">
        <v>4407</v>
      </c>
      <c r="BF94" s="130" t="s">
        <v>4397</v>
      </c>
      <c r="BG94" s="90" t="str">
        <f>REPLACE(INDEX(GroupVertices[Group], MATCH(Vertices[[#This Row],[Vertex]],GroupVertices[Vertex],0)),1,1,"")</f>
        <v>est</v>
      </c>
      <c r="BH94" s="51"/>
      <c r="BI94" s="51"/>
      <c r="BJ94" s="51"/>
      <c r="BK94" s="51"/>
      <c r="BL94" s="51"/>
      <c r="BM94" s="51"/>
      <c r="BN94" s="161" t="s">
        <v>4816</v>
      </c>
      <c r="BO94" s="161" t="s">
        <v>4816</v>
      </c>
      <c r="BP94" s="161" t="s">
        <v>5162</v>
      </c>
      <c r="BQ94" s="161" t="s">
        <v>5162</v>
      </c>
    </row>
    <row r="95" spans="1:69" ht="41.45" customHeight="1" x14ac:dyDescent="0.25">
      <c r="A95" s="14" t="s">
        <v>2067</v>
      </c>
      <c r="C95" s="15" t="s">
        <v>4410</v>
      </c>
      <c r="D95" s="126"/>
      <c r="E95" s="131"/>
      <c r="F95" s="125"/>
      <c r="G95" s="119" t="s">
        <v>2169</v>
      </c>
      <c r="H95" s="126"/>
      <c r="I95" s="132"/>
      <c r="J95" s="127"/>
      <c r="K95" s="127"/>
      <c r="L95" s="133" t="s">
        <v>2505</v>
      </c>
      <c r="M95" s="128"/>
      <c r="N95" s="134">
        <v>7665.67724609375</v>
      </c>
      <c r="O95" s="134">
        <v>3572.3251953125</v>
      </c>
      <c r="P95" s="135"/>
      <c r="Q95" s="136"/>
      <c r="R95" s="136"/>
      <c r="S95" s="51">
        <v>2</v>
      </c>
      <c r="T95" s="51">
        <v>0</v>
      </c>
      <c r="U95" s="51">
        <v>2</v>
      </c>
      <c r="V95" s="52">
        <v>2.399384</v>
      </c>
      <c r="W95" s="52">
        <v>1.2669999999999999E-3</v>
      </c>
      <c r="X95" s="52">
        <v>3.673E-3</v>
      </c>
      <c r="Y95" s="52">
        <v>0.61826499999999995</v>
      </c>
      <c r="Z95" s="52">
        <v>0</v>
      </c>
      <c r="AA95" s="52">
        <v>0</v>
      </c>
      <c r="AB95" s="137">
        <v>141</v>
      </c>
      <c r="AC95" s="137"/>
      <c r="AD95" s="106"/>
      <c r="AE95" s="91" t="s">
        <v>2304</v>
      </c>
      <c r="AF95" s="91">
        <v>28</v>
      </c>
      <c r="AG95" s="91">
        <v>13</v>
      </c>
      <c r="AH95" s="91">
        <v>34</v>
      </c>
      <c r="AI95" s="91">
        <v>12</v>
      </c>
      <c r="AJ95" s="91"/>
      <c r="AK95" s="91"/>
      <c r="AL95" s="91"/>
      <c r="AM95" s="91"/>
      <c r="AN95" s="91"/>
      <c r="AO95" s="94">
        <v>40104.310254629629</v>
      </c>
      <c r="AP95" s="97" t="s">
        <v>2395</v>
      </c>
      <c r="AQ95" s="91" t="b">
        <v>1</v>
      </c>
      <c r="AR95" s="91" t="b">
        <v>0</v>
      </c>
      <c r="AS95" s="91" t="b">
        <v>1</v>
      </c>
      <c r="AT95" s="91" t="s">
        <v>246</v>
      </c>
      <c r="AU95" s="91">
        <v>0</v>
      </c>
      <c r="AV95" s="97" t="s">
        <v>300</v>
      </c>
      <c r="AW95" s="91" t="b">
        <v>0</v>
      </c>
      <c r="AX95" s="91" t="s">
        <v>308</v>
      </c>
      <c r="AY95" s="97" t="s">
        <v>2460</v>
      </c>
      <c r="AZ95" s="91" t="s">
        <v>66</v>
      </c>
      <c r="BA95" s="130" t="s">
        <v>2044</v>
      </c>
      <c r="BB95">
        <v>2</v>
      </c>
      <c r="BC95" s="130">
        <v>2</v>
      </c>
      <c r="BD95" s="130">
        <v>1</v>
      </c>
      <c r="BE95" s="130" t="s">
        <v>4407</v>
      </c>
      <c r="BF95" s="130" t="s">
        <v>4397</v>
      </c>
      <c r="BG95" s="90" t="str">
        <f>REPLACE(INDEX(GroupVertices[Group], MATCH(Vertices[[#This Row],[Vertex]],GroupVertices[Vertex],0)),1,1,"")</f>
        <v>est</v>
      </c>
      <c r="BH95" s="51"/>
      <c r="BI95" s="51"/>
      <c r="BJ95" s="51"/>
      <c r="BK95" s="51"/>
      <c r="BL95" s="51"/>
      <c r="BM95" s="51"/>
      <c r="BN95" s="161" t="s">
        <v>4824</v>
      </c>
      <c r="BO95" s="161" t="s">
        <v>4824</v>
      </c>
      <c r="BP95" s="161" t="s">
        <v>5170</v>
      </c>
      <c r="BQ95" s="161" t="s">
        <v>5170</v>
      </c>
    </row>
    <row r="96" spans="1:69" ht="41.45" customHeight="1" x14ac:dyDescent="0.25">
      <c r="A96" s="14" t="s">
        <v>3171</v>
      </c>
      <c r="C96" s="15" t="s">
        <v>4410</v>
      </c>
      <c r="D96" s="126"/>
      <c r="E96" s="131"/>
      <c r="F96" s="125"/>
      <c r="G96" s="119" t="s">
        <v>3185</v>
      </c>
      <c r="H96" s="126"/>
      <c r="I96" s="132"/>
      <c r="J96" s="127"/>
      <c r="K96" s="127"/>
      <c r="L96" s="133" t="s">
        <v>3243</v>
      </c>
      <c r="M96" s="128"/>
      <c r="N96" s="134">
        <v>9546.3212890625</v>
      </c>
      <c r="O96" s="134">
        <v>5198.52783203125</v>
      </c>
      <c r="P96" s="135"/>
      <c r="Q96" s="136"/>
      <c r="R96" s="136"/>
      <c r="S96" s="51">
        <v>2</v>
      </c>
      <c r="T96" s="51">
        <v>0</v>
      </c>
      <c r="U96" s="51">
        <v>2</v>
      </c>
      <c r="V96" s="52">
        <v>2.399384</v>
      </c>
      <c r="W96" s="52">
        <v>1.2669999999999999E-3</v>
      </c>
      <c r="X96" s="52">
        <v>3.673E-3</v>
      </c>
      <c r="Y96" s="52">
        <v>0.61826499999999995</v>
      </c>
      <c r="Z96" s="52">
        <v>0</v>
      </c>
      <c r="AA96" s="52">
        <v>0</v>
      </c>
      <c r="AB96" s="137">
        <v>142</v>
      </c>
      <c r="AC96" s="137"/>
      <c r="AD96" s="106"/>
      <c r="AE96" s="91" t="s">
        <v>3211</v>
      </c>
      <c r="AF96" s="91">
        <v>604</v>
      </c>
      <c r="AG96" s="91">
        <v>103</v>
      </c>
      <c r="AH96" s="91">
        <v>209</v>
      </c>
      <c r="AI96" s="91">
        <v>50</v>
      </c>
      <c r="AJ96" s="91"/>
      <c r="AK96" s="91" t="s">
        <v>3217</v>
      </c>
      <c r="AL96" s="91" t="s">
        <v>1635</v>
      </c>
      <c r="AM96" s="91"/>
      <c r="AN96" s="91"/>
      <c r="AO96" s="94">
        <v>41115.139479166668</v>
      </c>
      <c r="AP96" s="97" t="s">
        <v>3227</v>
      </c>
      <c r="AQ96" s="91" t="b">
        <v>0</v>
      </c>
      <c r="AR96" s="91" t="b">
        <v>0</v>
      </c>
      <c r="AS96" s="91" t="b">
        <v>0</v>
      </c>
      <c r="AT96" s="91" t="s">
        <v>246</v>
      </c>
      <c r="AU96" s="91">
        <v>0</v>
      </c>
      <c r="AV96" s="97" t="s">
        <v>3229</v>
      </c>
      <c r="AW96" s="91" t="b">
        <v>0</v>
      </c>
      <c r="AX96" s="91" t="s">
        <v>308</v>
      </c>
      <c r="AY96" s="97" t="s">
        <v>3235</v>
      </c>
      <c r="AZ96" s="91" t="s">
        <v>66</v>
      </c>
      <c r="BA96" s="130" t="s">
        <v>3246</v>
      </c>
      <c r="BB96">
        <v>4</v>
      </c>
      <c r="BC96" s="130">
        <v>-2</v>
      </c>
      <c r="BD96" s="130">
        <v>-0.5</v>
      </c>
      <c r="BE96" s="130" t="s">
        <v>4407</v>
      </c>
      <c r="BF96" s="130" t="s">
        <v>4397</v>
      </c>
      <c r="BG96" s="90" t="str">
        <f>REPLACE(INDEX(GroupVertices[Group], MATCH(Vertices[[#This Row],[Vertex]],GroupVertices[Vertex],0)),1,1,"")</f>
        <v>est</v>
      </c>
      <c r="BH96" s="51"/>
      <c r="BI96" s="51"/>
      <c r="BJ96" s="51"/>
      <c r="BK96" s="51"/>
      <c r="BL96" s="51"/>
      <c r="BM96" s="51"/>
      <c r="BN96" s="161" t="s">
        <v>4844</v>
      </c>
      <c r="BO96" s="161" t="s">
        <v>4844</v>
      </c>
      <c r="BP96" s="161" t="s">
        <v>5190</v>
      </c>
      <c r="BQ96" s="161" t="s">
        <v>5190</v>
      </c>
    </row>
    <row r="97" spans="1:69" ht="41.45" customHeight="1" x14ac:dyDescent="0.25">
      <c r="A97" s="14" t="s">
        <v>3366</v>
      </c>
      <c r="C97" s="15" t="s">
        <v>4410</v>
      </c>
      <c r="D97" s="108"/>
      <c r="E97" s="109"/>
      <c r="F97" s="110"/>
      <c r="G97" s="120" t="s">
        <v>3391</v>
      </c>
      <c r="H97" s="108"/>
      <c r="I97" s="111"/>
      <c r="J97" s="112"/>
      <c r="K97" s="112"/>
      <c r="L97" s="122" t="s">
        <v>3477</v>
      </c>
      <c r="M97" s="113"/>
      <c r="N97" s="114">
        <v>603.87548828125</v>
      </c>
      <c r="O97" s="114">
        <v>8566.3935546875</v>
      </c>
      <c r="P97" s="115"/>
      <c r="Q97" s="116"/>
      <c r="R97" s="116"/>
      <c r="S97" s="51">
        <v>2</v>
      </c>
      <c r="T97" s="51">
        <v>0</v>
      </c>
      <c r="U97" s="51">
        <v>2</v>
      </c>
      <c r="V97" s="52">
        <v>2.399384</v>
      </c>
      <c r="W97" s="52">
        <v>1.2669999999999999E-3</v>
      </c>
      <c r="X97" s="52">
        <v>3.673E-3</v>
      </c>
      <c r="Y97" s="52">
        <v>0.61826499999999995</v>
      </c>
      <c r="Z97" s="52">
        <v>0</v>
      </c>
      <c r="AA97" s="52">
        <v>0</v>
      </c>
      <c r="AB97" s="117">
        <v>143</v>
      </c>
      <c r="AC97" s="117"/>
      <c r="AD97" s="106"/>
      <c r="AE97" s="91" t="s">
        <v>3430</v>
      </c>
      <c r="AF97" s="91">
        <v>73</v>
      </c>
      <c r="AG97" s="91">
        <v>13</v>
      </c>
      <c r="AH97" s="91">
        <v>276</v>
      </c>
      <c r="AI97" s="91">
        <v>279</v>
      </c>
      <c r="AJ97" s="91"/>
      <c r="AK97" s="91" t="s">
        <v>3438</v>
      </c>
      <c r="AL97" s="91" t="s">
        <v>3446</v>
      </c>
      <c r="AM97" s="91"/>
      <c r="AN97" s="91"/>
      <c r="AO97" s="94">
        <v>40967.209930555553</v>
      </c>
      <c r="AP97" s="97" t="s">
        <v>3455</v>
      </c>
      <c r="AQ97" s="91" t="b">
        <v>0</v>
      </c>
      <c r="AR97" s="91" t="b">
        <v>0</v>
      </c>
      <c r="AS97" s="91" t="b">
        <v>1</v>
      </c>
      <c r="AT97" s="91" t="s">
        <v>246</v>
      </c>
      <c r="AU97" s="91">
        <v>0</v>
      </c>
      <c r="AV97" s="97" t="s">
        <v>1014</v>
      </c>
      <c r="AW97" s="91" t="b">
        <v>0</v>
      </c>
      <c r="AX97" s="91" t="s">
        <v>308</v>
      </c>
      <c r="AY97" s="97" t="s">
        <v>3466</v>
      </c>
      <c r="AZ97" s="91" t="s">
        <v>66</v>
      </c>
      <c r="BA97" s="130" t="s">
        <v>3360</v>
      </c>
      <c r="BB97">
        <v>2</v>
      </c>
      <c r="BC97" s="130">
        <v>-2</v>
      </c>
      <c r="BD97" s="130">
        <v>-1</v>
      </c>
      <c r="BE97" s="130" t="s">
        <v>4404</v>
      </c>
      <c r="BF97" s="130" t="s">
        <v>4397</v>
      </c>
      <c r="BG97" s="90" t="str">
        <f>REPLACE(INDEX(GroupVertices[Group], MATCH(Vertices[[#This Row],[Vertex]],GroupVertices[Vertex],0)),1,1,"")</f>
        <v>outh</v>
      </c>
      <c r="BH97" s="51"/>
      <c r="BI97" s="51"/>
      <c r="BJ97" s="51"/>
      <c r="BK97" s="51"/>
      <c r="BL97" s="51"/>
      <c r="BM97" s="51"/>
      <c r="BN97" s="161" t="s">
        <v>4851</v>
      </c>
      <c r="BO97" s="161" t="s">
        <v>4851</v>
      </c>
      <c r="BP97" s="161" t="s">
        <v>5197</v>
      </c>
      <c r="BQ97" s="161" t="s">
        <v>5197</v>
      </c>
    </row>
    <row r="98" spans="1:69" ht="41.45" customHeight="1" x14ac:dyDescent="0.25">
      <c r="A98" s="14" t="s">
        <v>3537</v>
      </c>
      <c r="C98" s="15" t="s">
        <v>4410</v>
      </c>
      <c r="D98" s="108"/>
      <c r="E98" s="109"/>
      <c r="F98" s="110"/>
      <c r="G98" s="120" t="s">
        <v>3549</v>
      </c>
      <c r="H98" s="108"/>
      <c r="I98" s="111"/>
      <c r="J98" s="112"/>
      <c r="K98" s="112"/>
      <c r="L98" s="122" t="s">
        <v>3594</v>
      </c>
      <c r="M98" s="113"/>
      <c r="N98" s="114">
        <v>2366.008544921875</v>
      </c>
      <c r="O98" s="114">
        <v>750.6573486328125</v>
      </c>
      <c r="P98" s="115"/>
      <c r="Q98" s="116"/>
      <c r="R98" s="116"/>
      <c r="S98" s="51">
        <v>2</v>
      </c>
      <c r="T98" s="51">
        <v>0</v>
      </c>
      <c r="U98" s="51">
        <v>2</v>
      </c>
      <c r="V98" s="52">
        <v>2.399384</v>
      </c>
      <c r="W98" s="52">
        <v>1.2669999999999999E-3</v>
      </c>
      <c r="X98" s="52">
        <v>3.673E-3</v>
      </c>
      <c r="Y98" s="52">
        <v>0.61826499999999995</v>
      </c>
      <c r="Z98" s="52">
        <v>0</v>
      </c>
      <c r="AA98" s="52">
        <v>0</v>
      </c>
      <c r="AB98" s="117">
        <v>144</v>
      </c>
      <c r="AC98" s="117"/>
      <c r="AD98" s="106"/>
      <c r="AE98" s="91" t="s">
        <v>3575</v>
      </c>
      <c r="AF98" s="91">
        <v>124</v>
      </c>
      <c r="AG98" s="91">
        <v>44</v>
      </c>
      <c r="AH98" s="91">
        <v>433</v>
      </c>
      <c r="AI98" s="91">
        <v>359</v>
      </c>
      <c r="AJ98" s="91">
        <v>19800</v>
      </c>
      <c r="AK98" s="91" t="s">
        <v>3579</v>
      </c>
      <c r="AL98" s="91" t="s">
        <v>3567</v>
      </c>
      <c r="AM98" s="91"/>
      <c r="AN98" s="91" t="s">
        <v>291</v>
      </c>
      <c r="AO98" s="94">
        <v>41366.763726851852</v>
      </c>
      <c r="AP98" s="97" t="s">
        <v>3585</v>
      </c>
      <c r="AQ98" s="91" t="b">
        <v>0</v>
      </c>
      <c r="AR98" s="91" t="b">
        <v>0</v>
      </c>
      <c r="AS98" s="91" t="b">
        <v>1</v>
      </c>
      <c r="AT98" s="91" t="s">
        <v>246</v>
      </c>
      <c r="AU98" s="91">
        <v>0</v>
      </c>
      <c r="AV98" s="97" t="s">
        <v>302</v>
      </c>
      <c r="AW98" s="91" t="b">
        <v>0</v>
      </c>
      <c r="AX98" s="91" t="s">
        <v>308</v>
      </c>
      <c r="AY98" s="97" t="s">
        <v>3590</v>
      </c>
      <c r="AZ98" s="91" t="s">
        <v>66</v>
      </c>
      <c r="BA98" s="130" t="s">
        <v>3536</v>
      </c>
      <c r="BB98">
        <v>2</v>
      </c>
      <c r="BC98" s="130">
        <v>0</v>
      </c>
      <c r="BD98" s="130">
        <v>0</v>
      </c>
      <c r="BE98" s="130" t="s">
        <v>4406</v>
      </c>
      <c r="BF98" s="130" t="s">
        <v>4397</v>
      </c>
      <c r="BG98" s="90" t="str">
        <f>REPLACE(INDEX(GroupVertices[Group], MATCH(Vertices[[#This Row],[Vertex]],GroupVertices[Vertex],0)),1,1,"")</f>
        <v>orth</v>
      </c>
      <c r="BH98" s="51"/>
      <c r="BI98" s="51"/>
      <c r="BJ98" s="51"/>
      <c r="BK98" s="51"/>
      <c r="BL98" s="51"/>
      <c r="BM98" s="51"/>
      <c r="BN98" s="161" t="s">
        <v>4853</v>
      </c>
      <c r="BO98" s="161" t="s">
        <v>4853</v>
      </c>
      <c r="BP98" s="161" t="s">
        <v>5199</v>
      </c>
      <c r="BQ98" s="161" t="s">
        <v>5199</v>
      </c>
    </row>
    <row r="99" spans="1:69" ht="41.45" customHeight="1" x14ac:dyDescent="0.25">
      <c r="A99" s="14" t="s">
        <v>3833</v>
      </c>
      <c r="C99" s="15" t="s">
        <v>4410</v>
      </c>
      <c r="D99" s="126"/>
      <c r="E99" s="131"/>
      <c r="F99" s="125"/>
      <c r="G99" s="119" t="s">
        <v>3889</v>
      </c>
      <c r="H99" s="126"/>
      <c r="I99" s="132"/>
      <c r="J99" s="127"/>
      <c r="K99" s="127"/>
      <c r="L99" s="133" t="s">
        <v>3900</v>
      </c>
      <c r="M99" s="128"/>
      <c r="N99" s="134">
        <v>6675.8720703125</v>
      </c>
      <c r="O99" s="134">
        <v>1616.40234375</v>
      </c>
      <c r="P99" s="135"/>
      <c r="Q99" s="136"/>
      <c r="R99" s="136"/>
      <c r="S99" s="51">
        <v>2</v>
      </c>
      <c r="T99" s="51">
        <v>0</v>
      </c>
      <c r="U99" s="51">
        <v>2</v>
      </c>
      <c r="V99" s="52">
        <v>2.399384</v>
      </c>
      <c r="W99" s="52">
        <v>1.2669999999999999E-3</v>
      </c>
      <c r="X99" s="52">
        <v>3.673E-3</v>
      </c>
      <c r="Y99" s="52">
        <v>0.61826499999999995</v>
      </c>
      <c r="Z99" s="52">
        <v>0</v>
      </c>
      <c r="AA99" s="52">
        <v>0</v>
      </c>
      <c r="AB99" s="137">
        <v>145</v>
      </c>
      <c r="AC99" s="137"/>
      <c r="AD99" s="106"/>
      <c r="AE99" s="91" t="s">
        <v>3875</v>
      </c>
      <c r="AF99" s="91">
        <v>1039</v>
      </c>
      <c r="AG99" s="91">
        <v>1529</v>
      </c>
      <c r="AH99" s="91">
        <v>22948</v>
      </c>
      <c r="AI99" s="91">
        <v>303</v>
      </c>
      <c r="AJ99" s="91">
        <v>19800</v>
      </c>
      <c r="AK99" s="91" t="s">
        <v>3879</v>
      </c>
      <c r="AL99" s="91" t="s">
        <v>286</v>
      </c>
      <c r="AM99" s="91"/>
      <c r="AN99" s="91" t="s">
        <v>606</v>
      </c>
      <c r="AO99" s="94">
        <v>40023.743888888886</v>
      </c>
      <c r="AP99" s="97" t="s">
        <v>3887</v>
      </c>
      <c r="AQ99" s="91" t="b">
        <v>0</v>
      </c>
      <c r="AR99" s="91" t="b">
        <v>0</v>
      </c>
      <c r="AS99" s="91" t="b">
        <v>1</v>
      </c>
      <c r="AT99" s="91" t="s">
        <v>246</v>
      </c>
      <c r="AU99" s="91">
        <v>67</v>
      </c>
      <c r="AV99" s="97" t="s">
        <v>932</v>
      </c>
      <c r="AW99" s="91" t="b">
        <v>0</v>
      </c>
      <c r="AX99" s="91" t="s">
        <v>308</v>
      </c>
      <c r="AY99" s="97" t="s">
        <v>3894</v>
      </c>
      <c r="AZ99" s="91" t="s">
        <v>66</v>
      </c>
      <c r="BA99" s="130" t="s">
        <v>3902</v>
      </c>
      <c r="BB99">
        <v>5</v>
      </c>
      <c r="BC99" s="130">
        <v>1</v>
      </c>
      <c r="BD99" s="130">
        <v>0.2</v>
      </c>
      <c r="BE99" s="130" t="s">
        <v>4405</v>
      </c>
      <c r="BF99" s="130" t="s">
        <v>4397</v>
      </c>
      <c r="BG99" s="90" t="str">
        <f>REPLACE(INDEX(GroupVertices[Group], MATCH(Vertices[[#This Row],[Vertex]],GroupVertices[Vertex],0)),1,1,"")</f>
        <v>ast</v>
      </c>
      <c r="BH99" s="51"/>
      <c r="BI99" s="51"/>
      <c r="BJ99" s="51"/>
      <c r="BK99" s="51"/>
      <c r="BL99" s="51" t="s">
        <v>4585</v>
      </c>
      <c r="BM99" s="51" t="s">
        <v>4585</v>
      </c>
      <c r="BN99" s="161" t="s">
        <v>4858</v>
      </c>
      <c r="BO99" s="161" t="s">
        <v>4931</v>
      </c>
      <c r="BP99" s="161" t="s">
        <v>5204</v>
      </c>
      <c r="BQ99" s="161" t="s">
        <v>5204</v>
      </c>
    </row>
    <row r="100" spans="1:69" ht="41.45" customHeight="1" x14ac:dyDescent="0.25">
      <c r="A100" s="14" t="s">
        <v>501</v>
      </c>
      <c r="C100" s="149" t="s">
        <v>4411</v>
      </c>
      <c r="D100" s="126"/>
      <c r="E100" s="131"/>
      <c r="F100" s="125"/>
      <c r="G100" s="119" t="s">
        <v>528</v>
      </c>
      <c r="H100" s="126"/>
      <c r="I100" s="132"/>
      <c r="J100" s="127"/>
      <c r="K100" s="127"/>
      <c r="L100" s="133" t="s">
        <v>654</v>
      </c>
      <c r="M100" s="128"/>
      <c r="N100" s="134">
        <v>7729.9384765625</v>
      </c>
      <c r="O100" s="134">
        <v>1978.7252197265625</v>
      </c>
      <c r="P100" s="135"/>
      <c r="Q100" s="136"/>
      <c r="R100" s="136"/>
      <c r="S100" s="51">
        <v>2</v>
      </c>
      <c r="T100" s="51">
        <v>0</v>
      </c>
      <c r="U100" s="51">
        <v>2</v>
      </c>
      <c r="V100" s="52">
        <v>2.399384</v>
      </c>
      <c r="W100" s="52">
        <v>1.2669999999999999E-3</v>
      </c>
      <c r="X100" s="52">
        <v>3.673E-3</v>
      </c>
      <c r="Y100" s="52">
        <v>0.61826499999999995</v>
      </c>
      <c r="Z100" s="52">
        <v>0</v>
      </c>
      <c r="AA100" s="52">
        <v>0</v>
      </c>
      <c r="AB100" s="137">
        <v>146</v>
      </c>
      <c r="AC100" s="137"/>
      <c r="AD100" s="106"/>
      <c r="AE100" s="91" t="s">
        <v>557</v>
      </c>
      <c r="AF100" s="91">
        <v>22</v>
      </c>
      <c r="AG100" s="91">
        <v>3</v>
      </c>
      <c r="AH100" s="91">
        <v>37</v>
      </c>
      <c r="AI100" s="91">
        <v>195</v>
      </c>
      <c r="AJ100" s="91"/>
      <c r="AK100" s="91" t="s">
        <v>572</v>
      </c>
      <c r="AL100" s="91" t="s">
        <v>587</v>
      </c>
      <c r="AM100" s="91"/>
      <c r="AN100" s="91"/>
      <c r="AO100" s="94">
        <v>41528.195567129631</v>
      </c>
      <c r="AP100" s="97" t="s">
        <v>608</v>
      </c>
      <c r="AQ100" s="91" t="b">
        <v>1</v>
      </c>
      <c r="AR100" s="91" t="b">
        <v>0</v>
      </c>
      <c r="AS100" s="91" t="b">
        <v>0</v>
      </c>
      <c r="AT100" s="91" t="s">
        <v>246</v>
      </c>
      <c r="AU100" s="91">
        <v>0</v>
      </c>
      <c r="AV100" s="97" t="s">
        <v>300</v>
      </c>
      <c r="AW100" s="91" t="b">
        <v>0</v>
      </c>
      <c r="AX100" s="91" t="s">
        <v>308</v>
      </c>
      <c r="AY100" s="97" t="s">
        <v>638</v>
      </c>
      <c r="AZ100" s="91" t="s">
        <v>66</v>
      </c>
      <c r="BA100" s="130" t="s">
        <v>670</v>
      </c>
      <c r="BB100">
        <v>4</v>
      </c>
      <c r="BC100" s="130">
        <v>-4</v>
      </c>
      <c r="BD100" s="130">
        <v>-1</v>
      </c>
      <c r="BE100" s="130" t="s">
        <v>4405</v>
      </c>
      <c r="BF100" s="130" t="s">
        <v>4398</v>
      </c>
      <c r="BG100" s="90" t="str">
        <f>REPLACE(INDEX(GroupVertices[Group], MATCH(Vertices[[#This Row],[Vertex]],GroupVertices[Vertex],0)),1,1,"")</f>
        <v>ast</v>
      </c>
      <c r="BH100" s="51"/>
      <c r="BI100" s="51"/>
      <c r="BJ100" s="51"/>
      <c r="BK100" s="51"/>
      <c r="BL100" s="51"/>
      <c r="BM100" s="51"/>
      <c r="BN100" s="161" t="s">
        <v>4865</v>
      </c>
      <c r="BO100" s="161" t="s">
        <v>4932</v>
      </c>
      <c r="BP100" s="161" t="s">
        <v>5211</v>
      </c>
      <c r="BQ100" s="161" t="s">
        <v>5271</v>
      </c>
    </row>
    <row r="101" spans="1:69" ht="41.45" customHeight="1" x14ac:dyDescent="0.25">
      <c r="A101" s="14" t="s">
        <v>2014</v>
      </c>
      <c r="C101" s="149" t="s">
        <v>4411</v>
      </c>
      <c r="D101" s="126"/>
      <c r="E101" s="131"/>
      <c r="F101" s="125"/>
      <c r="G101" s="119" t="s">
        <v>2020</v>
      </c>
      <c r="H101" s="126"/>
      <c r="I101" s="132"/>
      <c r="J101" s="127"/>
      <c r="K101" s="127"/>
      <c r="L101" s="133" t="s">
        <v>2041</v>
      </c>
      <c r="M101" s="128"/>
      <c r="N101" s="134">
        <v>8658.7060546875</v>
      </c>
      <c r="O101" s="134">
        <v>5871.8681640625</v>
      </c>
      <c r="P101" s="135"/>
      <c r="Q101" s="136"/>
      <c r="R101" s="136"/>
      <c r="S101" s="51">
        <v>2</v>
      </c>
      <c r="T101" s="51">
        <v>0</v>
      </c>
      <c r="U101" s="51">
        <v>2</v>
      </c>
      <c r="V101" s="52">
        <v>2.399384</v>
      </c>
      <c r="W101" s="52">
        <v>1.2669999999999999E-3</v>
      </c>
      <c r="X101" s="52">
        <v>3.673E-3</v>
      </c>
      <c r="Y101" s="52">
        <v>0.61826499999999995</v>
      </c>
      <c r="Z101" s="52">
        <v>0</v>
      </c>
      <c r="AA101" s="52">
        <v>0</v>
      </c>
      <c r="AB101" s="137">
        <v>147</v>
      </c>
      <c r="AC101" s="137"/>
      <c r="AD101" s="106"/>
      <c r="AE101" s="91" t="s">
        <v>2029</v>
      </c>
      <c r="AF101" s="91">
        <v>491</v>
      </c>
      <c r="AG101" s="91">
        <v>138</v>
      </c>
      <c r="AH101" s="91">
        <v>1726</v>
      </c>
      <c r="AI101" s="91">
        <v>123</v>
      </c>
      <c r="AJ101" s="91">
        <v>19800</v>
      </c>
      <c r="AK101" s="91" t="s">
        <v>2032</v>
      </c>
      <c r="AL101" s="91" t="s">
        <v>2033</v>
      </c>
      <c r="AM101" s="97" t="s">
        <v>2034</v>
      </c>
      <c r="AN101" s="91" t="s">
        <v>291</v>
      </c>
      <c r="AO101" s="94">
        <v>40456.338310185187</v>
      </c>
      <c r="AP101" s="97" t="s">
        <v>2035</v>
      </c>
      <c r="AQ101" s="91" t="b">
        <v>0</v>
      </c>
      <c r="AR101" s="91" t="b">
        <v>0</v>
      </c>
      <c r="AS101" s="91" t="b">
        <v>1</v>
      </c>
      <c r="AT101" s="91" t="s">
        <v>246</v>
      </c>
      <c r="AU101" s="91">
        <v>5</v>
      </c>
      <c r="AV101" s="97" t="s">
        <v>2037</v>
      </c>
      <c r="AW101" s="91" t="b">
        <v>0</v>
      </c>
      <c r="AX101" s="91" t="s">
        <v>308</v>
      </c>
      <c r="AY101" s="97" t="s">
        <v>2038</v>
      </c>
      <c r="AZ101" s="91" t="s">
        <v>66</v>
      </c>
      <c r="BA101" s="130" t="s">
        <v>2044</v>
      </c>
      <c r="BB101">
        <v>2</v>
      </c>
      <c r="BC101" s="130">
        <v>0</v>
      </c>
      <c r="BD101" s="130">
        <v>0</v>
      </c>
      <c r="BE101" s="130" t="s">
        <v>4407</v>
      </c>
      <c r="BF101" s="130" t="s">
        <v>4398</v>
      </c>
      <c r="BG101" s="90" t="str">
        <f>REPLACE(INDEX(GroupVertices[Group], MATCH(Vertices[[#This Row],[Vertex]],GroupVertices[Vertex],0)),1,1,"")</f>
        <v>est</v>
      </c>
      <c r="BH101" s="51"/>
      <c r="BI101" s="51"/>
      <c r="BJ101" s="51"/>
      <c r="BK101" s="51"/>
      <c r="BL101" s="51"/>
      <c r="BM101" s="51"/>
      <c r="BN101" s="161" t="s">
        <v>4879</v>
      </c>
      <c r="BO101" s="161" t="s">
        <v>4879</v>
      </c>
      <c r="BP101" s="161" t="s">
        <v>5225</v>
      </c>
      <c r="BQ101" s="161" t="s">
        <v>5225</v>
      </c>
    </row>
    <row r="102" spans="1:69" ht="41.45" customHeight="1" x14ac:dyDescent="0.25">
      <c r="A102" s="107" t="s">
        <v>2016</v>
      </c>
      <c r="C102" s="149" t="s">
        <v>4411</v>
      </c>
      <c r="D102" s="126"/>
      <c r="E102" s="131"/>
      <c r="F102" s="125"/>
      <c r="G102" s="119" t="s">
        <v>2022</v>
      </c>
      <c r="H102" s="126"/>
      <c r="I102" s="132"/>
      <c r="J102" s="127"/>
      <c r="K102" s="127"/>
      <c r="L102" s="133" t="s">
        <v>2043</v>
      </c>
      <c r="M102" s="128"/>
      <c r="N102" s="134">
        <v>8532.7734375</v>
      </c>
      <c r="O102" s="134">
        <v>5859.66748046875</v>
      </c>
      <c r="P102" s="135"/>
      <c r="Q102" s="136"/>
      <c r="R102" s="136"/>
      <c r="S102" s="51">
        <v>2</v>
      </c>
      <c r="T102" s="51">
        <v>0</v>
      </c>
      <c r="U102" s="51">
        <v>2</v>
      </c>
      <c r="V102" s="52">
        <v>2.399384</v>
      </c>
      <c r="W102" s="52">
        <v>1.2669999999999999E-3</v>
      </c>
      <c r="X102" s="52">
        <v>3.673E-3</v>
      </c>
      <c r="Y102" s="52">
        <v>0.61826499999999995</v>
      </c>
      <c r="Z102" s="52">
        <v>0</v>
      </c>
      <c r="AA102" s="52">
        <v>0</v>
      </c>
      <c r="AB102" s="137">
        <v>148</v>
      </c>
      <c r="AC102" s="137"/>
      <c r="AD102" s="118"/>
      <c r="AE102" s="92" t="s">
        <v>2031</v>
      </c>
      <c r="AF102" s="92">
        <v>39</v>
      </c>
      <c r="AG102" s="92">
        <v>15</v>
      </c>
      <c r="AH102" s="92">
        <v>89</v>
      </c>
      <c r="AI102" s="92">
        <v>11</v>
      </c>
      <c r="AJ102" s="92"/>
      <c r="AK102" s="92"/>
      <c r="AL102" s="92"/>
      <c r="AM102" s="92"/>
      <c r="AN102" s="92"/>
      <c r="AO102" s="95">
        <v>42453.640081018515</v>
      </c>
      <c r="AP102" s="92"/>
      <c r="AQ102" s="92" t="b">
        <v>1</v>
      </c>
      <c r="AR102" s="92" t="b">
        <v>0</v>
      </c>
      <c r="AS102" s="92" t="b">
        <v>1</v>
      </c>
      <c r="AT102" s="92" t="s">
        <v>246</v>
      </c>
      <c r="AU102" s="92">
        <v>0</v>
      </c>
      <c r="AV102" s="92"/>
      <c r="AW102" s="92" t="b">
        <v>0</v>
      </c>
      <c r="AX102" s="92" t="s">
        <v>308</v>
      </c>
      <c r="AY102" s="98" t="s">
        <v>2040</v>
      </c>
      <c r="AZ102" s="92" t="s">
        <v>66</v>
      </c>
      <c r="BA102" s="130" t="s">
        <v>2044</v>
      </c>
      <c r="BB102">
        <v>4</v>
      </c>
      <c r="BC102" s="130">
        <v>4</v>
      </c>
      <c r="BD102" s="130">
        <v>1</v>
      </c>
      <c r="BE102" s="130" t="s">
        <v>4407</v>
      </c>
      <c r="BF102" s="130" t="s">
        <v>4398</v>
      </c>
      <c r="BG102" s="90" t="str">
        <f>REPLACE(INDEX(GroupVertices[Group], MATCH(Vertices[[#This Row],[Vertex]],GroupVertices[Vertex],0)),1,1,"")</f>
        <v>est</v>
      </c>
      <c r="BH102" s="51"/>
      <c r="BI102" s="51"/>
      <c r="BJ102" s="51"/>
      <c r="BK102" s="51"/>
      <c r="BL102" s="51"/>
      <c r="BM102" s="51"/>
      <c r="BN102" s="161" t="s">
        <v>4881</v>
      </c>
      <c r="BO102" s="161" t="s">
        <v>4881</v>
      </c>
      <c r="BP102" s="161" t="s">
        <v>5227</v>
      </c>
      <c r="BQ102" s="161" t="s">
        <v>5227</v>
      </c>
    </row>
    <row r="103" spans="1:69" ht="41.45" customHeight="1" x14ac:dyDescent="0.25">
      <c r="A103" s="107" t="s">
        <v>3524</v>
      </c>
      <c r="C103" s="149" t="s">
        <v>4411</v>
      </c>
      <c r="D103" s="108"/>
      <c r="E103" s="109"/>
      <c r="F103" s="110"/>
      <c r="G103" s="120" t="s">
        <v>3527</v>
      </c>
      <c r="H103" s="108"/>
      <c r="I103" s="111"/>
      <c r="J103" s="112"/>
      <c r="K103" s="112"/>
      <c r="L103" s="122" t="s">
        <v>3535</v>
      </c>
      <c r="M103" s="113"/>
      <c r="N103" s="114">
        <v>2755.850341796875</v>
      </c>
      <c r="O103" s="114">
        <v>2955.82958984375</v>
      </c>
      <c r="P103" s="115"/>
      <c r="Q103" s="116"/>
      <c r="R103" s="116"/>
      <c r="S103" s="51">
        <v>2</v>
      </c>
      <c r="T103" s="51">
        <v>0</v>
      </c>
      <c r="U103" s="51">
        <v>2</v>
      </c>
      <c r="V103" s="52">
        <v>2.399384</v>
      </c>
      <c r="W103" s="52">
        <v>1.2669999999999999E-3</v>
      </c>
      <c r="X103" s="52">
        <v>3.673E-3</v>
      </c>
      <c r="Y103" s="52">
        <v>0.61826499999999995</v>
      </c>
      <c r="Z103" s="52">
        <v>0</v>
      </c>
      <c r="AA103" s="52">
        <v>0</v>
      </c>
      <c r="AB103" s="117">
        <v>149</v>
      </c>
      <c r="AC103" s="117"/>
      <c r="AD103" s="118"/>
      <c r="AE103" s="92" t="s">
        <v>3530</v>
      </c>
      <c r="AF103" s="92">
        <v>112</v>
      </c>
      <c r="AG103" s="92">
        <v>15</v>
      </c>
      <c r="AH103" s="92">
        <v>42</v>
      </c>
      <c r="AI103" s="92">
        <v>11</v>
      </c>
      <c r="AJ103" s="92"/>
      <c r="AK103" s="92" t="s">
        <v>3531</v>
      </c>
      <c r="AL103" s="92" t="s">
        <v>3532</v>
      </c>
      <c r="AM103" s="92"/>
      <c r="AN103" s="92"/>
      <c r="AO103" s="95">
        <v>40529.472627314812</v>
      </c>
      <c r="AP103" s="98" t="s">
        <v>3533</v>
      </c>
      <c r="AQ103" s="92" t="b">
        <v>0</v>
      </c>
      <c r="AR103" s="92" t="b">
        <v>0</v>
      </c>
      <c r="AS103" s="92" t="b">
        <v>1</v>
      </c>
      <c r="AT103" s="92" t="s">
        <v>246</v>
      </c>
      <c r="AU103" s="92">
        <v>0</v>
      </c>
      <c r="AV103" s="98" t="s">
        <v>626</v>
      </c>
      <c r="AW103" s="92" t="b">
        <v>0</v>
      </c>
      <c r="AX103" s="92" t="s">
        <v>308</v>
      </c>
      <c r="AY103" s="98" t="s">
        <v>3534</v>
      </c>
      <c r="AZ103" s="92" t="s">
        <v>66</v>
      </c>
      <c r="BA103" s="130" t="s">
        <v>3536</v>
      </c>
      <c r="BB103">
        <v>2</v>
      </c>
      <c r="BC103" s="130">
        <v>-2</v>
      </c>
      <c r="BD103" s="130">
        <v>-1</v>
      </c>
      <c r="BE103" s="130" t="s">
        <v>4406</v>
      </c>
      <c r="BF103" s="130" t="s">
        <v>4398</v>
      </c>
      <c r="BG103" s="90" t="str">
        <f>REPLACE(INDEX(GroupVertices[Group], MATCH(Vertices[[#This Row],[Vertex]],GroupVertices[Vertex],0)),1,1,"")</f>
        <v>orth</v>
      </c>
      <c r="BH103" s="51" t="s">
        <v>3526</v>
      </c>
      <c r="BI103" s="51" t="s">
        <v>3526</v>
      </c>
      <c r="BJ103" s="51" t="s">
        <v>342</v>
      </c>
      <c r="BK103" s="51" t="s">
        <v>342</v>
      </c>
      <c r="BL103" s="51"/>
      <c r="BM103" s="51"/>
      <c r="BN103" s="161" t="s">
        <v>4888</v>
      </c>
      <c r="BO103" s="161" t="s">
        <v>4888</v>
      </c>
      <c r="BP103" s="161" t="s">
        <v>5234</v>
      </c>
      <c r="BQ103" s="161" t="s">
        <v>5234</v>
      </c>
    </row>
    <row r="104" spans="1:69" ht="41.45" customHeight="1" x14ac:dyDescent="0.25">
      <c r="A104" s="14" t="s">
        <v>3830</v>
      </c>
      <c r="C104" s="149" t="s">
        <v>4411</v>
      </c>
      <c r="D104" s="126"/>
      <c r="E104" s="131"/>
      <c r="F104" s="125"/>
      <c r="G104" s="119" t="s">
        <v>3844</v>
      </c>
      <c r="H104" s="126"/>
      <c r="I104" s="132"/>
      <c r="J104" s="127"/>
      <c r="K104" s="127"/>
      <c r="L104" s="133" t="s">
        <v>3896</v>
      </c>
      <c r="M104" s="128"/>
      <c r="N104" s="134">
        <v>7347.40576171875</v>
      </c>
      <c r="O104" s="134">
        <v>834.251708984375</v>
      </c>
      <c r="P104" s="135"/>
      <c r="Q104" s="136"/>
      <c r="R104" s="136"/>
      <c r="S104" s="51">
        <v>2</v>
      </c>
      <c r="T104" s="51">
        <v>0</v>
      </c>
      <c r="U104" s="51">
        <v>2</v>
      </c>
      <c r="V104" s="52">
        <v>2.399384</v>
      </c>
      <c r="W104" s="52">
        <v>1.2669999999999999E-3</v>
      </c>
      <c r="X104" s="52">
        <v>3.673E-3</v>
      </c>
      <c r="Y104" s="52">
        <v>0.61826499999999995</v>
      </c>
      <c r="Z104" s="52">
        <v>0</v>
      </c>
      <c r="AA104" s="52">
        <v>0</v>
      </c>
      <c r="AB104" s="137">
        <v>150</v>
      </c>
      <c r="AC104" s="137"/>
      <c r="AD104" s="106"/>
      <c r="AE104" s="91" t="s">
        <v>3871</v>
      </c>
      <c r="AF104" s="91">
        <v>134</v>
      </c>
      <c r="AG104" s="91">
        <v>138</v>
      </c>
      <c r="AH104" s="91">
        <v>187</v>
      </c>
      <c r="AI104" s="91">
        <v>545</v>
      </c>
      <c r="AJ104" s="91">
        <v>19800</v>
      </c>
      <c r="AK104" s="91" t="s">
        <v>3877</v>
      </c>
      <c r="AL104" s="91" t="s">
        <v>3880</v>
      </c>
      <c r="AM104" s="97" t="s">
        <v>3883</v>
      </c>
      <c r="AN104" s="91" t="s">
        <v>606</v>
      </c>
      <c r="AO104" s="94">
        <v>41497.51321759259</v>
      </c>
      <c r="AP104" s="97" t="s">
        <v>3884</v>
      </c>
      <c r="AQ104" s="91" t="b">
        <v>1</v>
      </c>
      <c r="AR104" s="91" t="b">
        <v>0</v>
      </c>
      <c r="AS104" s="91" t="b">
        <v>1</v>
      </c>
      <c r="AT104" s="91" t="s">
        <v>246</v>
      </c>
      <c r="AU104" s="91">
        <v>1</v>
      </c>
      <c r="AV104" s="97" t="s">
        <v>300</v>
      </c>
      <c r="AW104" s="91" t="b">
        <v>0</v>
      </c>
      <c r="AX104" s="91" t="s">
        <v>308</v>
      </c>
      <c r="AY104" s="97" t="s">
        <v>3890</v>
      </c>
      <c r="AZ104" s="91" t="s">
        <v>66</v>
      </c>
      <c r="BA104" s="130" t="s">
        <v>3902</v>
      </c>
      <c r="BB104">
        <v>3</v>
      </c>
      <c r="BC104" s="130">
        <v>0</v>
      </c>
      <c r="BD104" s="130">
        <v>0</v>
      </c>
      <c r="BE104" s="130" t="s">
        <v>4405</v>
      </c>
      <c r="BF104" s="130" t="s">
        <v>4398</v>
      </c>
      <c r="BG104" s="90" t="str">
        <f>REPLACE(INDEX(GroupVertices[Group], MATCH(Vertices[[#This Row],[Vertex]],GroupVertices[Vertex],0)),1,1,"")</f>
        <v>ast</v>
      </c>
      <c r="BH104" s="51"/>
      <c r="BI104" s="51"/>
      <c r="BJ104" s="51"/>
      <c r="BK104" s="51"/>
      <c r="BL104" s="51"/>
      <c r="BM104" s="51"/>
      <c r="BN104" s="161" t="s">
        <v>4893</v>
      </c>
      <c r="BO104" s="161" t="s">
        <v>4935</v>
      </c>
      <c r="BP104" s="161" t="s">
        <v>5239</v>
      </c>
      <c r="BQ104" s="161" t="s">
        <v>5273</v>
      </c>
    </row>
    <row r="105" spans="1:69" ht="41.45" customHeight="1" x14ac:dyDescent="0.25">
      <c r="A105" s="14" t="s">
        <v>2830</v>
      </c>
      <c r="C105" s="15" t="s">
        <v>4409</v>
      </c>
      <c r="D105" s="108"/>
      <c r="E105" s="109"/>
      <c r="F105" s="110"/>
      <c r="G105" s="120" t="s">
        <v>2916</v>
      </c>
      <c r="H105" s="108"/>
      <c r="I105" s="111"/>
      <c r="J105" s="112"/>
      <c r="K105" s="112"/>
      <c r="L105" s="122" t="s">
        <v>3716</v>
      </c>
      <c r="M105" s="113"/>
      <c r="N105" s="114">
        <v>7580.18994140625</v>
      </c>
      <c r="O105" s="114">
        <v>1572.009033203125</v>
      </c>
      <c r="P105" s="115"/>
      <c r="Q105" s="116"/>
      <c r="R105" s="116"/>
      <c r="S105" s="51">
        <v>5</v>
      </c>
      <c r="T105" s="51">
        <v>3</v>
      </c>
      <c r="U105" s="51">
        <v>4</v>
      </c>
      <c r="V105" s="52">
        <v>0.91212099999999996</v>
      </c>
      <c r="W105" s="52">
        <v>1.2769999999999999E-3</v>
      </c>
      <c r="X105" s="52">
        <v>3.2299999999999998E-3</v>
      </c>
      <c r="Y105" s="52">
        <v>1.275585</v>
      </c>
      <c r="Z105" s="52">
        <v>0.8</v>
      </c>
      <c r="AA105" s="52">
        <v>0.4</v>
      </c>
      <c r="AB105" s="117">
        <v>5</v>
      </c>
      <c r="AC105" s="117"/>
      <c r="AD105" s="106"/>
      <c r="AE105" s="91" t="s">
        <v>2901</v>
      </c>
      <c r="AF105" s="91">
        <v>67</v>
      </c>
      <c r="AG105" s="91">
        <v>139</v>
      </c>
      <c r="AH105" s="91">
        <v>3437</v>
      </c>
      <c r="AI105" s="91">
        <v>305</v>
      </c>
      <c r="AJ105" s="91">
        <v>19800</v>
      </c>
      <c r="AK105" s="91" t="s">
        <v>2907</v>
      </c>
      <c r="AL105" s="91" t="s">
        <v>2352</v>
      </c>
      <c r="AM105" s="91"/>
      <c r="AN105" s="91" t="s">
        <v>291</v>
      </c>
      <c r="AO105" s="94">
        <v>40284.644907407404</v>
      </c>
      <c r="AP105" s="91"/>
      <c r="AQ105" s="91" t="b">
        <v>0</v>
      </c>
      <c r="AR105" s="91" t="b">
        <v>0</v>
      </c>
      <c r="AS105" s="91" t="b">
        <v>0</v>
      </c>
      <c r="AT105" s="91" t="s">
        <v>246</v>
      </c>
      <c r="AU105" s="91">
        <v>12</v>
      </c>
      <c r="AV105" s="97" t="s">
        <v>720</v>
      </c>
      <c r="AW105" s="91" t="b">
        <v>0</v>
      </c>
      <c r="AX105" s="91" t="s">
        <v>308</v>
      </c>
      <c r="AY105" s="97" t="s">
        <v>2921</v>
      </c>
      <c r="AZ105" s="91" t="s">
        <v>66</v>
      </c>
      <c r="BA105" s="130" t="s">
        <v>2926</v>
      </c>
      <c r="BB105">
        <v>8</v>
      </c>
      <c r="BC105" s="130">
        <v>-8</v>
      </c>
      <c r="BD105" s="130">
        <v>-1</v>
      </c>
      <c r="BE105" s="130" t="s">
        <v>4405</v>
      </c>
      <c r="BF105" s="130" t="s">
        <v>4396</v>
      </c>
      <c r="BG105" s="90" t="str">
        <f>REPLACE(INDEX(GroupVertices[Group], MATCH(Vertices[[#This Row],[Vertex]],GroupVertices[Vertex],0)),1,1,"")</f>
        <v>ast</v>
      </c>
      <c r="BH105" s="51"/>
      <c r="BI105" s="51"/>
      <c r="BJ105" s="51"/>
      <c r="BK105" s="51"/>
      <c r="BL105" s="51"/>
      <c r="BM105" s="51"/>
      <c r="BN105" s="161" t="s">
        <v>4707</v>
      </c>
      <c r="BO105" s="161" t="s">
        <v>4707</v>
      </c>
      <c r="BP105" s="161" t="s">
        <v>5053</v>
      </c>
      <c r="BQ105" s="161" t="s">
        <v>5053</v>
      </c>
    </row>
    <row r="106" spans="1:69" ht="41.45" customHeight="1" x14ac:dyDescent="0.25">
      <c r="A106" s="14" t="s">
        <v>4008</v>
      </c>
      <c r="C106" s="15" t="s">
        <v>4409</v>
      </c>
      <c r="D106" s="108"/>
      <c r="E106" s="109"/>
      <c r="F106" s="110"/>
      <c r="G106" s="120" t="s">
        <v>4088</v>
      </c>
      <c r="H106" s="108"/>
      <c r="I106" s="111"/>
      <c r="J106" s="112"/>
      <c r="K106" s="112"/>
      <c r="L106" s="122" t="s">
        <v>4357</v>
      </c>
      <c r="M106" s="113"/>
      <c r="N106" s="114">
        <v>3768.979736328125</v>
      </c>
      <c r="O106" s="114">
        <v>2373.73583984375</v>
      </c>
      <c r="P106" s="115"/>
      <c r="Q106" s="116"/>
      <c r="R106" s="116"/>
      <c r="S106" s="51">
        <v>5</v>
      </c>
      <c r="T106" s="51">
        <v>2</v>
      </c>
      <c r="U106" s="51">
        <v>3</v>
      </c>
      <c r="V106" s="52">
        <v>34.261088999999998</v>
      </c>
      <c r="W106" s="52">
        <v>1.274E-3</v>
      </c>
      <c r="X106" s="52">
        <v>3.1949999999999999E-3</v>
      </c>
      <c r="Y106" s="52">
        <v>1.248658</v>
      </c>
      <c r="Z106" s="52">
        <v>0.6</v>
      </c>
      <c r="AA106" s="52">
        <v>0</v>
      </c>
      <c r="AB106" s="117">
        <v>39</v>
      </c>
      <c r="AC106" s="117"/>
      <c r="AD106" s="106"/>
      <c r="AE106" s="91" t="s">
        <v>4205</v>
      </c>
      <c r="AF106" s="91">
        <v>206</v>
      </c>
      <c r="AG106" s="91">
        <v>149</v>
      </c>
      <c r="AH106" s="91">
        <v>439</v>
      </c>
      <c r="AI106" s="91">
        <v>441</v>
      </c>
      <c r="AJ106" s="91">
        <v>19800</v>
      </c>
      <c r="AK106" s="91" t="s">
        <v>4235</v>
      </c>
      <c r="AL106" s="91" t="s">
        <v>4248</v>
      </c>
      <c r="AM106" s="91"/>
      <c r="AN106" s="91" t="s">
        <v>293</v>
      </c>
      <c r="AO106" s="94">
        <v>40132.899016203701</v>
      </c>
      <c r="AP106" s="97" t="s">
        <v>4278</v>
      </c>
      <c r="AQ106" s="91" t="b">
        <v>0</v>
      </c>
      <c r="AR106" s="91" t="b">
        <v>0</v>
      </c>
      <c r="AS106" s="91" t="b">
        <v>1</v>
      </c>
      <c r="AT106" s="91" t="s">
        <v>246</v>
      </c>
      <c r="AU106" s="91">
        <v>10</v>
      </c>
      <c r="AV106" s="97" t="s">
        <v>1014</v>
      </c>
      <c r="AW106" s="91" t="b">
        <v>0</v>
      </c>
      <c r="AX106" s="91" t="s">
        <v>308</v>
      </c>
      <c r="AY106" s="97" t="s">
        <v>4321</v>
      </c>
      <c r="AZ106" s="91" t="s">
        <v>66</v>
      </c>
      <c r="BA106" s="130" t="s">
        <v>3582</v>
      </c>
      <c r="BB106">
        <v>5</v>
      </c>
      <c r="BC106" s="130">
        <v>5</v>
      </c>
      <c r="BD106" s="130">
        <v>1</v>
      </c>
      <c r="BE106" s="130" t="s">
        <v>4406</v>
      </c>
      <c r="BF106" s="130" t="s">
        <v>4396</v>
      </c>
      <c r="BG106" s="90" t="str">
        <f>REPLACE(INDEX(GroupVertices[Group], MATCH(Vertices[[#This Row],[Vertex]],GroupVertices[Vertex],0)),1,1,"")</f>
        <v>orth</v>
      </c>
      <c r="BH106" s="51" t="s">
        <v>4064</v>
      </c>
      <c r="BI106" s="51" t="s">
        <v>4064</v>
      </c>
      <c r="BJ106" s="51" t="s">
        <v>342</v>
      </c>
      <c r="BK106" s="51" t="s">
        <v>342</v>
      </c>
      <c r="BL106" s="51"/>
      <c r="BM106" s="51"/>
      <c r="BN106" s="161" t="s">
        <v>4613</v>
      </c>
      <c r="BO106" s="161" t="s">
        <v>4613</v>
      </c>
      <c r="BP106" s="161" t="s">
        <v>4959</v>
      </c>
      <c r="BQ106" s="161" t="s">
        <v>4959</v>
      </c>
    </row>
    <row r="107" spans="1:69" ht="41.45" customHeight="1" x14ac:dyDescent="0.25">
      <c r="A107" s="107" t="s">
        <v>2829</v>
      </c>
      <c r="C107" s="15" t="s">
        <v>4409</v>
      </c>
      <c r="D107" s="126"/>
      <c r="E107" s="131"/>
      <c r="F107" s="125"/>
      <c r="G107" s="119" t="s">
        <v>2855</v>
      </c>
      <c r="H107" s="126"/>
      <c r="I107" s="132"/>
      <c r="J107" s="127"/>
      <c r="K107" s="127"/>
      <c r="L107" s="133" t="s">
        <v>3717</v>
      </c>
      <c r="M107" s="128"/>
      <c r="N107" s="134">
        <v>7428.01708984375</v>
      </c>
      <c r="O107" s="134">
        <v>1911.2681884765625</v>
      </c>
      <c r="P107" s="135"/>
      <c r="Q107" s="136"/>
      <c r="R107" s="136"/>
      <c r="S107" s="51">
        <v>4</v>
      </c>
      <c r="T107" s="51">
        <v>3</v>
      </c>
      <c r="U107" s="51">
        <v>3</v>
      </c>
      <c r="V107" s="52">
        <v>0</v>
      </c>
      <c r="W107" s="52">
        <v>1.276E-3</v>
      </c>
      <c r="X107" s="52">
        <v>3.1250000000000002E-3</v>
      </c>
      <c r="Y107" s="52">
        <v>1.0363039999999999</v>
      </c>
      <c r="Z107" s="52">
        <v>1</v>
      </c>
      <c r="AA107" s="52">
        <v>0.5</v>
      </c>
      <c r="AB107" s="137">
        <v>3</v>
      </c>
      <c r="AC107" s="137"/>
      <c r="AD107" s="118"/>
      <c r="AE107" s="92" t="s">
        <v>2902</v>
      </c>
      <c r="AF107" s="92">
        <v>280</v>
      </c>
      <c r="AG107" s="92">
        <v>701</v>
      </c>
      <c r="AH107" s="92">
        <v>11461</v>
      </c>
      <c r="AI107" s="92">
        <v>878</v>
      </c>
      <c r="AJ107" s="92">
        <v>19800</v>
      </c>
      <c r="AK107" s="92" t="s">
        <v>2908</v>
      </c>
      <c r="AL107" s="92" t="s">
        <v>594</v>
      </c>
      <c r="AM107" s="92"/>
      <c r="AN107" s="92" t="s">
        <v>842</v>
      </c>
      <c r="AO107" s="95">
        <v>40253.273622685185</v>
      </c>
      <c r="AP107" s="98" t="s">
        <v>2914</v>
      </c>
      <c r="AQ107" s="92" t="b">
        <v>0</v>
      </c>
      <c r="AR107" s="92" t="b">
        <v>0</v>
      </c>
      <c r="AS107" s="92" t="b">
        <v>1</v>
      </c>
      <c r="AT107" s="92" t="s">
        <v>246</v>
      </c>
      <c r="AU107" s="92">
        <v>13</v>
      </c>
      <c r="AV107" s="98" t="s">
        <v>300</v>
      </c>
      <c r="AW107" s="92" t="b">
        <v>0</v>
      </c>
      <c r="AX107" s="92" t="s">
        <v>308</v>
      </c>
      <c r="AY107" s="98" t="s">
        <v>2922</v>
      </c>
      <c r="AZ107" s="92" t="s">
        <v>65</v>
      </c>
      <c r="BA107" s="130" t="s">
        <v>2926</v>
      </c>
      <c r="BB107">
        <v>10</v>
      </c>
      <c r="BC107" s="130">
        <v>-10</v>
      </c>
      <c r="BD107" s="130">
        <v>-1</v>
      </c>
      <c r="BE107" s="130" t="s">
        <v>4405</v>
      </c>
      <c r="BF107" s="130" t="s">
        <v>4396</v>
      </c>
      <c r="BG107" s="90" t="str">
        <f>REPLACE(INDEX(GroupVertices[Group], MATCH(Vertices[[#This Row],[Vertex]],GroupVertices[Vertex],0)),1,1,"")</f>
        <v>ast</v>
      </c>
      <c r="BH107" s="51"/>
      <c r="BI107" s="51"/>
      <c r="BJ107" s="51"/>
      <c r="BK107" s="51"/>
      <c r="BL107" s="51"/>
      <c r="BM107" s="51"/>
      <c r="BN107" s="161" t="s">
        <v>4708</v>
      </c>
      <c r="BO107" s="161" t="s">
        <v>4708</v>
      </c>
      <c r="BP107" s="161" t="s">
        <v>5054</v>
      </c>
      <c r="BQ107" s="161" t="s">
        <v>5054</v>
      </c>
    </row>
    <row r="108" spans="1:69" ht="41.45" customHeight="1" x14ac:dyDescent="0.25">
      <c r="A108" s="14" t="s">
        <v>1551</v>
      </c>
      <c r="C108" s="15" t="s">
        <v>4410</v>
      </c>
      <c r="D108" s="126"/>
      <c r="E108" s="131"/>
      <c r="F108" s="125"/>
      <c r="G108" s="119" t="s">
        <v>1578</v>
      </c>
      <c r="H108" s="126"/>
      <c r="I108" s="132"/>
      <c r="J108" s="127"/>
      <c r="K108" s="127"/>
      <c r="L108" s="133" t="s">
        <v>1666</v>
      </c>
      <c r="M108" s="128"/>
      <c r="N108" s="134">
        <v>1880.24853515625</v>
      </c>
      <c r="O108" s="134">
        <v>8221.0888671875</v>
      </c>
      <c r="P108" s="135"/>
      <c r="Q108" s="136"/>
      <c r="R108" s="136"/>
      <c r="S108" s="51">
        <v>4</v>
      </c>
      <c r="T108" s="51">
        <v>0</v>
      </c>
      <c r="U108" s="51">
        <v>4</v>
      </c>
      <c r="V108" s="52">
        <v>31.986974</v>
      </c>
      <c r="W108" s="52">
        <v>1.2719999999999999E-3</v>
      </c>
      <c r="X108" s="52">
        <v>3.104E-3</v>
      </c>
      <c r="Y108" s="52">
        <v>1.034219</v>
      </c>
      <c r="Z108" s="52">
        <v>0.5</v>
      </c>
      <c r="AA108" s="52">
        <v>0</v>
      </c>
      <c r="AB108" s="137">
        <v>46</v>
      </c>
      <c r="AC108" s="137"/>
      <c r="AD108" s="106"/>
      <c r="AE108" s="91" t="s">
        <v>1614</v>
      </c>
      <c r="AF108" s="91">
        <v>343</v>
      </c>
      <c r="AG108" s="91">
        <v>73</v>
      </c>
      <c r="AH108" s="91">
        <v>530</v>
      </c>
      <c r="AI108" s="91">
        <v>45</v>
      </c>
      <c r="AJ108" s="91"/>
      <c r="AK108" s="91"/>
      <c r="AL108" s="91"/>
      <c r="AM108" s="91"/>
      <c r="AN108" s="91"/>
      <c r="AO108" s="94">
        <v>42401.134155092594</v>
      </c>
      <c r="AP108" s="97" t="s">
        <v>1642</v>
      </c>
      <c r="AQ108" s="91" t="b">
        <v>1</v>
      </c>
      <c r="AR108" s="91" t="b">
        <v>0</v>
      </c>
      <c r="AS108" s="91" t="b">
        <v>0</v>
      </c>
      <c r="AT108" s="91" t="s">
        <v>246</v>
      </c>
      <c r="AU108" s="91">
        <v>0</v>
      </c>
      <c r="AV108" s="91"/>
      <c r="AW108" s="91" t="b">
        <v>0</v>
      </c>
      <c r="AX108" s="91" t="s">
        <v>308</v>
      </c>
      <c r="AY108" s="97" t="s">
        <v>1655</v>
      </c>
      <c r="AZ108" s="91" t="s">
        <v>66</v>
      </c>
      <c r="BA108" s="130" t="s">
        <v>1675</v>
      </c>
      <c r="BB108">
        <v>4</v>
      </c>
      <c r="BC108" s="130">
        <v>0</v>
      </c>
      <c r="BD108" s="130">
        <v>0</v>
      </c>
      <c r="BE108" s="130" t="s">
        <v>4404</v>
      </c>
      <c r="BF108" s="130" t="s">
        <v>4397</v>
      </c>
      <c r="BG108" s="90" t="str">
        <f>REPLACE(INDEX(GroupVertices[Group], MATCH(Vertices[[#This Row],[Vertex]],GroupVertices[Vertex],0)),1,1,"")</f>
        <v>outh</v>
      </c>
      <c r="BH108" s="51"/>
      <c r="BI108" s="51"/>
      <c r="BJ108" s="51"/>
      <c r="BK108" s="51"/>
      <c r="BL108" s="51" t="s">
        <v>1575</v>
      </c>
      <c r="BM108" s="51" t="s">
        <v>1575</v>
      </c>
      <c r="BN108" s="161" t="s">
        <v>4796</v>
      </c>
      <c r="BO108" s="161" t="s">
        <v>4796</v>
      </c>
      <c r="BP108" s="161" t="s">
        <v>5142</v>
      </c>
      <c r="BQ108" s="161" t="s">
        <v>5142</v>
      </c>
    </row>
    <row r="109" spans="1:69" ht="41.45" customHeight="1" x14ac:dyDescent="0.25">
      <c r="A109" s="14" t="s">
        <v>1550</v>
      </c>
      <c r="C109" s="149" t="s">
        <v>4411</v>
      </c>
      <c r="D109" s="15"/>
      <c r="E109" s="102"/>
      <c r="F109" s="125"/>
      <c r="G109" s="119" t="s">
        <v>1577</v>
      </c>
      <c r="H109" s="126"/>
      <c r="I109" s="16"/>
      <c r="J109" s="62"/>
      <c r="K109" s="127"/>
      <c r="L109" s="121" t="s">
        <v>1665</v>
      </c>
      <c r="M109" s="128"/>
      <c r="N109" s="104">
        <v>1457.81005859375</v>
      </c>
      <c r="O109" s="104">
        <v>9565.95703125</v>
      </c>
      <c r="P109" s="73"/>
      <c r="Q109" s="105"/>
      <c r="R109" s="105"/>
      <c r="S109" s="51">
        <v>4</v>
      </c>
      <c r="T109" s="51">
        <v>1</v>
      </c>
      <c r="U109" s="51">
        <v>3</v>
      </c>
      <c r="V109" s="52">
        <v>31.986974</v>
      </c>
      <c r="W109" s="52">
        <v>1.2719999999999999E-3</v>
      </c>
      <c r="X109" s="52">
        <v>3.104E-3</v>
      </c>
      <c r="Y109" s="52">
        <v>1.034219</v>
      </c>
      <c r="Z109" s="52">
        <v>0.5</v>
      </c>
      <c r="AA109" s="52">
        <v>0</v>
      </c>
      <c r="AB109" s="78">
        <v>47</v>
      </c>
      <c r="AC109" s="78"/>
      <c r="AD109" s="106"/>
      <c r="AE109" s="91" t="s">
        <v>1613</v>
      </c>
      <c r="AF109" s="91">
        <v>298</v>
      </c>
      <c r="AG109" s="91">
        <v>416</v>
      </c>
      <c r="AH109" s="91">
        <v>19650</v>
      </c>
      <c r="AI109" s="91">
        <v>7280</v>
      </c>
      <c r="AJ109" s="91"/>
      <c r="AK109" s="91" t="s">
        <v>1623</v>
      </c>
      <c r="AL109" s="91" t="s">
        <v>1631</v>
      </c>
      <c r="AM109" s="91"/>
      <c r="AN109" s="91"/>
      <c r="AO109" s="94">
        <v>40069.751817129632</v>
      </c>
      <c r="AP109" s="97" t="s">
        <v>1641</v>
      </c>
      <c r="AQ109" s="91" t="b">
        <v>0</v>
      </c>
      <c r="AR109" s="91" t="b">
        <v>0</v>
      </c>
      <c r="AS109" s="91" t="b">
        <v>1</v>
      </c>
      <c r="AT109" s="91" t="s">
        <v>246</v>
      </c>
      <c r="AU109" s="91">
        <v>34</v>
      </c>
      <c r="AV109" s="97" t="s">
        <v>391</v>
      </c>
      <c r="AW109" s="91" t="b">
        <v>0</v>
      </c>
      <c r="AX109" s="91" t="s">
        <v>308</v>
      </c>
      <c r="AY109" s="97" t="s">
        <v>1654</v>
      </c>
      <c r="AZ109" s="91" t="s">
        <v>66</v>
      </c>
      <c r="BA109" s="130" t="s">
        <v>1675</v>
      </c>
      <c r="BB109">
        <v>4</v>
      </c>
      <c r="BC109" s="130">
        <v>0</v>
      </c>
      <c r="BD109" s="130">
        <v>0</v>
      </c>
      <c r="BE109" s="130" t="s">
        <v>4404</v>
      </c>
      <c r="BF109" s="130" t="s">
        <v>4398</v>
      </c>
      <c r="BG109" s="90" t="str">
        <f>REPLACE(INDEX(GroupVertices[Group], MATCH(Vertices[[#This Row],[Vertex]],GroupVertices[Vertex],0)),1,1,"")</f>
        <v>outh</v>
      </c>
      <c r="BH109" s="51"/>
      <c r="BI109" s="51"/>
      <c r="BJ109" s="51"/>
      <c r="BK109" s="51"/>
      <c r="BL109" s="51" t="s">
        <v>1575</v>
      </c>
      <c r="BM109" s="51" t="s">
        <v>1575</v>
      </c>
      <c r="BN109" s="161" t="s">
        <v>4876</v>
      </c>
      <c r="BO109" s="161" t="s">
        <v>4876</v>
      </c>
      <c r="BP109" s="161" t="s">
        <v>5222</v>
      </c>
      <c r="BQ109" s="161" t="s">
        <v>5222</v>
      </c>
    </row>
    <row r="110" spans="1:69" ht="41.45" customHeight="1" x14ac:dyDescent="0.25">
      <c r="A110" s="14" t="s">
        <v>4009</v>
      </c>
      <c r="C110" s="15" t="s">
        <v>4409</v>
      </c>
      <c r="D110" s="108"/>
      <c r="E110" s="109"/>
      <c r="F110" s="110"/>
      <c r="G110" s="120" t="s">
        <v>4089</v>
      </c>
      <c r="H110" s="108"/>
      <c r="I110" s="111"/>
      <c r="J110" s="112"/>
      <c r="K110" s="112"/>
      <c r="L110" s="122" t="s">
        <v>4358</v>
      </c>
      <c r="M110" s="113"/>
      <c r="N110" s="114">
        <v>2574.806640625</v>
      </c>
      <c r="O110" s="114">
        <v>2089.118408203125</v>
      </c>
      <c r="P110" s="115"/>
      <c r="Q110" s="116"/>
      <c r="R110" s="116"/>
      <c r="S110" s="51">
        <v>4</v>
      </c>
      <c r="T110" s="51">
        <v>0</v>
      </c>
      <c r="U110" s="51">
        <v>4</v>
      </c>
      <c r="V110" s="52">
        <v>34.011088999999998</v>
      </c>
      <c r="W110" s="52">
        <v>1.2719999999999999E-3</v>
      </c>
      <c r="X110" s="52">
        <v>3.0920000000000001E-3</v>
      </c>
      <c r="Y110" s="52">
        <v>1.0252140000000001</v>
      </c>
      <c r="Z110" s="52">
        <v>0.5</v>
      </c>
      <c r="AA110" s="52">
        <v>0</v>
      </c>
      <c r="AB110" s="117">
        <v>48</v>
      </c>
      <c r="AC110" s="117"/>
      <c r="AD110" s="106"/>
      <c r="AE110" s="91" t="s">
        <v>4206</v>
      </c>
      <c r="AF110" s="91">
        <v>364</v>
      </c>
      <c r="AG110" s="91">
        <v>55</v>
      </c>
      <c r="AH110" s="91">
        <v>113</v>
      </c>
      <c r="AI110" s="91">
        <v>118</v>
      </c>
      <c r="AJ110" s="91">
        <v>19800</v>
      </c>
      <c r="AK110" s="91"/>
      <c r="AL110" s="91" t="s">
        <v>4249</v>
      </c>
      <c r="AM110" s="91"/>
      <c r="AN110" s="91" t="s">
        <v>283</v>
      </c>
      <c r="AO110" s="94">
        <v>40304.255347222221</v>
      </c>
      <c r="AP110" s="97" t="s">
        <v>4279</v>
      </c>
      <c r="AQ110" s="91" t="b">
        <v>0</v>
      </c>
      <c r="AR110" s="91" t="b">
        <v>0</v>
      </c>
      <c r="AS110" s="91" t="b">
        <v>1</v>
      </c>
      <c r="AT110" s="91" t="s">
        <v>246</v>
      </c>
      <c r="AU110" s="91">
        <v>0</v>
      </c>
      <c r="AV110" s="97" t="s">
        <v>4293</v>
      </c>
      <c r="AW110" s="91" t="b">
        <v>0</v>
      </c>
      <c r="AX110" s="91" t="s">
        <v>308</v>
      </c>
      <c r="AY110" s="97" t="s">
        <v>4322</v>
      </c>
      <c r="AZ110" s="91" t="s">
        <v>66</v>
      </c>
      <c r="BA110" s="130" t="s">
        <v>3582</v>
      </c>
      <c r="BB110">
        <v>4</v>
      </c>
      <c r="BC110" s="130">
        <v>4</v>
      </c>
      <c r="BD110" s="130">
        <v>1</v>
      </c>
      <c r="BE110" s="130" t="s">
        <v>4406</v>
      </c>
      <c r="BF110" s="130" t="s">
        <v>4396</v>
      </c>
      <c r="BG110" s="90" t="str">
        <f>REPLACE(INDEX(GroupVertices[Group], MATCH(Vertices[[#This Row],[Vertex]],GroupVertices[Vertex],0)),1,1,"")</f>
        <v>orth</v>
      </c>
      <c r="BH110" s="51"/>
      <c r="BI110" s="51"/>
      <c r="BJ110" s="51"/>
      <c r="BK110" s="51"/>
      <c r="BL110" s="51"/>
      <c r="BM110" s="51"/>
      <c r="BN110" s="161" t="s">
        <v>4614</v>
      </c>
      <c r="BO110" s="161" t="s">
        <v>4614</v>
      </c>
      <c r="BP110" s="161" t="s">
        <v>4960</v>
      </c>
      <c r="BQ110" s="161" t="s">
        <v>4960</v>
      </c>
    </row>
    <row r="111" spans="1:69" ht="41.45" customHeight="1" x14ac:dyDescent="0.25">
      <c r="A111" s="14" t="s">
        <v>4007</v>
      </c>
      <c r="C111" s="15" t="s">
        <v>4410</v>
      </c>
      <c r="D111" s="15"/>
      <c r="E111" s="102"/>
      <c r="F111" s="125"/>
      <c r="G111" s="119" t="s">
        <v>4087</v>
      </c>
      <c r="H111" s="126"/>
      <c r="I111" s="16"/>
      <c r="J111" s="62"/>
      <c r="K111" s="127"/>
      <c r="L111" s="121" t="s">
        <v>4356</v>
      </c>
      <c r="M111" s="128"/>
      <c r="N111" s="104">
        <v>2631.716552734375</v>
      </c>
      <c r="O111" s="104">
        <v>2826.455810546875</v>
      </c>
      <c r="P111" s="73"/>
      <c r="Q111" s="105"/>
      <c r="R111" s="105"/>
      <c r="S111" s="51">
        <v>4</v>
      </c>
      <c r="T111" s="51">
        <v>0</v>
      </c>
      <c r="U111" s="51">
        <v>4</v>
      </c>
      <c r="V111" s="52">
        <v>34.011088999999998</v>
      </c>
      <c r="W111" s="52">
        <v>1.2719999999999999E-3</v>
      </c>
      <c r="X111" s="52">
        <v>3.0920000000000001E-3</v>
      </c>
      <c r="Y111" s="52">
        <v>1.0252140000000001</v>
      </c>
      <c r="Z111" s="52">
        <v>0.5</v>
      </c>
      <c r="AA111" s="52">
        <v>0</v>
      </c>
      <c r="AB111" s="78">
        <v>49</v>
      </c>
      <c r="AC111" s="78"/>
      <c r="AD111" s="106"/>
      <c r="AE111" s="91" t="s">
        <v>4204</v>
      </c>
      <c r="AF111" s="91">
        <v>563</v>
      </c>
      <c r="AG111" s="91">
        <v>74</v>
      </c>
      <c r="AH111" s="91">
        <v>153</v>
      </c>
      <c r="AI111" s="91">
        <v>76</v>
      </c>
      <c r="AJ111" s="91">
        <v>19800</v>
      </c>
      <c r="AK111" s="91" t="s">
        <v>4234</v>
      </c>
      <c r="AL111" s="91" t="s">
        <v>286</v>
      </c>
      <c r="AM111" s="91"/>
      <c r="AN111" s="91" t="s">
        <v>291</v>
      </c>
      <c r="AO111" s="94">
        <v>40606.67528935185</v>
      </c>
      <c r="AP111" s="91"/>
      <c r="AQ111" s="91" t="b">
        <v>1</v>
      </c>
      <c r="AR111" s="91" t="b">
        <v>0</v>
      </c>
      <c r="AS111" s="91" t="b">
        <v>1</v>
      </c>
      <c r="AT111" s="91" t="s">
        <v>246</v>
      </c>
      <c r="AU111" s="91">
        <v>9</v>
      </c>
      <c r="AV111" s="97" t="s">
        <v>300</v>
      </c>
      <c r="AW111" s="91" t="b">
        <v>0</v>
      </c>
      <c r="AX111" s="91" t="s">
        <v>308</v>
      </c>
      <c r="AY111" s="97" t="s">
        <v>4320</v>
      </c>
      <c r="AZ111" s="91" t="s">
        <v>66</v>
      </c>
      <c r="BA111" s="130" t="s">
        <v>3582</v>
      </c>
      <c r="BB111">
        <v>4</v>
      </c>
      <c r="BC111" s="130">
        <v>4</v>
      </c>
      <c r="BD111" s="130">
        <v>1</v>
      </c>
      <c r="BE111" s="130" t="s">
        <v>4406</v>
      </c>
      <c r="BF111" s="130" t="s">
        <v>4397</v>
      </c>
      <c r="BG111" s="90" t="str">
        <f>REPLACE(INDEX(GroupVertices[Group], MATCH(Vertices[[#This Row],[Vertex]],GroupVertices[Vertex],0)),1,1,"")</f>
        <v>orth</v>
      </c>
      <c r="BH111" s="51"/>
      <c r="BI111" s="51"/>
      <c r="BJ111" s="51"/>
      <c r="BK111" s="51"/>
      <c r="BL111" s="51"/>
      <c r="BM111" s="51"/>
      <c r="BN111" s="161" t="s">
        <v>4614</v>
      </c>
      <c r="BO111" s="161" t="s">
        <v>4614</v>
      </c>
      <c r="BP111" s="161" t="s">
        <v>4960</v>
      </c>
      <c r="BQ111" s="161" t="s">
        <v>4960</v>
      </c>
    </row>
    <row r="112" spans="1:69" ht="41.45" customHeight="1" x14ac:dyDescent="0.25">
      <c r="A112" s="14" t="s">
        <v>955</v>
      </c>
      <c r="C112" s="15" t="s">
        <v>4409</v>
      </c>
      <c r="D112" s="108"/>
      <c r="E112" s="109"/>
      <c r="F112" s="110"/>
      <c r="G112" s="120" t="s">
        <v>971</v>
      </c>
      <c r="H112" s="108"/>
      <c r="I112" s="111"/>
      <c r="J112" s="112"/>
      <c r="K112" s="112"/>
      <c r="L112" s="122" t="s">
        <v>1027</v>
      </c>
      <c r="M112" s="113"/>
      <c r="N112" s="114">
        <v>8935.806640625</v>
      </c>
      <c r="O112" s="114">
        <v>3891.54296875</v>
      </c>
      <c r="P112" s="115"/>
      <c r="Q112" s="116"/>
      <c r="R112" s="116"/>
      <c r="S112" s="51">
        <v>5</v>
      </c>
      <c r="T112" s="51">
        <v>0</v>
      </c>
      <c r="U112" s="51">
        <v>5</v>
      </c>
      <c r="V112" s="52">
        <v>400.54632800000002</v>
      </c>
      <c r="W112" s="52">
        <v>1.276E-3</v>
      </c>
      <c r="X112" s="52">
        <v>3.0790000000000001E-3</v>
      </c>
      <c r="Y112" s="52">
        <v>1.3780809999999999</v>
      </c>
      <c r="Z112" s="52">
        <v>0.3</v>
      </c>
      <c r="AA112" s="52">
        <v>0</v>
      </c>
      <c r="AB112" s="117">
        <v>60</v>
      </c>
      <c r="AC112" s="117"/>
      <c r="AD112" s="106"/>
      <c r="AE112" s="91" t="s">
        <v>992</v>
      </c>
      <c r="AF112" s="91">
        <v>466</v>
      </c>
      <c r="AG112" s="91">
        <v>2598</v>
      </c>
      <c r="AH112" s="91">
        <v>1088</v>
      </c>
      <c r="AI112" s="91">
        <v>3770</v>
      </c>
      <c r="AJ112" s="91">
        <v>19800</v>
      </c>
      <c r="AK112" s="91" t="s">
        <v>999</v>
      </c>
      <c r="AL112" s="91" t="s">
        <v>1002</v>
      </c>
      <c r="AM112" s="97" t="s">
        <v>1006</v>
      </c>
      <c r="AN112" s="91" t="s">
        <v>291</v>
      </c>
      <c r="AO112" s="94">
        <v>40006.641851851855</v>
      </c>
      <c r="AP112" s="97" t="s">
        <v>1010</v>
      </c>
      <c r="AQ112" s="91" t="b">
        <v>0</v>
      </c>
      <c r="AR112" s="91" t="b">
        <v>0</v>
      </c>
      <c r="AS112" s="91" t="b">
        <v>1</v>
      </c>
      <c r="AT112" s="91" t="s">
        <v>246</v>
      </c>
      <c r="AU112" s="91">
        <v>40</v>
      </c>
      <c r="AV112" s="97" t="s">
        <v>625</v>
      </c>
      <c r="AW112" s="91" t="b">
        <v>0</v>
      </c>
      <c r="AX112" s="91" t="s">
        <v>308</v>
      </c>
      <c r="AY112" s="97" t="s">
        <v>1020</v>
      </c>
      <c r="AZ112" s="91" t="s">
        <v>66</v>
      </c>
      <c r="BA112" s="130" t="s">
        <v>1031</v>
      </c>
      <c r="BB112">
        <v>5</v>
      </c>
      <c r="BC112" s="130">
        <v>0</v>
      </c>
      <c r="BD112" s="130">
        <v>0</v>
      </c>
      <c r="BE112" s="130" t="s">
        <v>4407</v>
      </c>
      <c r="BF112" s="130" t="s">
        <v>4396</v>
      </c>
      <c r="BG112" s="90" t="str">
        <f>REPLACE(INDEX(GroupVertices[Group], MATCH(Vertices[[#This Row],[Vertex]],GroupVertices[Vertex],0)),1,1,"")</f>
        <v>est</v>
      </c>
      <c r="BH112" s="51"/>
      <c r="BI112" s="51"/>
      <c r="BJ112" s="51"/>
      <c r="BK112" s="51"/>
      <c r="BL112" s="51" t="s">
        <v>969</v>
      </c>
      <c r="BM112" s="51" t="s">
        <v>969</v>
      </c>
      <c r="BN112" s="161" t="s">
        <v>4627</v>
      </c>
      <c r="BO112" s="161" t="s">
        <v>4627</v>
      </c>
      <c r="BP112" s="161" t="s">
        <v>4973</v>
      </c>
      <c r="BQ112" s="161" t="s">
        <v>4973</v>
      </c>
    </row>
    <row r="113" spans="1:69" ht="41.45" customHeight="1" x14ac:dyDescent="0.25">
      <c r="A113" s="14" t="s">
        <v>956</v>
      </c>
      <c r="C113" s="15" t="s">
        <v>4409</v>
      </c>
      <c r="D113" s="126"/>
      <c r="E113" s="131"/>
      <c r="F113" s="125"/>
      <c r="G113" s="119" t="s">
        <v>972</v>
      </c>
      <c r="H113" s="126"/>
      <c r="I113" s="132"/>
      <c r="J113" s="127"/>
      <c r="K113" s="127"/>
      <c r="L113" s="133" t="s">
        <v>1029</v>
      </c>
      <c r="M113" s="128"/>
      <c r="N113" s="134">
        <v>8346.322265625</v>
      </c>
      <c r="O113" s="134">
        <v>3115.27734375</v>
      </c>
      <c r="P113" s="135"/>
      <c r="Q113" s="136"/>
      <c r="R113" s="136"/>
      <c r="S113" s="51">
        <v>4</v>
      </c>
      <c r="T113" s="51">
        <v>1</v>
      </c>
      <c r="U113" s="51">
        <v>3</v>
      </c>
      <c r="V113" s="52">
        <v>34.546328000000003</v>
      </c>
      <c r="W113" s="52">
        <v>1.274E-3</v>
      </c>
      <c r="X113" s="52">
        <v>3.0709999999999999E-3</v>
      </c>
      <c r="Y113" s="52">
        <v>1.060389</v>
      </c>
      <c r="Z113" s="52">
        <v>0.5</v>
      </c>
      <c r="AA113" s="52">
        <v>0</v>
      </c>
      <c r="AB113" s="137">
        <v>50</v>
      </c>
      <c r="AC113" s="137"/>
      <c r="AD113" s="106"/>
      <c r="AE113" s="91" t="s">
        <v>994</v>
      </c>
      <c r="AF113" s="91">
        <v>677</v>
      </c>
      <c r="AG113" s="91">
        <v>1312</v>
      </c>
      <c r="AH113" s="91">
        <v>4989</v>
      </c>
      <c r="AI113" s="91">
        <v>1983</v>
      </c>
      <c r="AJ113" s="91">
        <v>19800</v>
      </c>
      <c r="AK113" s="91" t="s">
        <v>1000</v>
      </c>
      <c r="AL113" s="91" t="s">
        <v>1003</v>
      </c>
      <c r="AM113" s="97" t="s">
        <v>1007</v>
      </c>
      <c r="AN113" s="91" t="s">
        <v>293</v>
      </c>
      <c r="AO113" s="94">
        <v>40676.523599537039</v>
      </c>
      <c r="AP113" s="97" t="s">
        <v>1011</v>
      </c>
      <c r="AQ113" s="91" t="b">
        <v>1</v>
      </c>
      <c r="AR113" s="91" t="b">
        <v>0</v>
      </c>
      <c r="AS113" s="91" t="b">
        <v>1</v>
      </c>
      <c r="AT113" s="91" t="s">
        <v>246</v>
      </c>
      <c r="AU113" s="91">
        <v>85</v>
      </c>
      <c r="AV113" s="97" t="s">
        <v>300</v>
      </c>
      <c r="AW113" s="91" t="b">
        <v>0</v>
      </c>
      <c r="AX113" s="91" t="s">
        <v>308</v>
      </c>
      <c r="AY113" s="97" t="s">
        <v>1022</v>
      </c>
      <c r="AZ113" s="91" t="s">
        <v>66</v>
      </c>
      <c r="BA113" s="130" t="s">
        <v>1031</v>
      </c>
      <c r="BB113">
        <v>4</v>
      </c>
      <c r="BC113" s="130">
        <v>0</v>
      </c>
      <c r="BD113" s="130">
        <v>0</v>
      </c>
      <c r="BE113" s="130" t="s">
        <v>4407</v>
      </c>
      <c r="BF113" s="130" t="s">
        <v>4396</v>
      </c>
      <c r="BG113" s="90" t="str">
        <f>REPLACE(INDEX(GroupVertices[Group], MATCH(Vertices[[#This Row],[Vertex]],GroupVertices[Vertex],0)),1,1,"")</f>
        <v>est</v>
      </c>
      <c r="BH113" s="51" t="s">
        <v>967</v>
      </c>
      <c r="BI113" s="51" t="s">
        <v>967</v>
      </c>
      <c r="BJ113" s="51" t="s">
        <v>342</v>
      </c>
      <c r="BK113" s="51" t="s">
        <v>342</v>
      </c>
      <c r="BL113" s="51" t="s">
        <v>969</v>
      </c>
      <c r="BM113" s="51" t="s">
        <v>969</v>
      </c>
      <c r="BN113" s="161" t="s">
        <v>969</v>
      </c>
      <c r="BO113" s="161" t="s">
        <v>969</v>
      </c>
      <c r="BP113" s="161" t="s">
        <v>4974</v>
      </c>
      <c r="BQ113" s="161" t="s">
        <v>4974</v>
      </c>
    </row>
    <row r="114" spans="1:69" ht="41.45" customHeight="1" x14ac:dyDescent="0.25">
      <c r="A114" s="14" t="s">
        <v>2609</v>
      </c>
      <c r="C114" s="15" t="s">
        <v>4409</v>
      </c>
      <c r="D114" s="126"/>
      <c r="E114" s="131"/>
      <c r="F114" s="125"/>
      <c r="G114" s="119" t="s">
        <v>2652</v>
      </c>
      <c r="H114" s="126"/>
      <c r="I114" s="132"/>
      <c r="J114" s="127"/>
      <c r="K114" s="127"/>
      <c r="L114" s="133" t="s">
        <v>2820</v>
      </c>
      <c r="M114" s="128"/>
      <c r="N114" s="134">
        <v>8272.6083984375</v>
      </c>
      <c r="O114" s="134">
        <v>4020.571533203125</v>
      </c>
      <c r="P114" s="135"/>
      <c r="Q114" s="136"/>
      <c r="R114" s="136"/>
      <c r="S114" s="51">
        <v>5</v>
      </c>
      <c r="T114" s="51">
        <v>4</v>
      </c>
      <c r="U114" s="51">
        <v>2</v>
      </c>
      <c r="V114" s="52">
        <v>3</v>
      </c>
      <c r="W114" s="52">
        <v>1.271E-3</v>
      </c>
      <c r="X114" s="52">
        <v>3.0240000000000002E-3</v>
      </c>
      <c r="Y114" s="52">
        <v>1.5211239999999999</v>
      </c>
      <c r="Z114" s="52">
        <v>0.4</v>
      </c>
      <c r="AA114" s="52">
        <v>0.2</v>
      </c>
      <c r="AB114" s="137">
        <v>53</v>
      </c>
      <c r="AC114" s="137"/>
      <c r="AD114" s="106"/>
      <c r="AE114" s="91" t="s">
        <v>2738</v>
      </c>
      <c r="AF114" s="91">
        <v>6690</v>
      </c>
      <c r="AG114" s="91">
        <v>6169</v>
      </c>
      <c r="AH114" s="91">
        <v>88320</v>
      </c>
      <c r="AI114" s="91">
        <v>15135</v>
      </c>
      <c r="AJ114" s="91">
        <v>19800</v>
      </c>
      <c r="AK114" s="91" t="s">
        <v>2751</v>
      </c>
      <c r="AL114" s="91" t="s">
        <v>2756</v>
      </c>
      <c r="AM114" s="97" t="s">
        <v>2768</v>
      </c>
      <c r="AN114" s="91" t="s">
        <v>293</v>
      </c>
      <c r="AO114" s="94">
        <v>41661.493043981478</v>
      </c>
      <c r="AP114" s="97" t="s">
        <v>2778</v>
      </c>
      <c r="AQ114" s="91" t="b">
        <v>1</v>
      </c>
      <c r="AR114" s="91" t="b">
        <v>0</v>
      </c>
      <c r="AS114" s="91" t="b">
        <v>1</v>
      </c>
      <c r="AT114" s="91" t="s">
        <v>246</v>
      </c>
      <c r="AU114" s="91">
        <v>557</v>
      </c>
      <c r="AV114" s="97" t="s">
        <v>300</v>
      </c>
      <c r="AW114" s="91" t="b">
        <v>0</v>
      </c>
      <c r="AX114" s="91" t="s">
        <v>308</v>
      </c>
      <c r="AY114" s="97" t="s">
        <v>2801</v>
      </c>
      <c r="AZ114" s="91" t="s">
        <v>66</v>
      </c>
      <c r="BA114" s="130" t="s">
        <v>2044</v>
      </c>
      <c r="BB114">
        <v>9</v>
      </c>
      <c r="BC114" s="130">
        <v>0</v>
      </c>
      <c r="BD114" s="130">
        <v>0</v>
      </c>
      <c r="BE114" s="130" t="s">
        <v>4407</v>
      </c>
      <c r="BF114" s="130" t="s">
        <v>4396</v>
      </c>
      <c r="BG114" s="90" t="str">
        <f>REPLACE(INDEX(GroupVertices[Group], MATCH(Vertices[[#This Row],[Vertex]],GroupVertices[Vertex],0)),1,1,"")</f>
        <v>est</v>
      </c>
      <c r="BH114" s="51"/>
      <c r="BI114" s="51"/>
      <c r="BJ114" s="51"/>
      <c r="BK114" s="51"/>
      <c r="BL114" s="51" t="s">
        <v>4582</v>
      </c>
      <c r="BM114" s="51" t="s">
        <v>4587</v>
      </c>
      <c r="BN114" s="161" t="s">
        <v>4699</v>
      </c>
      <c r="BO114" s="161" t="s">
        <v>4912</v>
      </c>
      <c r="BP114" s="161" t="s">
        <v>5046</v>
      </c>
      <c r="BQ114" s="161" t="s">
        <v>5255</v>
      </c>
    </row>
    <row r="115" spans="1:69" ht="41.45" customHeight="1" x14ac:dyDescent="0.25">
      <c r="A115" s="14" t="s">
        <v>2058</v>
      </c>
      <c r="C115" s="15" t="s">
        <v>4410</v>
      </c>
      <c r="D115" s="15"/>
      <c r="E115" s="102"/>
      <c r="F115" s="125"/>
      <c r="G115" s="119" t="s">
        <v>2160</v>
      </c>
      <c r="H115" s="126"/>
      <c r="I115" s="16"/>
      <c r="J115" s="62"/>
      <c r="K115" s="127"/>
      <c r="L115" s="121" t="s">
        <v>2483</v>
      </c>
      <c r="M115" s="128"/>
      <c r="N115" s="104">
        <v>8920.123046875</v>
      </c>
      <c r="O115" s="104">
        <v>4192.04638671875</v>
      </c>
      <c r="P115" s="73"/>
      <c r="Q115" s="105"/>
      <c r="R115" s="105"/>
      <c r="S115" s="51">
        <v>5</v>
      </c>
      <c r="T115" s="51">
        <v>4</v>
      </c>
      <c r="U115" s="51">
        <v>1</v>
      </c>
      <c r="V115" s="52">
        <v>3</v>
      </c>
      <c r="W115" s="52">
        <v>1.271E-3</v>
      </c>
      <c r="X115" s="52">
        <v>3.0240000000000002E-3</v>
      </c>
      <c r="Y115" s="52">
        <v>1.5211239999999999</v>
      </c>
      <c r="Z115" s="52">
        <v>0.4</v>
      </c>
      <c r="AA115" s="52">
        <v>0</v>
      </c>
      <c r="AB115" s="78">
        <v>54</v>
      </c>
      <c r="AC115" s="78"/>
      <c r="AD115" s="106"/>
      <c r="AE115" s="91" t="s">
        <v>2283</v>
      </c>
      <c r="AF115" s="91">
        <v>39</v>
      </c>
      <c r="AG115" s="91">
        <v>33</v>
      </c>
      <c r="AH115" s="91">
        <v>103</v>
      </c>
      <c r="AI115" s="91">
        <v>60</v>
      </c>
      <c r="AJ115" s="91"/>
      <c r="AK115" s="91" t="s">
        <v>2322</v>
      </c>
      <c r="AL115" s="91" t="s">
        <v>434</v>
      </c>
      <c r="AM115" s="91"/>
      <c r="AN115" s="91"/>
      <c r="AO115" s="94">
        <v>42805.355856481481</v>
      </c>
      <c r="AP115" s="91"/>
      <c r="AQ115" s="91" t="b">
        <v>1</v>
      </c>
      <c r="AR115" s="91" t="b">
        <v>0</v>
      </c>
      <c r="AS115" s="91" t="b">
        <v>0</v>
      </c>
      <c r="AT115" s="91" t="s">
        <v>246</v>
      </c>
      <c r="AU115" s="91">
        <v>0</v>
      </c>
      <c r="AV115" s="91"/>
      <c r="AW115" s="91" t="b">
        <v>0</v>
      </c>
      <c r="AX115" s="91" t="s">
        <v>308</v>
      </c>
      <c r="AY115" s="97" t="s">
        <v>2438</v>
      </c>
      <c r="AZ115" s="91" t="s">
        <v>66</v>
      </c>
      <c r="BA115" s="130" t="s">
        <v>2044</v>
      </c>
      <c r="BB115">
        <v>5</v>
      </c>
      <c r="BC115" s="130">
        <v>0</v>
      </c>
      <c r="BD115" s="130">
        <v>0</v>
      </c>
      <c r="BE115" s="130" t="s">
        <v>4407</v>
      </c>
      <c r="BF115" s="130" t="s">
        <v>4397</v>
      </c>
      <c r="BG115" s="90" t="str">
        <f>REPLACE(INDEX(GroupVertices[Group], MATCH(Vertices[[#This Row],[Vertex]],GroupVertices[Vertex],0)),1,1,"")</f>
        <v>est</v>
      </c>
      <c r="BH115" s="51" t="s">
        <v>2130</v>
      </c>
      <c r="BI115" s="51" t="s">
        <v>2130</v>
      </c>
      <c r="BJ115" s="51" t="s">
        <v>2136</v>
      </c>
      <c r="BK115" s="51" t="s">
        <v>2136</v>
      </c>
      <c r="BL115" s="51" t="s">
        <v>2140</v>
      </c>
      <c r="BM115" s="51" t="s">
        <v>2140</v>
      </c>
      <c r="BN115" s="161" t="s">
        <v>4814</v>
      </c>
      <c r="BO115" s="161" t="s">
        <v>4814</v>
      </c>
      <c r="BP115" s="161" t="s">
        <v>5160</v>
      </c>
      <c r="BQ115" s="161" t="s">
        <v>5160</v>
      </c>
    </row>
    <row r="116" spans="1:69" ht="41.45" customHeight="1" x14ac:dyDescent="0.25">
      <c r="A116" s="14" t="s">
        <v>2078</v>
      </c>
      <c r="C116" s="15" t="s">
        <v>4409</v>
      </c>
      <c r="D116" s="126"/>
      <c r="E116" s="131"/>
      <c r="F116" s="125"/>
      <c r="G116" s="119" t="s">
        <v>2180</v>
      </c>
      <c r="H116" s="126"/>
      <c r="I116" s="132"/>
      <c r="J116" s="127"/>
      <c r="K116" s="127"/>
      <c r="L116" s="133" t="s">
        <v>2516</v>
      </c>
      <c r="M116" s="128"/>
      <c r="N116" s="134">
        <v>9709.8671875</v>
      </c>
      <c r="O116" s="134">
        <v>5492.59716796875</v>
      </c>
      <c r="P116" s="135"/>
      <c r="Q116" s="136"/>
      <c r="R116" s="136"/>
      <c r="S116" s="51">
        <v>3</v>
      </c>
      <c r="T116" s="51">
        <v>0</v>
      </c>
      <c r="U116" s="51">
        <v>3</v>
      </c>
      <c r="V116" s="52">
        <v>31.986974</v>
      </c>
      <c r="W116" s="52">
        <v>1.271E-3</v>
      </c>
      <c r="X116" s="52">
        <v>2.9910000000000002E-3</v>
      </c>
      <c r="Y116" s="52">
        <v>0.81444700000000003</v>
      </c>
      <c r="Z116" s="52">
        <v>0</v>
      </c>
      <c r="AA116" s="52">
        <v>0</v>
      </c>
      <c r="AB116" s="137">
        <v>151</v>
      </c>
      <c r="AC116" s="137"/>
      <c r="AD116" s="106"/>
      <c r="AE116" s="91" t="s">
        <v>2315</v>
      </c>
      <c r="AF116" s="91">
        <v>65</v>
      </c>
      <c r="AG116" s="91">
        <v>291</v>
      </c>
      <c r="AH116" s="91">
        <v>282</v>
      </c>
      <c r="AI116" s="91">
        <v>516</v>
      </c>
      <c r="AJ116" s="91">
        <v>19800</v>
      </c>
      <c r="AK116" s="91" t="s">
        <v>2344</v>
      </c>
      <c r="AL116" s="91" t="s">
        <v>434</v>
      </c>
      <c r="AM116" s="97" t="s">
        <v>2377</v>
      </c>
      <c r="AN116" s="91" t="s">
        <v>293</v>
      </c>
      <c r="AO116" s="94">
        <v>41091.745370370372</v>
      </c>
      <c r="AP116" s="97" t="s">
        <v>2405</v>
      </c>
      <c r="AQ116" s="91" t="b">
        <v>1</v>
      </c>
      <c r="AR116" s="91" t="b">
        <v>0</v>
      </c>
      <c r="AS116" s="91" t="b">
        <v>1</v>
      </c>
      <c r="AT116" s="91" t="s">
        <v>246</v>
      </c>
      <c r="AU116" s="91">
        <v>6</v>
      </c>
      <c r="AV116" s="97" t="s">
        <v>300</v>
      </c>
      <c r="AW116" s="91" t="b">
        <v>0</v>
      </c>
      <c r="AX116" s="91" t="s">
        <v>308</v>
      </c>
      <c r="AY116" s="97" t="s">
        <v>2471</v>
      </c>
      <c r="AZ116" s="91" t="s">
        <v>66</v>
      </c>
      <c r="BA116" s="130" t="s">
        <v>2044</v>
      </c>
      <c r="BB116">
        <v>3</v>
      </c>
      <c r="BC116" s="130">
        <v>3</v>
      </c>
      <c r="BD116" s="130">
        <v>1</v>
      </c>
      <c r="BE116" s="130" t="s">
        <v>4407</v>
      </c>
      <c r="BF116" s="130" t="s">
        <v>4396</v>
      </c>
      <c r="BG116" s="90" t="str">
        <f>REPLACE(INDEX(GroupVertices[Group], MATCH(Vertices[[#This Row],[Vertex]],GroupVertices[Vertex],0)),1,1,"")</f>
        <v>est</v>
      </c>
      <c r="BH116" s="51" t="s">
        <v>2134</v>
      </c>
      <c r="BI116" s="51" t="s">
        <v>2134</v>
      </c>
      <c r="BJ116" s="51" t="s">
        <v>2139</v>
      </c>
      <c r="BK116" s="51" t="s">
        <v>2139</v>
      </c>
      <c r="BL116" s="51"/>
      <c r="BM116" s="51"/>
      <c r="BN116" s="161" t="s">
        <v>4679</v>
      </c>
      <c r="BO116" s="161" t="s">
        <v>4679</v>
      </c>
      <c r="BP116" s="161" t="s">
        <v>5026</v>
      </c>
      <c r="BQ116" s="161" t="s">
        <v>5026</v>
      </c>
    </row>
    <row r="117" spans="1:69" ht="41.45" customHeight="1" x14ac:dyDescent="0.25">
      <c r="A117" s="14" t="s">
        <v>4000</v>
      </c>
      <c r="C117" s="15" t="s">
        <v>4410</v>
      </c>
      <c r="D117" s="108"/>
      <c r="E117" s="109"/>
      <c r="F117" s="110"/>
      <c r="G117" s="120" t="s">
        <v>4083</v>
      </c>
      <c r="H117" s="108"/>
      <c r="I117" s="111"/>
      <c r="J117" s="112"/>
      <c r="K117" s="112"/>
      <c r="L117" s="122" t="s">
        <v>4345</v>
      </c>
      <c r="M117" s="113"/>
      <c r="N117" s="114">
        <v>2642.0478515625</v>
      </c>
      <c r="O117" s="114">
        <v>2427.755615234375</v>
      </c>
      <c r="P117" s="115"/>
      <c r="Q117" s="116"/>
      <c r="R117" s="116"/>
      <c r="S117" s="51">
        <v>3</v>
      </c>
      <c r="T117" s="51">
        <v>0</v>
      </c>
      <c r="U117" s="51">
        <v>3</v>
      </c>
      <c r="V117" s="52">
        <v>31.986974</v>
      </c>
      <c r="W117" s="52">
        <v>1.271E-3</v>
      </c>
      <c r="X117" s="52">
        <v>2.9910000000000002E-3</v>
      </c>
      <c r="Y117" s="52">
        <v>0.81444700000000003</v>
      </c>
      <c r="Z117" s="52">
        <v>0</v>
      </c>
      <c r="AA117" s="52">
        <v>0</v>
      </c>
      <c r="AB117" s="117">
        <v>152</v>
      </c>
      <c r="AC117" s="117"/>
      <c r="AD117" s="106"/>
      <c r="AE117" s="91" t="s">
        <v>4194</v>
      </c>
      <c r="AF117" s="91">
        <v>381</v>
      </c>
      <c r="AG117" s="91">
        <v>134</v>
      </c>
      <c r="AH117" s="91">
        <v>1504</v>
      </c>
      <c r="AI117" s="91">
        <v>1511</v>
      </c>
      <c r="AJ117" s="91"/>
      <c r="AK117" s="91" t="s">
        <v>4226</v>
      </c>
      <c r="AL117" s="91" t="s">
        <v>4247</v>
      </c>
      <c r="AM117" s="97" t="s">
        <v>4256</v>
      </c>
      <c r="AN117" s="91"/>
      <c r="AO117" s="94">
        <v>41673.867847222224</v>
      </c>
      <c r="AP117" s="97" t="s">
        <v>4271</v>
      </c>
      <c r="AQ117" s="91" t="b">
        <v>0</v>
      </c>
      <c r="AR117" s="91" t="b">
        <v>0</v>
      </c>
      <c r="AS117" s="91" t="b">
        <v>1</v>
      </c>
      <c r="AT117" s="91" t="s">
        <v>246</v>
      </c>
      <c r="AU117" s="91">
        <v>11</v>
      </c>
      <c r="AV117" s="97" t="s">
        <v>300</v>
      </c>
      <c r="AW117" s="91" t="b">
        <v>0</v>
      </c>
      <c r="AX117" s="91" t="s">
        <v>308</v>
      </c>
      <c r="AY117" s="97" t="s">
        <v>4309</v>
      </c>
      <c r="AZ117" s="91" t="s">
        <v>66</v>
      </c>
      <c r="BA117" s="130" t="s">
        <v>3582</v>
      </c>
      <c r="BB117">
        <v>3</v>
      </c>
      <c r="BC117" s="130">
        <v>0</v>
      </c>
      <c r="BD117" s="130">
        <v>0</v>
      </c>
      <c r="BE117" s="130" t="s">
        <v>4406</v>
      </c>
      <c r="BF117" s="130" t="s">
        <v>4397</v>
      </c>
      <c r="BG117" s="90" t="str">
        <f>REPLACE(INDEX(GroupVertices[Group], MATCH(Vertices[[#This Row],[Vertex]],GroupVertices[Vertex],0)),1,1,"")</f>
        <v>orth</v>
      </c>
      <c r="BH117" s="51"/>
      <c r="BI117" s="51"/>
      <c r="BJ117" s="51"/>
      <c r="BK117" s="51"/>
      <c r="BL117" s="51"/>
      <c r="BM117" s="51"/>
      <c r="BN117" s="161" t="s">
        <v>4772</v>
      </c>
      <c r="BO117" s="161" t="s">
        <v>4772</v>
      </c>
      <c r="BP117" s="161" t="s">
        <v>5118</v>
      </c>
      <c r="BQ117" s="161" t="s">
        <v>5118</v>
      </c>
    </row>
    <row r="118" spans="1:69" ht="41.45" customHeight="1" x14ac:dyDescent="0.25">
      <c r="A118" s="14" t="s">
        <v>3249</v>
      </c>
      <c r="C118" s="15" t="s">
        <v>4409</v>
      </c>
      <c r="D118" s="108"/>
      <c r="E118" s="109"/>
      <c r="F118" s="110"/>
      <c r="G118" s="120" t="s">
        <v>3262</v>
      </c>
      <c r="H118" s="108"/>
      <c r="I118" s="111"/>
      <c r="J118" s="112"/>
      <c r="K118" s="112"/>
      <c r="L118" s="122" t="s">
        <v>3293</v>
      </c>
      <c r="M118" s="113"/>
      <c r="N118" s="114">
        <v>7643.46728515625</v>
      </c>
      <c r="O118" s="114">
        <v>4613.27197265625</v>
      </c>
      <c r="P118" s="115"/>
      <c r="Q118" s="116"/>
      <c r="R118" s="116"/>
      <c r="S118" s="51">
        <v>3</v>
      </c>
      <c r="T118" s="51">
        <v>0</v>
      </c>
      <c r="U118" s="51">
        <v>3</v>
      </c>
      <c r="V118" s="52">
        <v>34.011088999999998</v>
      </c>
      <c r="W118" s="52">
        <v>1.271E-3</v>
      </c>
      <c r="X118" s="52">
        <v>2.9710000000000001E-3</v>
      </c>
      <c r="Y118" s="52">
        <v>0.81294200000000005</v>
      </c>
      <c r="Z118" s="52">
        <v>0</v>
      </c>
      <c r="AA118" s="52">
        <v>0</v>
      </c>
      <c r="AB118" s="117">
        <v>153</v>
      </c>
      <c r="AC118" s="117"/>
      <c r="AD118" s="106"/>
      <c r="AE118" s="91" t="s">
        <v>3278</v>
      </c>
      <c r="AF118" s="91">
        <v>243</v>
      </c>
      <c r="AG118" s="91">
        <v>39</v>
      </c>
      <c r="AH118" s="91">
        <v>35</v>
      </c>
      <c r="AI118" s="91">
        <v>5</v>
      </c>
      <c r="AJ118" s="91">
        <v>19800</v>
      </c>
      <c r="AK118" s="91"/>
      <c r="AL118" s="91"/>
      <c r="AM118" s="91"/>
      <c r="AN118" s="91" t="s">
        <v>291</v>
      </c>
      <c r="AO118" s="94">
        <v>42440.406319444446</v>
      </c>
      <c r="AP118" s="91"/>
      <c r="AQ118" s="91" t="b">
        <v>0</v>
      </c>
      <c r="AR118" s="91" t="b">
        <v>0</v>
      </c>
      <c r="AS118" s="91" t="b">
        <v>0</v>
      </c>
      <c r="AT118" s="91" t="s">
        <v>246</v>
      </c>
      <c r="AU118" s="91">
        <v>0</v>
      </c>
      <c r="AV118" s="97" t="s">
        <v>300</v>
      </c>
      <c r="AW118" s="91" t="b">
        <v>0</v>
      </c>
      <c r="AX118" s="91" t="s">
        <v>308</v>
      </c>
      <c r="AY118" s="97" t="s">
        <v>3287</v>
      </c>
      <c r="AZ118" s="91" t="s">
        <v>66</v>
      </c>
      <c r="BA118" s="130" t="s">
        <v>3246</v>
      </c>
      <c r="BB118">
        <v>3</v>
      </c>
      <c r="BC118" s="130">
        <v>-3</v>
      </c>
      <c r="BD118" s="130">
        <v>-1</v>
      </c>
      <c r="BE118" s="130" t="s">
        <v>4407</v>
      </c>
      <c r="BF118" s="130" t="s">
        <v>4396</v>
      </c>
      <c r="BG118" s="90" t="str">
        <f>REPLACE(INDEX(GroupVertices[Group], MATCH(Vertices[[#This Row],[Vertex]],GroupVertices[Vertex],0)),1,1,"")</f>
        <v>est</v>
      </c>
      <c r="BH118" s="51"/>
      <c r="BI118" s="51"/>
      <c r="BJ118" s="51"/>
      <c r="BK118" s="51"/>
      <c r="BL118" s="51" t="s">
        <v>3258</v>
      </c>
      <c r="BM118" s="51" t="s">
        <v>3258</v>
      </c>
      <c r="BN118" s="161" t="s">
        <v>4720</v>
      </c>
      <c r="BO118" s="161" t="s">
        <v>4720</v>
      </c>
      <c r="BP118" s="161" t="s">
        <v>5066</v>
      </c>
      <c r="BQ118" s="161" t="s">
        <v>5066</v>
      </c>
    </row>
    <row r="119" spans="1:69" ht="41.45" customHeight="1" x14ac:dyDescent="0.25">
      <c r="A119" s="14" t="s">
        <v>2825</v>
      </c>
      <c r="C119" s="15" t="s">
        <v>4410</v>
      </c>
      <c r="D119" s="108"/>
      <c r="E119" s="109"/>
      <c r="F119" s="110"/>
      <c r="G119" s="120" t="s">
        <v>2851</v>
      </c>
      <c r="H119" s="108"/>
      <c r="I119" s="111"/>
      <c r="J119" s="112"/>
      <c r="K119" s="112"/>
      <c r="L119" s="122" t="s">
        <v>2923</v>
      </c>
      <c r="M119" s="113"/>
      <c r="N119" s="114">
        <v>7298.32763671875</v>
      </c>
      <c r="O119" s="114">
        <v>1235.1409912109375</v>
      </c>
      <c r="P119" s="115"/>
      <c r="Q119" s="116"/>
      <c r="R119" s="116"/>
      <c r="S119" s="51">
        <v>3</v>
      </c>
      <c r="T119" s="51">
        <v>0</v>
      </c>
      <c r="U119" s="51">
        <v>3</v>
      </c>
      <c r="V119" s="52">
        <v>34.011088999999998</v>
      </c>
      <c r="W119" s="52">
        <v>1.271E-3</v>
      </c>
      <c r="X119" s="52">
        <v>2.9710000000000001E-3</v>
      </c>
      <c r="Y119" s="52">
        <v>0.81294200000000005</v>
      </c>
      <c r="Z119" s="52">
        <v>0</v>
      </c>
      <c r="AA119" s="52">
        <v>0</v>
      </c>
      <c r="AB119" s="117">
        <v>154</v>
      </c>
      <c r="AC119" s="117"/>
      <c r="AD119" s="106"/>
      <c r="AE119" s="91" t="s">
        <v>2897</v>
      </c>
      <c r="AF119" s="91">
        <v>106</v>
      </c>
      <c r="AG119" s="91">
        <v>134</v>
      </c>
      <c r="AH119" s="91">
        <v>111</v>
      </c>
      <c r="AI119" s="91">
        <v>47</v>
      </c>
      <c r="AJ119" s="91"/>
      <c r="AK119" s="91" t="s">
        <v>2903</v>
      </c>
      <c r="AL119" s="91" t="s">
        <v>2909</v>
      </c>
      <c r="AM119" s="91"/>
      <c r="AN119" s="91"/>
      <c r="AO119" s="94">
        <v>40651.752546296295</v>
      </c>
      <c r="AP119" s="97" t="s">
        <v>2911</v>
      </c>
      <c r="AQ119" s="91" t="b">
        <v>1</v>
      </c>
      <c r="AR119" s="91" t="b">
        <v>0</v>
      </c>
      <c r="AS119" s="91" t="b">
        <v>0</v>
      </c>
      <c r="AT119" s="91" t="s">
        <v>246</v>
      </c>
      <c r="AU119" s="91">
        <v>0</v>
      </c>
      <c r="AV119" s="97" t="s">
        <v>300</v>
      </c>
      <c r="AW119" s="91" t="b">
        <v>0</v>
      </c>
      <c r="AX119" s="91" t="s">
        <v>308</v>
      </c>
      <c r="AY119" s="97" t="s">
        <v>2917</v>
      </c>
      <c r="AZ119" s="91" t="s">
        <v>66</v>
      </c>
      <c r="BA119" s="130" t="s">
        <v>2926</v>
      </c>
      <c r="BB119">
        <v>3</v>
      </c>
      <c r="BC119" s="130">
        <v>3</v>
      </c>
      <c r="BD119" s="130">
        <v>1</v>
      </c>
      <c r="BE119" s="130" t="s">
        <v>4405</v>
      </c>
      <c r="BF119" s="130" t="s">
        <v>4397</v>
      </c>
      <c r="BG119" s="90" t="str">
        <f>REPLACE(INDEX(GroupVertices[Group], MATCH(Vertices[[#This Row],[Vertex]],GroupVertices[Vertex],0)),1,1,"")</f>
        <v>ast</v>
      </c>
      <c r="BH119" s="51"/>
      <c r="BI119" s="51"/>
      <c r="BJ119" s="51"/>
      <c r="BK119" s="51"/>
      <c r="BL119" s="51"/>
      <c r="BM119" s="51"/>
      <c r="BN119" s="161" t="s">
        <v>4834</v>
      </c>
      <c r="BO119" s="161" t="s">
        <v>4834</v>
      </c>
      <c r="BP119" s="161" t="s">
        <v>5180</v>
      </c>
      <c r="BQ119" s="161" t="s">
        <v>5180</v>
      </c>
    </row>
    <row r="120" spans="1:69" ht="41.45" customHeight="1" x14ac:dyDescent="0.25">
      <c r="A120" s="14" t="s">
        <v>1676</v>
      </c>
      <c r="C120" s="15" t="s">
        <v>4409</v>
      </c>
      <c r="D120" s="126"/>
      <c r="E120" s="131"/>
      <c r="F120" s="125"/>
      <c r="G120" s="119" t="s">
        <v>1709</v>
      </c>
      <c r="H120" s="126"/>
      <c r="I120" s="132"/>
      <c r="J120" s="127"/>
      <c r="K120" s="127"/>
      <c r="L120" s="133" t="s">
        <v>1824</v>
      </c>
      <c r="M120" s="128"/>
      <c r="N120" s="134">
        <v>611.30377197265625</v>
      </c>
      <c r="O120" s="134">
        <v>8016.80810546875</v>
      </c>
      <c r="P120" s="135"/>
      <c r="Q120" s="136"/>
      <c r="R120" s="136"/>
      <c r="S120" s="51">
        <v>3</v>
      </c>
      <c r="T120" s="51">
        <v>0</v>
      </c>
      <c r="U120" s="51">
        <v>3</v>
      </c>
      <c r="V120" s="52">
        <v>34.546328000000003</v>
      </c>
      <c r="W120" s="52">
        <v>1.271E-3</v>
      </c>
      <c r="X120" s="52">
        <v>2.9589999999999998E-3</v>
      </c>
      <c r="Y120" s="52">
        <v>0.82611599999999996</v>
      </c>
      <c r="Z120" s="52">
        <v>0</v>
      </c>
      <c r="AA120" s="52">
        <v>0</v>
      </c>
      <c r="AB120" s="137">
        <v>155</v>
      </c>
      <c r="AC120" s="137"/>
      <c r="AD120" s="106"/>
      <c r="AE120" s="91" t="s">
        <v>1762</v>
      </c>
      <c r="AF120" s="91">
        <v>222</v>
      </c>
      <c r="AG120" s="91">
        <v>127</v>
      </c>
      <c r="AH120" s="91">
        <v>23</v>
      </c>
      <c r="AI120" s="91">
        <v>459</v>
      </c>
      <c r="AJ120" s="91">
        <v>19800</v>
      </c>
      <c r="AK120" s="91" t="s">
        <v>1776</v>
      </c>
      <c r="AL120" s="91"/>
      <c r="AM120" s="91"/>
      <c r="AN120" s="91" t="s">
        <v>842</v>
      </c>
      <c r="AO120" s="94">
        <v>40063.565104166664</v>
      </c>
      <c r="AP120" s="97" t="s">
        <v>1794</v>
      </c>
      <c r="AQ120" s="91" t="b">
        <v>0</v>
      </c>
      <c r="AR120" s="91" t="b">
        <v>0</v>
      </c>
      <c r="AS120" s="91" t="b">
        <v>0</v>
      </c>
      <c r="AT120" s="91" t="s">
        <v>246</v>
      </c>
      <c r="AU120" s="91">
        <v>0</v>
      </c>
      <c r="AV120" s="97" t="s">
        <v>1803</v>
      </c>
      <c r="AW120" s="91" t="b">
        <v>0</v>
      </c>
      <c r="AX120" s="91" t="s">
        <v>308</v>
      </c>
      <c r="AY120" s="97" t="s">
        <v>1809</v>
      </c>
      <c r="AZ120" s="91" t="s">
        <v>66</v>
      </c>
      <c r="BA120" s="130" t="s">
        <v>1675</v>
      </c>
      <c r="BB120">
        <v>3</v>
      </c>
      <c r="BC120" s="130">
        <v>-3</v>
      </c>
      <c r="BD120" s="130">
        <v>-1</v>
      </c>
      <c r="BE120" s="130" t="s">
        <v>4404</v>
      </c>
      <c r="BF120" s="130" t="s">
        <v>4396</v>
      </c>
      <c r="BG120" s="90" t="str">
        <f>REPLACE(INDEX(GroupVertices[Group], MATCH(Vertices[[#This Row],[Vertex]],GroupVertices[Vertex],0)),1,1,"")</f>
        <v>outh</v>
      </c>
      <c r="BH120" s="51"/>
      <c r="BI120" s="51"/>
      <c r="BJ120" s="51"/>
      <c r="BK120" s="51"/>
      <c r="BL120" s="51"/>
      <c r="BM120" s="51"/>
      <c r="BN120" s="161" t="s">
        <v>4655</v>
      </c>
      <c r="BO120" s="161" t="s">
        <v>4655</v>
      </c>
      <c r="BP120" s="161" t="s">
        <v>5002</v>
      </c>
      <c r="BQ120" s="161" t="s">
        <v>5002</v>
      </c>
    </row>
    <row r="121" spans="1:69" ht="41.45" customHeight="1" x14ac:dyDescent="0.25">
      <c r="A121" s="14" t="s">
        <v>3904</v>
      </c>
      <c r="C121" s="15" t="s">
        <v>4409</v>
      </c>
      <c r="D121" s="15"/>
      <c r="E121" s="102"/>
      <c r="F121" s="125"/>
      <c r="G121" s="119" t="s">
        <v>3920</v>
      </c>
      <c r="H121" s="126"/>
      <c r="I121" s="16"/>
      <c r="J121" s="62"/>
      <c r="K121" s="127"/>
      <c r="L121" s="121" t="s">
        <v>3964</v>
      </c>
      <c r="M121" s="128"/>
      <c r="N121" s="104">
        <v>7542.91357421875</v>
      </c>
      <c r="O121" s="104">
        <v>954.750244140625</v>
      </c>
      <c r="P121" s="73"/>
      <c r="Q121" s="105"/>
      <c r="R121" s="105"/>
      <c r="S121" s="51">
        <v>3</v>
      </c>
      <c r="T121" s="51">
        <v>0</v>
      </c>
      <c r="U121" s="51">
        <v>3</v>
      </c>
      <c r="V121" s="52">
        <v>34.546328000000003</v>
      </c>
      <c r="W121" s="52">
        <v>1.271E-3</v>
      </c>
      <c r="X121" s="52">
        <v>2.9589999999999998E-3</v>
      </c>
      <c r="Y121" s="52">
        <v>0.82611599999999996</v>
      </c>
      <c r="Z121" s="52">
        <v>0</v>
      </c>
      <c r="AA121" s="52">
        <v>0</v>
      </c>
      <c r="AB121" s="78">
        <v>156</v>
      </c>
      <c r="AC121" s="78"/>
      <c r="AD121" s="106"/>
      <c r="AE121" s="91" t="s">
        <v>3943</v>
      </c>
      <c r="AF121" s="91">
        <v>2016</v>
      </c>
      <c r="AG121" s="91">
        <v>328</v>
      </c>
      <c r="AH121" s="91">
        <v>5118</v>
      </c>
      <c r="AI121" s="91">
        <v>85</v>
      </c>
      <c r="AJ121" s="91">
        <v>-36000</v>
      </c>
      <c r="AK121" s="91" t="s">
        <v>3948</v>
      </c>
      <c r="AL121" s="91" t="s">
        <v>3950</v>
      </c>
      <c r="AM121" s="97" t="s">
        <v>3951</v>
      </c>
      <c r="AN121" s="91" t="s">
        <v>607</v>
      </c>
      <c r="AO121" s="94">
        <v>40037.271770833337</v>
      </c>
      <c r="AP121" s="97" t="s">
        <v>3953</v>
      </c>
      <c r="AQ121" s="91" t="b">
        <v>0</v>
      </c>
      <c r="AR121" s="91" t="b">
        <v>0</v>
      </c>
      <c r="AS121" s="91" t="b">
        <v>1</v>
      </c>
      <c r="AT121" s="91" t="s">
        <v>246</v>
      </c>
      <c r="AU121" s="91">
        <v>1</v>
      </c>
      <c r="AV121" s="97" t="s">
        <v>3956</v>
      </c>
      <c r="AW121" s="91" t="b">
        <v>0</v>
      </c>
      <c r="AX121" s="91" t="s">
        <v>308</v>
      </c>
      <c r="AY121" s="97" t="s">
        <v>3958</v>
      </c>
      <c r="AZ121" s="91" t="s">
        <v>66</v>
      </c>
      <c r="BA121" s="130" t="s">
        <v>3902</v>
      </c>
      <c r="BB121">
        <v>3</v>
      </c>
      <c r="BC121" s="130">
        <v>-3</v>
      </c>
      <c r="BD121" s="130">
        <v>-1</v>
      </c>
      <c r="BE121" s="130" t="s">
        <v>4405</v>
      </c>
      <c r="BF121" s="130" t="s">
        <v>4396</v>
      </c>
      <c r="BG121" s="90" t="str">
        <f>REPLACE(INDEX(GroupVertices[Group], MATCH(Vertices[[#This Row],[Vertex]],GroupVertices[Vertex],0)),1,1,"")</f>
        <v>ast</v>
      </c>
      <c r="BH121" s="51"/>
      <c r="BI121" s="51"/>
      <c r="BJ121" s="51"/>
      <c r="BK121" s="51"/>
      <c r="BL121" s="51"/>
      <c r="BM121" s="51"/>
      <c r="BN121" s="161" t="s">
        <v>4752</v>
      </c>
      <c r="BO121" s="161" t="s">
        <v>4752</v>
      </c>
      <c r="BP121" s="161" t="s">
        <v>5098</v>
      </c>
      <c r="BQ121" s="161" t="s">
        <v>5098</v>
      </c>
    </row>
    <row r="122" spans="1:69" ht="41.45" customHeight="1" x14ac:dyDescent="0.25">
      <c r="A122" s="14" t="s">
        <v>2828</v>
      </c>
      <c r="C122" s="15" t="s">
        <v>4409</v>
      </c>
      <c r="D122" s="15"/>
      <c r="E122" s="102"/>
      <c r="F122" s="125"/>
      <c r="G122" s="119" t="s">
        <v>2854</v>
      </c>
      <c r="H122" s="126"/>
      <c r="I122" s="16"/>
      <c r="J122" s="62"/>
      <c r="K122" s="127"/>
      <c r="L122" s="121" t="s">
        <v>2925</v>
      </c>
      <c r="M122" s="128"/>
      <c r="N122" s="104">
        <v>7204.8779296875</v>
      </c>
      <c r="O122" s="104">
        <v>1775.3868408203125</v>
      </c>
      <c r="P122" s="73"/>
      <c r="Q122" s="105"/>
      <c r="R122" s="105"/>
      <c r="S122" s="51">
        <v>3</v>
      </c>
      <c r="T122" s="51">
        <v>1</v>
      </c>
      <c r="U122" s="51">
        <v>3</v>
      </c>
      <c r="V122" s="52">
        <v>0</v>
      </c>
      <c r="W122" s="52">
        <v>1.271E-3</v>
      </c>
      <c r="X122" s="52">
        <v>2.9369999999999999E-3</v>
      </c>
      <c r="Y122" s="52">
        <v>0.83264800000000005</v>
      </c>
      <c r="Z122" s="52">
        <v>1</v>
      </c>
      <c r="AA122" s="52">
        <v>0.33333333333333331</v>
      </c>
      <c r="AB122" s="78">
        <v>4</v>
      </c>
      <c r="AC122" s="78"/>
      <c r="AD122" s="106"/>
      <c r="AE122" s="91" t="s">
        <v>2900</v>
      </c>
      <c r="AF122" s="91">
        <v>501</v>
      </c>
      <c r="AG122" s="91">
        <v>415</v>
      </c>
      <c r="AH122" s="91">
        <v>40484</v>
      </c>
      <c r="AI122" s="91">
        <v>17128</v>
      </c>
      <c r="AJ122" s="91">
        <v>19800</v>
      </c>
      <c r="AK122" s="91" t="s">
        <v>2906</v>
      </c>
      <c r="AL122" s="91" t="s">
        <v>286</v>
      </c>
      <c r="AM122" s="91"/>
      <c r="AN122" s="91" t="s">
        <v>291</v>
      </c>
      <c r="AO122" s="94">
        <v>40161.750578703701</v>
      </c>
      <c r="AP122" s="97" t="s">
        <v>2913</v>
      </c>
      <c r="AQ122" s="91" t="b">
        <v>0</v>
      </c>
      <c r="AR122" s="91" t="b">
        <v>0</v>
      </c>
      <c r="AS122" s="91" t="b">
        <v>1</v>
      </c>
      <c r="AT122" s="91" t="s">
        <v>246</v>
      </c>
      <c r="AU122" s="91">
        <v>42</v>
      </c>
      <c r="AV122" s="97" t="s">
        <v>300</v>
      </c>
      <c r="AW122" s="91" t="b">
        <v>0</v>
      </c>
      <c r="AX122" s="91" t="s">
        <v>308</v>
      </c>
      <c r="AY122" s="97" t="s">
        <v>2920</v>
      </c>
      <c r="AZ122" s="91" t="s">
        <v>66</v>
      </c>
      <c r="BA122" s="130" t="s">
        <v>2926</v>
      </c>
      <c r="BB122">
        <v>4</v>
      </c>
      <c r="BC122" s="130">
        <v>-4</v>
      </c>
      <c r="BD122" s="130">
        <v>-1</v>
      </c>
      <c r="BE122" s="130" t="s">
        <v>4405</v>
      </c>
      <c r="BF122" s="130" t="s">
        <v>4396</v>
      </c>
      <c r="BG122" s="90" t="str">
        <f>REPLACE(INDEX(GroupVertices[Group], MATCH(Vertices[[#This Row],[Vertex]],GroupVertices[Vertex],0)),1,1,"")</f>
        <v>ast</v>
      </c>
      <c r="BH122" s="51"/>
      <c r="BI122" s="51"/>
      <c r="BJ122" s="51"/>
      <c r="BK122" s="51"/>
      <c r="BL122" s="51"/>
      <c r="BM122" s="51"/>
      <c r="BN122" s="161" t="s">
        <v>4706</v>
      </c>
      <c r="BO122" s="161" t="s">
        <v>4706</v>
      </c>
      <c r="BP122" s="161" t="s">
        <v>5052</v>
      </c>
      <c r="BQ122" s="161" t="s">
        <v>5052</v>
      </c>
    </row>
    <row r="123" spans="1:69" ht="41.45" customHeight="1" x14ac:dyDescent="0.25">
      <c r="A123" s="14" t="s">
        <v>1913</v>
      </c>
      <c r="C123" s="15" t="s">
        <v>4409</v>
      </c>
      <c r="D123" s="15"/>
      <c r="E123" s="102"/>
      <c r="F123" s="125"/>
      <c r="G123" s="119" t="s">
        <v>1930</v>
      </c>
      <c r="H123" s="126"/>
      <c r="I123" s="16"/>
      <c r="J123" s="62"/>
      <c r="K123" s="127"/>
      <c r="L123" s="121" t="s">
        <v>1992</v>
      </c>
      <c r="M123" s="128"/>
      <c r="N123" s="104">
        <v>3798.970703125</v>
      </c>
      <c r="O123" s="104">
        <v>2842.8193359375</v>
      </c>
      <c r="P123" s="73"/>
      <c r="Q123" s="105"/>
      <c r="R123" s="105"/>
      <c r="S123" s="51">
        <v>4</v>
      </c>
      <c r="T123" s="51">
        <v>3</v>
      </c>
      <c r="U123" s="51">
        <v>1</v>
      </c>
      <c r="V123" s="52">
        <v>2.5</v>
      </c>
      <c r="W123" s="52">
        <v>1.271E-3</v>
      </c>
      <c r="X123" s="52">
        <v>2.9239999999999999E-3</v>
      </c>
      <c r="Y123" s="52">
        <v>1.2676190000000001</v>
      </c>
      <c r="Z123" s="52">
        <v>0.5</v>
      </c>
      <c r="AA123" s="52">
        <v>0</v>
      </c>
      <c r="AB123" s="78">
        <v>51</v>
      </c>
      <c r="AC123" s="78"/>
      <c r="AD123" s="106"/>
      <c r="AE123" s="91" t="s">
        <v>1956</v>
      </c>
      <c r="AF123" s="91">
        <v>996</v>
      </c>
      <c r="AG123" s="91">
        <v>808</v>
      </c>
      <c r="AH123" s="91">
        <v>2863</v>
      </c>
      <c r="AI123" s="91">
        <v>583</v>
      </c>
      <c r="AJ123" s="91">
        <v>-25200</v>
      </c>
      <c r="AK123" s="91" t="s">
        <v>1963</v>
      </c>
      <c r="AL123" s="91" t="s">
        <v>286</v>
      </c>
      <c r="AM123" s="97" t="s">
        <v>1971</v>
      </c>
      <c r="AN123" s="91" t="s">
        <v>292</v>
      </c>
      <c r="AO123" s="94">
        <v>42672.595381944448</v>
      </c>
      <c r="AP123" s="97" t="s">
        <v>1977</v>
      </c>
      <c r="AQ123" s="91" t="b">
        <v>1</v>
      </c>
      <c r="AR123" s="91" t="b">
        <v>0</v>
      </c>
      <c r="AS123" s="91" t="b">
        <v>0</v>
      </c>
      <c r="AT123" s="91" t="s">
        <v>246</v>
      </c>
      <c r="AU123" s="91">
        <v>18</v>
      </c>
      <c r="AV123" s="91"/>
      <c r="AW123" s="91" t="b">
        <v>0</v>
      </c>
      <c r="AX123" s="91" t="s">
        <v>308</v>
      </c>
      <c r="AY123" s="97" t="s">
        <v>1985</v>
      </c>
      <c r="AZ123" s="91" t="s">
        <v>66</v>
      </c>
      <c r="BA123" s="130" t="s">
        <v>1897</v>
      </c>
      <c r="BB123">
        <v>6</v>
      </c>
      <c r="BC123" s="130">
        <v>-6</v>
      </c>
      <c r="BD123" s="130">
        <v>-1</v>
      </c>
      <c r="BE123" s="130" t="s">
        <v>4406</v>
      </c>
      <c r="BF123" s="130" t="s">
        <v>4396</v>
      </c>
      <c r="BG123" s="90" t="str">
        <f>REPLACE(INDEX(GroupVertices[Group], MATCH(Vertices[[#This Row],[Vertex]],GroupVertices[Vertex],0)),1,1,"")</f>
        <v>orth</v>
      </c>
      <c r="BH123" s="51" t="s">
        <v>4571</v>
      </c>
      <c r="BI123" s="51" t="s">
        <v>4571</v>
      </c>
      <c r="BJ123" s="51" t="s">
        <v>342</v>
      </c>
      <c r="BK123" s="51" t="s">
        <v>342</v>
      </c>
      <c r="BL123" s="51" t="s">
        <v>1924</v>
      </c>
      <c r="BM123" s="51" t="s">
        <v>1924</v>
      </c>
      <c r="BN123" s="161" t="s">
        <v>4672</v>
      </c>
      <c r="BO123" s="161" t="s">
        <v>4909</v>
      </c>
      <c r="BP123" s="161" t="s">
        <v>5019</v>
      </c>
      <c r="BQ123" s="161" t="s">
        <v>5253</v>
      </c>
    </row>
    <row r="124" spans="1:69" ht="41.45" customHeight="1" x14ac:dyDescent="0.25">
      <c r="A124" s="14" t="s">
        <v>3738</v>
      </c>
      <c r="C124" s="149" t="s">
        <v>4411</v>
      </c>
      <c r="D124" s="126"/>
      <c r="E124" s="131"/>
      <c r="F124" s="125"/>
      <c r="G124" s="119" t="s">
        <v>3747</v>
      </c>
      <c r="H124" s="126"/>
      <c r="I124" s="132"/>
      <c r="J124" s="127"/>
      <c r="K124" s="127"/>
      <c r="L124" s="133" t="s">
        <v>3785</v>
      </c>
      <c r="M124" s="128"/>
      <c r="N124" s="134">
        <v>4274.423828125</v>
      </c>
      <c r="O124" s="134">
        <v>2395.086669921875</v>
      </c>
      <c r="P124" s="135"/>
      <c r="Q124" s="136"/>
      <c r="R124" s="136"/>
      <c r="S124" s="51">
        <v>4</v>
      </c>
      <c r="T124" s="51">
        <v>0</v>
      </c>
      <c r="U124" s="51">
        <v>4</v>
      </c>
      <c r="V124" s="52">
        <v>380.17383000000001</v>
      </c>
      <c r="W124" s="52">
        <v>1.274E-3</v>
      </c>
      <c r="X124" s="52">
        <v>2.8340000000000001E-3</v>
      </c>
      <c r="Y124" s="52">
        <v>1.173816</v>
      </c>
      <c r="Z124" s="52">
        <v>0</v>
      </c>
      <c r="AA124" s="52">
        <v>0</v>
      </c>
      <c r="AB124" s="137">
        <v>157</v>
      </c>
      <c r="AC124" s="137"/>
      <c r="AD124" s="106"/>
      <c r="AE124" s="91" t="s">
        <v>3764</v>
      </c>
      <c r="AF124" s="91">
        <v>93</v>
      </c>
      <c r="AG124" s="91">
        <v>252</v>
      </c>
      <c r="AH124" s="91">
        <v>783</v>
      </c>
      <c r="AI124" s="91">
        <v>371</v>
      </c>
      <c r="AJ124" s="91"/>
      <c r="AK124" s="91" t="s">
        <v>3768</v>
      </c>
      <c r="AL124" s="91" t="s">
        <v>3772</v>
      </c>
      <c r="AM124" s="91"/>
      <c r="AN124" s="91"/>
      <c r="AO124" s="94">
        <v>40651.469756944447</v>
      </c>
      <c r="AP124" s="97" t="s">
        <v>3775</v>
      </c>
      <c r="AQ124" s="91" t="b">
        <v>1</v>
      </c>
      <c r="AR124" s="91" t="b">
        <v>0</v>
      </c>
      <c r="AS124" s="91" t="b">
        <v>1</v>
      </c>
      <c r="AT124" s="91" t="s">
        <v>246</v>
      </c>
      <c r="AU124" s="91">
        <v>5</v>
      </c>
      <c r="AV124" s="97" t="s">
        <v>300</v>
      </c>
      <c r="AW124" s="91" t="b">
        <v>0</v>
      </c>
      <c r="AX124" s="91" t="s">
        <v>308</v>
      </c>
      <c r="AY124" s="97" t="s">
        <v>3781</v>
      </c>
      <c r="AZ124" s="91" t="s">
        <v>66</v>
      </c>
      <c r="BA124" s="130" t="s">
        <v>3787</v>
      </c>
      <c r="BB124">
        <v>6</v>
      </c>
      <c r="BC124" s="130">
        <v>6</v>
      </c>
      <c r="BD124" s="130">
        <v>1</v>
      </c>
      <c r="BE124" s="130" t="s">
        <v>4406</v>
      </c>
      <c r="BF124" s="130" t="s">
        <v>4398</v>
      </c>
      <c r="BG124" s="90" t="str">
        <f>REPLACE(INDEX(GroupVertices[Group], MATCH(Vertices[[#This Row],[Vertex]],GroupVertices[Vertex],0)),1,1,"")</f>
        <v>orth</v>
      </c>
      <c r="BH124" s="51"/>
      <c r="BI124" s="51"/>
      <c r="BJ124" s="51"/>
      <c r="BK124" s="51"/>
      <c r="BL124" s="51"/>
      <c r="BM124" s="51"/>
      <c r="BN124" s="161" t="s">
        <v>4891</v>
      </c>
      <c r="BO124" s="161" t="s">
        <v>4934</v>
      </c>
      <c r="BP124" s="161" t="s">
        <v>5237</v>
      </c>
      <c r="BQ124" s="161" t="s">
        <v>5272</v>
      </c>
    </row>
    <row r="125" spans="1:69" ht="41.45" customHeight="1" x14ac:dyDescent="0.25">
      <c r="A125" s="14" t="s">
        <v>507</v>
      </c>
      <c r="C125" s="15" t="s">
        <v>4410</v>
      </c>
      <c r="D125" s="126"/>
      <c r="E125" s="131"/>
      <c r="F125" s="125"/>
      <c r="G125" s="119" t="s">
        <v>532</v>
      </c>
      <c r="H125" s="126"/>
      <c r="I125" s="132"/>
      <c r="J125" s="127"/>
      <c r="K125" s="127"/>
      <c r="L125" s="133" t="s">
        <v>662</v>
      </c>
      <c r="M125" s="128"/>
      <c r="N125" s="134">
        <v>7406.4560546875</v>
      </c>
      <c r="O125" s="134">
        <v>1645.595947265625</v>
      </c>
      <c r="P125" s="135"/>
      <c r="Q125" s="136"/>
      <c r="R125" s="136"/>
      <c r="S125" s="51">
        <v>8</v>
      </c>
      <c r="T125" s="51">
        <v>0</v>
      </c>
      <c r="U125" s="51">
        <v>8</v>
      </c>
      <c r="V125" s="52">
        <v>2198.448785</v>
      </c>
      <c r="W125" s="52">
        <v>1.2869999999999999E-3</v>
      </c>
      <c r="X125" s="52">
        <v>2.8300000000000001E-3</v>
      </c>
      <c r="Y125" s="52">
        <v>3.007009</v>
      </c>
      <c r="Z125" s="52">
        <v>0</v>
      </c>
      <c r="AA125" s="52">
        <v>0</v>
      </c>
      <c r="AB125" s="137">
        <v>158</v>
      </c>
      <c r="AC125" s="137"/>
      <c r="AD125" s="106"/>
      <c r="AE125" s="91" t="s">
        <v>564</v>
      </c>
      <c r="AF125" s="91">
        <v>217</v>
      </c>
      <c r="AG125" s="91">
        <v>329</v>
      </c>
      <c r="AH125" s="91">
        <v>6450</v>
      </c>
      <c r="AI125" s="91">
        <v>428</v>
      </c>
      <c r="AJ125" s="91">
        <v>19800</v>
      </c>
      <c r="AK125" s="91" t="s">
        <v>579</v>
      </c>
      <c r="AL125" s="91" t="s">
        <v>593</v>
      </c>
      <c r="AM125" s="97" t="s">
        <v>600</v>
      </c>
      <c r="AN125" s="91" t="s">
        <v>606</v>
      </c>
      <c r="AO125" s="94">
        <v>40079.535104166665</v>
      </c>
      <c r="AP125" s="97" t="s">
        <v>614</v>
      </c>
      <c r="AQ125" s="91" t="b">
        <v>0</v>
      </c>
      <c r="AR125" s="91" t="b">
        <v>0</v>
      </c>
      <c r="AS125" s="91" t="b">
        <v>1</v>
      </c>
      <c r="AT125" s="91" t="s">
        <v>246</v>
      </c>
      <c r="AU125" s="91">
        <v>6</v>
      </c>
      <c r="AV125" s="97" t="s">
        <v>623</v>
      </c>
      <c r="AW125" s="91" t="b">
        <v>0</v>
      </c>
      <c r="AX125" s="91" t="s">
        <v>308</v>
      </c>
      <c r="AY125" s="97" t="s">
        <v>646</v>
      </c>
      <c r="AZ125" s="91" t="s">
        <v>66</v>
      </c>
      <c r="BA125" s="130" t="s">
        <v>670</v>
      </c>
      <c r="BB125">
        <v>8</v>
      </c>
      <c r="BC125" s="130">
        <v>0</v>
      </c>
      <c r="BD125" s="130">
        <v>0</v>
      </c>
      <c r="BE125" s="130" t="s">
        <v>4405</v>
      </c>
      <c r="BF125" s="130" t="s">
        <v>4397</v>
      </c>
      <c r="BG125" s="90" t="str">
        <f>REPLACE(INDEX(GroupVertices[Group], MATCH(Vertices[[#This Row],[Vertex]],GroupVertices[Vertex],0)),1,1,"")</f>
        <v>ast</v>
      </c>
      <c r="BH125" s="51" t="s">
        <v>525</v>
      </c>
      <c r="BI125" s="51" t="s">
        <v>525</v>
      </c>
      <c r="BJ125" s="51" t="s">
        <v>342</v>
      </c>
      <c r="BK125" s="51" t="s">
        <v>342</v>
      </c>
      <c r="BL125" s="51"/>
      <c r="BM125" s="51"/>
      <c r="BN125" s="161" t="s">
        <v>4762</v>
      </c>
      <c r="BO125" s="161" t="s">
        <v>4762</v>
      </c>
      <c r="BP125" s="161" t="s">
        <v>5108</v>
      </c>
      <c r="BQ125" s="161" t="s">
        <v>5108</v>
      </c>
    </row>
    <row r="126" spans="1:69" ht="41.45" customHeight="1" x14ac:dyDescent="0.25">
      <c r="A126" s="14" t="s">
        <v>2063</v>
      </c>
      <c r="C126" s="15" t="s">
        <v>4410</v>
      </c>
      <c r="D126" s="126"/>
      <c r="E126" s="131"/>
      <c r="F126" s="125"/>
      <c r="G126" s="119" t="s">
        <v>2165</v>
      </c>
      <c r="H126" s="126"/>
      <c r="I126" s="132"/>
      <c r="J126" s="127"/>
      <c r="K126" s="127"/>
      <c r="L126" s="133" t="s">
        <v>2498</v>
      </c>
      <c r="M126" s="128"/>
      <c r="N126" s="134">
        <v>7966.08837890625</v>
      </c>
      <c r="O126" s="134">
        <v>4892.91455078125</v>
      </c>
      <c r="P126" s="135"/>
      <c r="Q126" s="136"/>
      <c r="R126" s="136"/>
      <c r="S126" s="51">
        <v>4</v>
      </c>
      <c r="T126" s="51">
        <v>0</v>
      </c>
      <c r="U126" s="51">
        <v>4</v>
      </c>
      <c r="V126" s="52">
        <v>562.77382999999998</v>
      </c>
      <c r="W126" s="52">
        <v>1.274E-3</v>
      </c>
      <c r="X126" s="52">
        <v>2.826E-3</v>
      </c>
      <c r="Y126" s="52">
        <v>1.250032</v>
      </c>
      <c r="Z126" s="52">
        <v>0</v>
      </c>
      <c r="AA126" s="52">
        <v>0</v>
      </c>
      <c r="AB126" s="137">
        <v>159</v>
      </c>
      <c r="AC126" s="137"/>
      <c r="AD126" s="106"/>
      <c r="AE126" s="91" t="s">
        <v>2298</v>
      </c>
      <c r="AF126" s="91">
        <v>156</v>
      </c>
      <c r="AG126" s="91">
        <v>51</v>
      </c>
      <c r="AH126" s="91">
        <v>1784</v>
      </c>
      <c r="AI126" s="91">
        <v>588</v>
      </c>
      <c r="AJ126" s="91"/>
      <c r="AK126" s="91" t="s">
        <v>2331</v>
      </c>
      <c r="AL126" s="91" t="s">
        <v>293</v>
      </c>
      <c r="AM126" s="91"/>
      <c r="AN126" s="91"/>
      <c r="AO126" s="94">
        <v>40827.720127314817</v>
      </c>
      <c r="AP126" s="97" t="s">
        <v>2390</v>
      </c>
      <c r="AQ126" s="91" t="b">
        <v>1</v>
      </c>
      <c r="AR126" s="91" t="b">
        <v>0</v>
      </c>
      <c r="AS126" s="91" t="b">
        <v>1</v>
      </c>
      <c r="AT126" s="91" t="s">
        <v>246</v>
      </c>
      <c r="AU126" s="91">
        <v>15</v>
      </c>
      <c r="AV126" s="97" t="s">
        <v>300</v>
      </c>
      <c r="AW126" s="91" t="b">
        <v>0</v>
      </c>
      <c r="AX126" s="91" t="s">
        <v>308</v>
      </c>
      <c r="AY126" s="97" t="s">
        <v>2453</v>
      </c>
      <c r="AZ126" s="91" t="s">
        <v>66</v>
      </c>
      <c r="BA126" s="130" t="s">
        <v>2044</v>
      </c>
      <c r="BB126">
        <v>4</v>
      </c>
      <c r="BC126" s="130">
        <v>-4</v>
      </c>
      <c r="BD126" s="130">
        <v>-1</v>
      </c>
      <c r="BE126" s="130" t="s">
        <v>4407</v>
      </c>
      <c r="BF126" s="130" t="s">
        <v>4397</v>
      </c>
      <c r="BG126" s="90" t="str">
        <f>REPLACE(INDEX(GroupVertices[Group], MATCH(Vertices[[#This Row],[Vertex]],GroupVertices[Vertex],0)),1,1,"")</f>
        <v>est</v>
      </c>
      <c r="BH126" s="51"/>
      <c r="BI126" s="51"/>
      <c r="BJ126" s="51"/>
      <c r="BK126" s="51"/>
      <c r="BL126" s="51"/>
      <c r="BM126" s="51"/>
      <c r="BN126" s="161" t="s">
        <v>4820</v>
      </c>
      <c r="BO126" s="161" t="s">
        <v>4820</v>
      </c>
      <c r="BP126" s="161" t="s">
        <v>5166</v>
      </c>
      <c r="BQ126" s="161" t="s">
        <v>5166</v>
      </c>
    </row>
    <row r="127" spans="1:69" ht="41.45" customHeight="1" x14ac:dyDescent="0.25">
      <c r="A127" s="14" t="s">
        <v>2521</v>
      </c>
      <c r="C127" s="15" t="s">
        <v>4409</v>
      </c>
      <c r="D127" s="126"/>
      <c r="E127" s="131"/>
      <c r="F127" s="125"/>
      <c r="G127" s="119" t="s">
        <v>2560</v>
      </c>
      <c r="H127" s="126"/>
      <c r="I127" s="132"/>
      <c r="J127" s="127"/>
      <c r="K127" s="127"/>
      <c r="L127" s="133" t="s">
        <v>2567</v>
      </c>
      <c r="M127" s="128"/>
      <c r="N127" s="134">
        <v>8370.240234375</v>
      </c>
      <c r="O127" s="134">
        <v>4602.2998046875</v>
      </c>
      <c r="P127" s="135"/>
      <c r="Q127" s="136"/>
      <c r="R127" s="136"/>
      <c r="S127" s="51">
        <v>3</v>
      </c>
      <c r="T127" s="51">
        <v>3</v>
      </c>
      <c r="U127" s="51">
        <v>0</v>
      </c>
      <c r="V127" s="52">
        <v>0.5</v>
      </c>
      <c r="W127" s="52">
        <v>1.2669999999999999E-3</v>
      </c>
      <c r="X127" s="52">
        <v>2.8240000000000001E-3</v>
      </c>
      <c r="Y127" s="52">
        <v>0.97612399999999999</v>
      </c>
      <c r="Z127" s="52">
        <v>0.66666666666666663</v>
      </c>
      <c r="AA127" s="52">
        <v>0</v>
      </c>
      <c r="AB127" s="137">
        <v>35</v>
      </c>
      <c r="AC127" s="137"/>
      <c r="AD127" s="106"/>
      <c r="AE127" s="91" t="s">
        <v>2545</v>
      </c>
      <c r="AF127" s="91">
        <v>81</v>
      </c>
      <c r="AG127" s="91">
        <v>23911401</v>
      </c>
      <c r="AH127" s="91">
        <v>56278</v>
      </c>
      <c r="AI127" s="91">
        <v>14</v>
      </c>
      <c r="AJ127" s="91">
        <v>-28800</v>
      </c>
      <c r="AK127" s="91"/>
      <c r="AL127" s="91"/>
      <c r="AM127" s="97" t="s">
        <v>2551</v>
      </c>
      <c r="AN127" s="91" t="s">
        <v>2552</v>
      </c>
      <c r="AO127" s="94">
        <v>40180.872025462966</v>
      </c>
      <c r="AP127" s="97" t="s">
        <v>2555</v>
      </c>
      <c r="AQ127" s="91" t="b">
        <v>0</v>
      </c>
      <c r="AR127" s="91" t="b">
        <v>0</v>
      </c>
      <c r="AS127" s="91" t="b">
        <v>1</v>
      </c>
      <c r="AT127" s="91" t="s">
        <v>246</v>
      </c>
      <c r="AU127" s="91">
        <v>29401</v>
      </c>
      <c r="AV127" s="97" t="s">
        <v>2558</v>
      </c>
      <c r="AW127" s="91" t="b">
        <v>1</v>
      </c>
      <c r="AX127" s="91" t="s">
        <v>308</v>
      </c>
      <c r="AY127" s="97" t="s">
        <v>2563</v>
      </c>
      <c r="AZ127" s="91" t="s">
        <v>65</v>
      </c>
      <c r="BA127" s="130" t="s">
        <v>2044</v>
      </c>
      <c r="BB127">
        <v>6</v>
      </c>
      <c r="BC127" s="130">
        <v>0</v>
      </c>
      <c r="BD127" s="130">
        <v>0</v>
      </c>
      <c r="BE127" s="130" t="s">
        <v>4407</v>
      </c>
      <c r="BF127" s="130" t="s">
        <v>4396</v>
      </c>
      <c r="BG127" s="90" t="str">
        <f>REPLACE(INDEX(GroupVertices[Group], MATCH(Vertices[[#This Row],[Vertex]],GroupVertices[Vertex],0)),1,1,"")</f>
        <v>est</v>
      </c>
      <c r="BH127" s="51"/>
      <c r="BI127" s="51"/>
      <c r="BJ127" s="51"/>
      <c r="BK127" s="51"/>
      <c r="BL127" s="51"/>
      <c r="BM127" s="51"/>
      <c r="BN127" s="51"/>
      <c r="BO127" s="51"/>
      <c r="BP127" s="51"/>
      <c r="BQ127" s="51"/>
    </row>
    <row r="128" spans="1:69" ht="41.45" customHeight="1" x14ac:dyDescent="0.25">
      <c r="A128" s="14" t="s">
        <v>3167</v>
      </c>
      <c r="C128" s="15" t="s">
        <v>4410</v>
      </c>
      <c r="D128" s="126"/>
      <c r="E128" s="131"/>
      <c r="F128" s="125"/>
      <c r="G128" s="119" t="s">
        <v>3182</v>
      </c>
      <c r="H128" s="126"/>
      <c r="I128" s="132"/>
      <c r="J128" s="127"/>
      <c r="K128" s="127"/>
      <c r="L128" s="133" t="s">
        <v>3239</v>
      </c>
      <c r="M128" s="128"/>
      <c r="N128" s="134">
        <v>8143.765625</v>
      </c>
      <c r="O128" s="134">
        <v>4034.239990234375</v>
      </c>
      <c r="P128" s="135"/>
      <c r="Q128" s="136"/>
      <c r="R128" s="136"/>
      <c r="S128" s="51">
        <v>3</v>
      </c>
      <c r="T128" s="51">
        <v>2</v>
      </c>
      <c r="U128" s="51">
        <v>1</v>
      </c>
      <c r="V128" s="52">
        <v>0.5</v>
      </c>
      <c r="W128" s="52">
        <v>1.2669999999999999E-3</v>
      </c>
      <c r="X128" s="52">
        <v>2.8240000000000001E-3</v>
      </c>
      <c r="Y128" s="52">
        <v>0.97612399999999999</v>
      </c>
      <c r="Z128" s="52">
        <v>0.66666666666666663</v>
      </c>
      <c r="AA128" s="52">
        <v>0</v>
      </c>
      <c r="AB128" s="137">
        <v>36</v>
      </c>
      <c r="AC128" s="137"/>
      <c r="AD128" s="106"/>
      <c r="AE128" s="91" t="s">
        <v>3207</v>
      </c>
      <c r="AF128" s="91">
        <v>395</v>
      </c>
      <c r="AG128" s="91">
        <v>178</v>
      </c>
      <c r="AH128" s="91">
        <v>7966</v>
      </c>
      <c r="AI128" s="91">
        <v>20824</v>
      </c>
      <c r="AJ128" s="91">
        <v>19800</v>
      </c>
      <c r="AK128" s="91" t="s">
        <v>3215</v>
      </c>
      <c r="AL128" s="91" t="s">
        <v>3220</v>
      </c>
      <c r="AM128" s="91"/>
      <c r="AN128" s="91" t="s">
        <v>842</v>
      </c>
      <c r="AO128" s="94">
        <v>41657.179039351853</v>
      </c>
      <c r="AP128" s="97" t="s">
        <v>3225</v>
      </c>
      <c r="AQ128" s="91" t="b">
        <v>0</v>
      </c>
      <c r="AR128" s="91" t="b">
        <v>0</v>
      </c>
      <c r="AS128" s="91" t="b">
        <v>1</v>
      </c>
      <c r="AT128" s="91" t="s">
        <v>246</v>
      </c>
      <c r="AU128" s="91">
        <v>9</v>
      </c>
      <c r="AV128" s="97" t="s">
        <v>300</v>
      </c>
      <c r="AW128" s="91" t="b">
        <v>0</v>
      </c>
      <c r="AX128" s="91" t="s">
        <v>308</v>
      </c>
      <c r="AY128" s="97" t="s">
        <v>3231</v>
      </c>
      <c r="AZ128" s="91" t="s">
        <v>66</v>
      </c>
      <c r="BA128" s="130" t="s">
        <v>3246</v>
      </c>
      <c r="BB128">
        <v>3</v>
      </c>
      <c r="BC128" s="130">
        <v>0</v>
      </c>
      <c r="BD128" s="130">
        <v>0</v>
      </c>
      <c r="BE128" s="130" t="s">
        <v>4407</v>
      </c>
      <c r="BF128" s="130" t="s">
        <v>4397</v>
      </c>
      <c r="BG128" s="90" t="str">
        <f>REPLACE(INDEX(GroupVertices[Group], MATCH(Vertices[[#This Row],[Vertex]],GroupVertices[Vertex],0)),1,1,"")</f>
        <v>est</v>
      </c>
      <c r="BH128" s="51"/>
      <c r="BI128" s="51"/>
      <c r="BJ128" s="51"/>
      <c r="BK128" s="51"/>
      <c r="BL128" s="51"/>
      <c r="BM128" s="51"/>
      <c r="BN128" s="161" t="s">
        <v>4841</v>
      </c>
      <c r="BO128" s="161" t="s">
        <v>4841</v>
      </c>
      <c r="BP128" s="161" t="s">
        <v>5187</v>
      </c>
      <c r="BQ128" s="161" t="s">
        <v>5187</v>
      </c>
    </row>
    <row r="129" spans="1:69" ht="41.45" customHeight="1" x14ac:dyDescent="0.25">
      <c r="A129" s="14" t="s">
        <v>4019</v>
      </c>
      <c r="C129" s="15" t="s">
        <v>4409</v>
      </c>
      <c r="D129" s="126"/>
      <c r="E129" s="131"/>
      <c r="F129" s="125"/>
      <c r="G129" s="119" t="s">
        <v>4098</v>
      </c>
      <c r="H129" s="126"/>
      <c r="I129" s="132"/>
      <c r="J129" s="127"/>
      <c r="K129" s="127"/>
      <c r="L129" s="133" t="s">
        <v>4369</v>
      </c>
      <c r="M129" s="128"/>
      <c r="N129" s="134">
        <v>2665.206298828125</v>
      </c>
      <c r="O129" s="134">
        <v>1550.413818359375</v>
      </c>
      <c r="P129" s="135"/>
      <c r="Q129" s="136"/>
      <c r="R129" s="136"/>
      <c r="S129" s="51">
        <v>3</v>
      </c>
      <c r="T129" s="51">
        <v>0</v>
      </c>
      <c r="U129" s="51">
        <v>3</v>
      </c>
      <c r="V129" s="52">
        <v>197.17383000000001</v>
      </c>
      <c r="W129" s="52">
        <v>1.271E-3</v>
      </c>
      <c r="X129" s="52">
        <v>2.8189999999999999E-3</v>
      </c>
      <c r="Y129" s="52">
        <v>0.89116300000000004</v>
      </c>
      <c r="Z129" s="52">
        <v>0</v>
      </c>
      <c r="AA129" s="52">
        <v>0</v>
      </c>
      <c r="AB129" s="137">
        <v>160</v>
      </c>
      <c r="AC129" s="137"/>
      <c r="AD129" s="106"/>
      <c r="AE129" s="91" t="s">
        <v>4217</v>
      </c>
      <c r="AF129" s="91">
        <v>84</v>
      </c>
      <c r="AG129" s="91">
        <v>45</v>
      </c>
      <c r="AH129" s="91">
        <v>70</v>
      </c>
      <c r="AI129" s="91">
        <v>34</v>
      </c>
      <c r="AJ129" s="91"/>
      <c r="AK129" s="97" t="s">
        <v>4244</v>
      </c>
      <c r="AL129" s="91" t="s">
        <v>1277</v>
      </c>
      <c r="AM129" s="91"/>
      <c r="AN129" s="91"/>
      <c r="AO129" s="94">
        <v>42706.263784722221</v>
      </c>
      <c r="AP129" s="97" t="s">
        <v>4286</v>
      </c>
      <c r="AQ129" s="91" t="b">
        <v>1</v>
      </c>
      <c r="AR129" s="91" t="b">
        <v>0</v>
      </c>
      <c r="AS129" s="91" t="b">
        <v>0</v>
      </c>
      <c r="AT129" s="91" t="s">
        <v>246</v>
      </c>
      <c r="AU129" s="91">
        <v>0</v>
      </c>
      <c r="AV129" s="91"/>
      <c r="AW129" s="91" t="b">
        <v>0</v>
      </c>
      <c r="AX129" s="91" t="s">
        <v>308</v>
      </c>
      <c r="AY129" s="97" t="s">
        <v>4333</v>
      </c>
      <c r="AZ129" s="91" t="s">
        <v>66</v>
      </c>
      <c r="BA129" s="130" t="s">
        <v>3582</v>
      </c>
      <c r="BB129">
        <v>3</v>
      </c>
      <c r="BC129" s="130">
        <v>3</v>
      </c>
      <c r="BD129" s="130">
        <v>1</v>
      </c>
      <c r="BE129" s="130" t="s">
        <v>4406</v>
      </c>
      <c r="BF129" s="130" t="s">
        <v>4396</v>
      </c>
      <c r="BG129" s="90" t="str">
        <f>REPLACE(INDEX(GroupVertices[Group], MATCH(Vertices[[#This Row],[Vertex]],GroupVertices[Vertex],0)),1,1,"")</f>
        <v>orth</v>
      </c>
      <c r="BH129" s="51"/>
      <c r="BI129" s="51"/>
      <c r="BJ129" s="51"/>
      <c r="BK129" s="51"/>
      <c r="BL129" s="51"/>
      <c r="BM129" s="51"/>
      <c r="BN129" s="161" t="s">
        <v>4624</v>
      </c>
      <c r="BO129" s="161" t="s">
        <v>4624</v>
      </c>
      <c r="BP129" s="161" t="s">
        <v>4970</v>
      </c>
      <c r="BQ129" s="161" t="s">
        <v>4970</v>
      </c>
    </row>
    <row r="130" spans="1:69" ht="41.45" customHeight="1" x14ac:dyDescent="0.25">
      <c r="A130" s="14" t="s">
        <v>2941</v>
      </c>
      <c r="C130" s="15" t="s">
        <v>4409</v>
      </c>
      <c r="D130" s="108"/>
      <c r="E130" s="109"/>
      <c r="F130" s="110"/>
      <c r="G130" s="120" t="s">
        <v>2960</v>
      </c>
      <c r="H130" s="108"/>
      <c r="I130" s="111"/>
      <c r="J130" s="112"/>
      <c r="K130" s="112"/>
      <c r="L130" s="122" t="s">
        <v>3023</v>
      </c>
      <c r="M130" s="113"/>
      <c r="N130" s="114">
        <v>8087.4208984375</v>
      </c>
      <c r="O130" s="114">
        <v>1660.4556884765625</v>
      </c>
      <c r="P130" s="115"/>
      <c r="Q130" s="116"/>
      <c r="R130" s="116"/>
      <c r="S130" s="51">
        <v>2</v>
      </c>
      <c r="T130" s="51">
        <v>0</v>
      </c>
      <c r="U130" s="51">
        <v>2</v>
      </c>
      <c r="V130" s="52">
        <v>15.127242000000001</v>
      </c>
      <c r="W130" s="52">
        <v>1.2669999999999999E-3</v>
      </c>
      <c r="X130" s="52">
        <v>2.8140000000000001E-3</v>
      </c>
      <c r="Y130" s="52">
        <v>0.60091799999999995</v>
      </c>
      <c r="Z130" s="52">
        <v>0</v>
      </c>
      <c r="AA130" s="52">
        <v>0</v>
      </c>
      <c r="AB130" s="117">
        <v>161</v>
      </c>
      <c r="AC130" s="117"/>
      <c r="AD130" s="106"/>
      <c r="AE130" s="91" t="s">
        <v>2990</v>
      </c>
      <c r="AF130" s="91">
        <v>250</v>
      </c>
      <c r="AG130" s="91">
        <v>68</v>
      </c>
      <c r="AH130" s="91">
        <v>804</v>
      </c>
      <c r="AI130" s="91">
        <v>308</v>
      </c>
      <c r="AJ130" s="91"/>
      <c r="AK130" s="91" t="s">
        <v>2996</v>
      </c>
      <c r="AL130" s="91" t="s">
        <v>3001</v>
      </c>
      <c r="AM130" s="91"/>
      <c r="AN130" s="91"/>
      <c r="AO130" s="94">
        <v>40798.660486111112</v>
      </c>
      <c r="AP130" s="97" t="s">
        <v>3007</v>
      </c>
      <c r="AQ130" s="91" t="b">
        <v>1</v>
      </c>
      <c r="AR130" s="91" t="b">
        <v>0</v>
      </c>
      <c r="AS130" s="91" t="b">
        <v>1</v>
      </c>
      <c r="AT130" s="91" t="s">
        <v>246</v>
      </c>
      <c r="AU130" s="91">
        <v>1</v>
      </c>
      <c r="AV130" s="97" t="s">
        <v>300</v>
      </c>
      <c r="AW130" s="91" t="b">
        <v>0</v>
      </c>
      <c r="AX130" s="91" t="s">
        <v>308</v>
      </c>
      <c r="AY130" s="97" t="s">
        <v>3014</v>
      </c>
      <c r="AZ130" s="91" t="s">
        <v>66</v>
      </c>
      <c r="BA130" s="130" t="s">
        <v>2937</v>
      </c>
      <c r="BB130">
        <v>2</v>
      </c>
      <c r="BC130" s="130">
        <v>-2</v>
      </c>
      <c r="BD130" s="130">
        <v>-1</v>
      </c>
      <c r="BE130" s="130" t="s">
        <v>4405</v>
      </c>
      <c r="BF130" s="130" t="s">
        <v>4396</v>
      </c>
      <c r="BG130" s="90" t="str">
        <f>REPLACE(INDEX(GroupVertices[Group], MATCH(Vertices[[#This Row],[Vertex]],GroupVertices[Vertex],0)),1,1,"")</f>
        <v>ast</v>
      </c>
      <c r="BH130" s="51"/>
      <c r="BI130" s="51"/>
      <c r="BJ130" s="51"/>
      <c r="BK130" s="51"/>
      <c r="BL130" s="51"/>
      <c r="BM130" s="51"/>
      <c r="BN130" s="161" t="s">
        <v>4710</v>
      </c>
      <c r="BO130" s="161" t="s">
        <v>4710</v>
      </c>
      <c r="BP130" s="161" t="s">
        <v>5056</v>
      </c>
      <c r="BQ130" s="161" t="s">
        <v>5056</v>
      </c>
    </row>
    <row r="131" spans="1:69" ht="41.45" customHeight="1" x14ac:dyDescent="0.25">
      <c r="A131" s="14" t="s">
        <v>2070</v>
      </c>
      <c r="C131" s="15" t="s">
        <v>4410</v>
      </c>
      <c r="D131" s="126"/>
      <c r="E131" s="131"/>
      <c r="F131" s="125"/>
      <c r="G131" s="119" t="s">
        <v>2172</v>
      </c>
      <c r="H131" s="126"/>
      <c r="I131" s="132"/>
      <c r="J131" s="127"/>
      <c r="K131" s="127"/>
      <c r="L131" s="133" t="s">
        <v>2508</v>
      </c>
      <c r="M131" s="128"/>
      <c r="N131" s="134">
        <v>9552.333984375</v>
      </c>
      <c r="O131" s="134">
        <v>3926.1455078125</v>
      </c>
      <c r="P131" s="135"/>
      <c r="Q131" s="136"/>
      <c r="R131" s="136"/>
      <c r="S131" s="51">
        <v>2</v>
      </c>
      <c r="T131" s="51">
        <v>0</v>
      </c>
      <c r="U131" s="51">
        <v>2</v>
      </c>
      <c r="V131" s="52">
        <v>15.127242000000001</v>
      </c>
      <c r="W131" s="52">
        <v>1.2669999999999999E-3</v>
      </c>
      <c r="X131" s="52">
        <v>2.8140000000000001E-3</v>
      </c>
      <c r="Y131" s="52">
        <v>0.60091799999999995</v>
      </c>
      <c r="Z131" s="52">
        <v>0</v>
      </c>
      <c r="AA131" s="52">
        <v>0</v>
      </c>
      <c r="AB131" s="137">
        <v>162</v>
      </c>
      <c r="AC131" s="137"/>
      <c r="AD131" s="106"/>
      <c r="AE131" s="91" t="s">
        <v>2307</v>
      </c>
      <c r="AF131" s="91">
        <v>742</v>
      </c>
      <c r="AG131" s="91">
        <v>379</v>
      </c>
      <c r="AH131" s="91">
        <v>22522</v>
      </c>
      <c r="AI131" s="91">
        <v>225</v>
      </c>
      <c r="AJ131" s="91">
        <v>19800</v>
      </c>
      <c r="AK131" s="91" t="s">
        <v>2338</v>
      </c>
      <c r="AL131" s="91" t="s">
        <v>434</v>
      </c>
      <c r="AM131" s="91"/>
      <c r="AN131" s="91" t="s">
        <v>291</v>
      </c>
      <c r="AO131" s="94">
        <v>39784.516875000001</v>
      </c>
      <c r="AP131" s="97" t="s">
        <v>2398</v>
      </c>
      <c r="AQ131" s="91" t="b">
        <v>0</v>
      </c>
      <c r="AR131" s="91" t="b">
        <v>0</v>
      </c>
      <c r="AS131" s="91" t="b">
        <v>1</v>
      </c>
      <c r="AT131" s="91" t="s">
        <v>246</v>
      </c>
      <c r="AU131" s="91">
        <v>46</v>
      </c>
      <c r="AV131" s="97" t="s">
        <v>302</v>
      </c>
      <c r="AW131" s="91" t="b">
        <v>0</v>
      </c>
      <c r="AX131" s="91" t="s">
        <v>308</v>
      </c>
      <c r="AY131" s="97" t="s">
        <v>2463</v>
      </c>
      <c r="AZ131" s="91" t="s">
        <v>66</v>
      </c>
      <c r="BA131" s="130" t="s">
        <v>2044</v>
      </c>
      <c r="BB131">
        <v>2</v>
      </c>
      <c r="BC131" s="130">
        <v>2</v>
      </c>
      <c r="BD131" s="130">
        <v>1</v>
      </c>
      <c r="BE131" s="130" t="s">
        <v>4407</v>
      </c>
      <c r="BF131" s="130" t="s">
        <v>4397</v>
      </c>
      <c r="BG131" s="90" t="str">
        <f>REPLACE(INDEX(GroupVertices[Group], MATCH(Vertices[[#This Row],[Vertex]],GroupVertices[Vertex],0)),1,1,"")</f>
        <v>est</v>
      </c>
      <c r="BH131" s="51"/>
      <c r="BI131" s="51"/>
      <c r="BJ131" s="51"/>
      <c r="BK131" s="51"/>
      <c r="BL131" s="51"/>
      <c r="BM131" s="51"/>
      <c r="BN131" s="161" t="s">
        <v>4827</v>
      </c>
      <c r="BO131" s="161" t="s">
        <v>4827</v>
      </c>
      <c r="BP131" s="161" t="s">
        <v>5173</v>
      </c>
      <c r="BQ131" s="161" t="s">
        <v>5173</v>
      </c>
    </row>
    <row r="132" spans="1:69" ht="41.45" customHeight="1" x14ac:dyDescent="0.25">
      <c r="A132" s="14" t="s">
        <v>2075</v>
      </c>
      <c r="C132" s="15" t="s">
        <v>4410</v>
      </c>
      <c r="D132" s="126"/>
      <c r="E132" s="131"/>
      <c r="F132" s="125"/>
      <c r="G132" s="119" t="s">
        <v>2177</v>
      </c>
      <c r="H132" s="126"/>
      <c r="I132" s="132"/>
      <c r="J132" s="127"/>
      <c r="K132" s="127"/>
      <c r="L132" s="133" t="s">
        <v>2513</v>
      </c>
      <c r="M132" s="128"/>
      <c r="N132" s="134">
        <v>8013.01123046875</v>
      </c>
      <c r="O132" s="134">
        <v>5694.7392578125</v>
      </c>
      <c r="P132" s="135"/>
      <c r="Q132" s="136"/>
      <c r="R132" s="136"/>
      <c r="S132" s="51">
        <v>2</v>
      </c>
      <c r="T132" s="51">
        <v>0</v>
      </c>
      <c r="U132" s="51">
        <v>2</v>
      </c>
      <c r="V132" s="52">
        <v>15.127242000000001</v>
      </c>
      <c r="W132" s="52">
        <v>1.2669999999999999E-3</v>
      </c>
      <c r="X132" s="52">
        <v>2.8140000000000001E-3</v>
      </c>
      <c r="Y132" s="52">
        <v>0.60091799999999995</v>
      </c>
      <c r="Z132" s="52">
        <v>0</v>
      </c>
      <c r="AA132" s="52">
        <v>0</v>
      </c>
      <c r="AB132" s="137">
        <v>163</v>
      </c>
      <c r="AC132" s="137"/>
      <c r="AD132" s="106"/>
      <c r="AE132" s="91" t="s">
        <v>2312</v>
      </c>
      <c r="AF132" s="91">
        <v>1621</v>
      </c>
      <c r="AG132" s="91">
        <v>733</v>
      </c>
      <c r="AH132" s="91">
        <v>7085</v>
      </c>
      <c r="AI132" s="91">
        <v>78</v>
      </c>
      <c r="AJ132" s="91">
        <v>19800</v>
      </c>
      <c r="AK132" s="91" t="s">
        <v>2342</v>
      </c>
      <c r="AL132" s="91" t="s">
        <v>293</v>
      </c>
      <c r="AM132" s="97" t="s">
        <v>2375</v>
      </c>
      <c r="AN132" s="91" t="s">
        <v>291</v>
      </c>
      <c r="AO132" s="94">
        <v>40014.155555555553</v>
      </c>
      <c r="AP132" s="97" t="s">
        <v>2403</v>
      </c>
      <c r="AQ132" s="91" t="b">
        <v>0</v>
      </c>
      <c r="AR132" s="91" t="b">
        <v>0</v>
      </c>
      <c r="AS132" s="91" t="b">
        <v>1</v>
      </c>
      <c r="AT132" s="91" t="s">
        <v>246</v>
      </c>
      <c r="AU132" s="91">
        <v>4</v>
      </c>
      <c r="AV132" s="97" t="s">
        <v>625</v>
      </c>
      <c r="AW132" s="91" t="b">
        <v>0</v>
      </c>
      <c r="AX132" s="91" t="s">
        <v>308</v>
      </c>
      <c r="AY132" s="97" t="s">
        <v>2468</v>
      </c>
      <c r="AZ132" s="91" t="s">
        <v>66</v>
      </c>
      <c r="BA132" s="130" t="s">
        <v>2044</v>
      </c>
      <c r="BB132">
        <v>2</v>
      </c>
      <c r="BC132" s="130">
        <v>-2</v>
      </c>
      <c r="BD132" s="130">
        <v>-1</v>
      </c>
      <c r="BE132" s="130" t="s">
        <v>4407</v>
      </c>
      <c r="BF132" s="130" t="s">
        <v>4397</v>
      </c>
      <c r="BG132" s="90" t="str">
        <f>REPLACE(INDEX(GroupVertices[Group], MATCH(Vertices[[#This Row],[Vertex]],GroupVertices[Vertex],0)),1,1,"")</f>
        <v>est</v>
      </c>
      <c r="BH132" s="51"/>
      <c r="BI132" s="51"/>
      <c r="BJ132" s="51"/>
      <c r="BK132" s="51"/>
      <c r="BL132" s="51"/>
      <c r="BM132" s="51"/>
      <c r="BN132" s="161" t="s">
        <v>4832</v>
      </c>
      <c r="BO132" s="161" t="s">
        <v>4832</v>
      </c>
      <c r="BP132" s="161" t="s">
        <v>5178</v>
      </c>
      <c r="BQ132" s="161" t="s">
        <v>5178</v>
      </c>
    </row>
    <row r="133" spans="1:69" ht="41.45" customHeight="1" x14ac:dyDescent="0.25">
      <c r="A133" s="138" t="s">
        <v>3834</v>
      </c>
      <c r="C133" s="15" t="s">
        <v>4410</v>
      </c>
      <c r="D133" s="126"/>
      <c r="E133" s="131"/>
      <c r="F133" s="125"/>
      <c r="G133" s="119" t="s">
        <v>3847</v>
      </c>
      <c r="H133" s="126"/>
      <c r="I133" s="132"/>
      <c r="J133" s="127"/>
      <c r="K133" s="127"/>
      <c r="L133" s="133" t="s">
        <v>3901</v>
      </c>
      <c r="M133" s="128"/>
      <c r="N133" s="134">
        <v>6885.20166015625</v>
      </c>
      <c r="O133" s="134">
        <v>1912.376220703125</v>
      </c>
      <c r="P133" s="135"/>
      <c r="Q133" s="136"/>
      <c r="R133" s="136"/>
      <c r="S133" s="51">
        <v>2</v>
      </c>
      <c r="T133" s="51">
        <v>0</v>
      </c>
      <c r="U133" s="51">
        <v>2</v>
      </c>
      <c r="V133" s="52">
        <v>15.127242000000001</v>
      </c>
      <c r="W133" s="52">
        <v>1.2669999999999999E-3</v>
      </c>
      <c r="X133" s="52">
        <v>2.8140000000000001E-3</v>
      </c>
      <c r="Y133" s="52">
        <v>0.60091799999999995</v>
      </c>
      <c r="Z133" s="52">
        <v>0</v>
      </c>
      <c r="AA133" s="52">
        <v>0</v>
      </c>
      <c r="AB133" s="137">
        <v>164</v>
      </c>
      <c r="AC133" s="137"/>
      <c r="AD133" s="118"/>
      <c r="AE133" s="92" t="s">
        <v>3876</v>
      </c>
      <c r="AF133" s="92">
        <v>140</v>
      </c>
      <c r="AG133" s="92">
        <v>149</v>
      </c>
      <c r="AH133" s="92">
        <v>4883</v>
      </c>
      <c r="AI133" s="92">
        <v>122</v>
      </c>
      <c r="AJ133" s="92">
        <v>19800</v>
      </c>
      <c r="AK133" s="92"/>
      <c r="AL133" s="92" t="s">
        <v>3882</v>
      </c>
      <c r="AM133" s="92"/>
      <c r="AN133" s="92" t="s">
        <v>291</v>
      </c>
      <c r="AO133" s="95">
        <v>40031.36824074074</v>
      </c>
      <c r="AP133" s="92"/>
      <c r="AQ133" s="92" t="b">
        <v>1</v>
      </c>
      <c r="AR133" s="92" t="b">
        <v>0</v>
      </c>
      <c r="AS133" s="92" t="b">
        <v>1</v>
      </c>
      <c r="AT133" s="92" t="s">
        <v>246</v>
      </c>
      <c r="AU133" s="92">
        <v>5</v>
      </c>
      <c r="AV133" s="98" t="s">
        <v>300</v>
      </c>
      <c r="AW133" s="92" t="b">
        <v>0</v>
      </c>
      <c r="AX133" s="92" t="s">
        <v>308</v>
      </c>
      <c r="AY133" s="98" t="s">
        <v>3895</v>
      </c>
      <c r="AZ133" s="92" t="s">
        <v>66</v>
      </c>
      <c r="BA133" s="130" t="s">
        <v>3902</v>
      </c>
      <c r="BB133">
        <v>4</v>
      </c>
      <c r="BC133" s="130">
        <v>0</v>
      </c>
      <c r="BD133" s="130">
        <v>0</v>
      </c>
      <c r="BE133" s="130" t="s">
        <v>4405</v>
      </c>
      <c r="BF133" s="130" t="s">
        <v>4397</v>
      </c>
      <c r="BG133" s="90" t="str">
        <f>REPLACE(INDEX(GroupVertices[Group], MATCH(Vertices[[#This Row],[Vertex]],GroupVertices[Vertex],0)),1,1,"")</f>
        <v>ast</v>
      </c>
      <c r="BH133" s="51"/>
      <c r="BI133" s="51"/>
      <c r="BJ133" s="51"/>
      <c r="BK133" s="51"/>
      <c r="BL133" s="51"/>
      <c r="BM133" s="51"/>
      <c r="BN133" s="161" t="s">
        <v>4859</v>
      </c>
      <c r="BO133" s="161" t="s">
        <v>4859</v>
      </c>
      <c r="BP133" s="161" t="s">
        <v>5205</v>
      </c>
      <c r="BQ133" s="161" t="s">
        <v>5205</v>
      </c>
    </row>
    <row r="134" spans="1:69" ht="41.45" customHeight="1" x14ac:dyDescent="0.25">
      <c r="A134" s="14" t="s">
        <v>1678</v>
      </c>
      <c r="C134" s="15" t="s">
        <v>4409</v>
      </c>
      <c r="D134" s="126"/>
      <c r="E134" s="131"/>
      <c r="F134" s="125"/>
      <c r="G134" s="119" t="s">
        <v>1711</v>
      </c>
      <c r="H134" s="126"/>
      <c r="I134" s="132"/>
      <c r="J134" s="127"/>
      <c r="K134" s="127"/>
      <c r="L134" s="133" t="s">
        <v>1826</v>
      </c>
      <c r="M134" s="128"/>
      <c r="N134" s="134">
        <v>1740.671875</v>
      </c>
      <c r="O134" s="134">
        <v>9437.9423828125</v>
      </c>
      <c r="P134" s="135"/>
      <c r="Q134" s="136"/>
      <c r="R134" s="136"/>
      <c r="S134" s="51">
        <v>2</v>
      </c>
      <c r="T134" s="51">
        <v>0</v>
      </c>
      <c r="U134" s="51">
        <v>2</v>
      </c>
      <c r="V134" s="52">
        <v>15.37383</v>
      </c>
      <c r="W134" s="52">
        <v>1.2669999999999999E-3</v>
      </c>
      <c r="X134" s="52">
        <v>2.8029999999999999E-3</v>
      </c>
      <c r="Y134" s="52">
        <v>0.61409199999999997</v>
      </c>
      <c r="Z134" s="52">
        <v>0</v>
      </c>
      <c r="AA134" s="52">
        <v>0</v>
      </c>
      <c r="AB134" s="137">
        <v>165</v>
      </c>
      <c r="AC134" s="137"/>
      <c r="AD134" s="106"/>
      <c r="AE134" s="91" t="s">
        <v>1764</v>
      </c>
      <c r="AF134" s="91">
        <v>78</v>
      </c>
      <c r="AG134" s="91">
        <v>12</v>
      </c>
      <c r="AH134" s="91">
        <v>46</v>
      </c>
      <c r="AI134" s="91">
        <v>2</v>
      </c>
      <c r="AJ134" s="91">
        <v>-25200</v>
      </c>
      <c r="AK134" s="91"/>
      <c r="AL134" s="91" t="s">
        <v>1758</v>
      </c>
      <c r="AM134" s="91"/>
      <c r="AN134" s="91" t="s">
        <v>292</v>
      </c>
      <c r="AO134" s="94">
        <v>42435.58421296296</v>
      </c>
      <c r="AP134" s="91"/>
      <c r="AQ134" s="91" t="b">
        <v>1</v>
      </c>
      <c r="AR134" s="91" t="b">
        <v>0</v>
      </c>
      <c r="AS134" s="91" t="b">
        <v>0</v>
      </c>
      <c r="AT134" s="91" t="s">
        <v>246</v>
      </c>
      <c r="AU134" s="91">
        <v>0</v>
      </c>
      <c r="AV134" s="91"/>
      <c r="AW134" s="91" t="b">
        <v>0</v>
      </c>
      <c r="AX134" s="91" t="s">
        <v>308</v>
      </c>
      <c r="AY134" s="97" t="s">
        <v>1811</v>
      </c>
      <c r="AZ134" s="91" t="s">
        <v>66</v>
      </c>
      <c r="BA134" s="130" t="s">
        <v>1675</v>
      </c>
      <c r="BB134">
        <v>2</v>
      </c>
      <c r="BC134" s="130">
        <v>2</v>
      </c>
      <c r="BD134" s="130">
        <v>1</v>
      </c>
      <c r="BE134" s="130" t="s">
        <v>4404</v>
      </c>
      <c r="BF134" s="130" t="s">
        <v>4396</v>
      </c>
      <c r="BG134" s="90" t="str">
        <f>REPLACE(INDEX(GroupVertices[Group], MATCH(Vertices[[#This Row],[Vertex]],GroupVertices[Vertex],0)),1,1,"")</f>
        <v>outh</v>
      </c>
      <c r="BH134" s="51"/>
      <c r="BI134" s="51"/>
      <c r="BJ134" s="51"/>
      <c r="BK134" s="51"/>
      <c r="BL134" s="51"/>
      <c r="BM134" s="51"/>
      <c r="BN134" s="161" t="s">
        <v>4657</v>
      </c>
      <c r="BO134" s="161" t="s">
        <v>4657</v>
      </c>
      <c r="BP134" s="161" t="s">
        <v>5004</v>
      </c>
      <c r="BQ134" s="161" t="s">
        <v>5004</v>
      </c>
    </row>
    <row r="135" spans="1:69" ht="41.45" customHeight="1" x14ac:dyDescent="0.25">
      <c r="A135" s="107" t="s">
        <v>1914</v>
      </c>
      <c r="C135" s="15" t="s">
        <v>4409</v>
      </c>
      <c r="D135" s="126"/>
      <c r="E135" s="131"/>
      <c r="F135" s="125"/>
      <c r="G135" s="119" t="s">
        <v>1931</v>
      </c>
      <c r="H135" s="126"/>
      <c r="I135" s="132"/>
      <c r="J135" s="127"/>
      <c r="K135" s="127"/>
      <c r="L135" s="133" t="s">
        <v>1996</v>
      </c>
      <c r="M135" s="128"/>
      <c r="N135" s="134">
        <v>2740.228759765625</v>
      </c>
      <c r="O135" s="134">
        <v>2063.8408203125</v>
      </c>
      <c r="P135" s="135"/>
      <c r="Q135" s="136"/>
      <c r="R135" s="136"/>
      <c r="S135" s="51">
        <v>2</v>
      </c>
      <c r="T135" s="51">
        <v>0</v>
      </c>
      <c r="U135" s="51">
        <v>2</v>
      </c>
      <c r="V135" s="52">
        <v>15.37383</v>
      </c>
      <c r="W135" s="52">
        <v>1.2669999999999999E-3</v>
      </c>
      <c r="X135" s="52">
        <v>2.8029999999999999E-3</v>
      </c>
      <c r="Y135" s="52">
        <v>0.61409199999999997</v>
      </c>
      <c r="Z135" s="52">
        <v>0</v>
      </c>
      <c r="AA135" s="52">
        <v>0</v>
      </c>
      <c r="AB135" s="137">
        <v>166</v>
      </c>
      <c r="AC135" s="137"/>
      <c r="AD135" s="118"/>
      <c r="AE135" s="92" t="s">
        <v>1960</v>
      </c>
      <c r="AF135" s="92">
        <v>142</v>
      </c>
      <c r="AG135" s="92">
        <v>32</v>
      </c>
      <c r="AH135" s="92">
        <v>44</v>
      </c>
      <c r="AI135" s="92">
        <v>17</v>
      </c>
      <c r="AJ135" s="92">
        <v>19800</v>
      </c>
      <c r="AK135" s="92" t="s">
        <v>1966</v>
      </c>
      <c r="AL135" s="92" t="s">
        <v>1969</v>
      </c>
      <c r="AM135" s="98" t="s">
        <v>1973</v>
      </c>
      <c r="AN135" s="92" t="s">
        <v>291</v>
      </c>
      <c r="AO135" s="95">
        <v>41048.243113425924</v>
      </c>
      <c r="AP135" s="98" t="s">
        <v>1980</v>
      </c>
      <c r="AQ135" s="92" t="b">
        <v>0</v>
      </c>
      <c r="AR135" s="92" t="b">
        <v>0</v>
      </c>
      <c r="AS135" s="92" t="b">
        <v>1</v>
      </c>
      <c r="AT135" s="92" t="s">
        <v>246</v>
      </c>
      <c r="AU135" s="92">
        <v>0</v>
      </c>
      <c r="AV135" s="98" t="s">
        <v>1805</v>
      </c>
      <c r="AW135" s="92" t="b">
        <v>0</v>
      </c>
      <c r="AX135" s="92" t="s">
        <v>308</v>
      </c>
      <c r="AY135" s="98" t="s">
        <v>1989</v>
      </c>
      <c r="AZ135" s="92" t="s">
        <v>66</v>
      </c>
      <c r="BA135" s="130" t="s">
        <v>1897</v>
      </c>
      <c r="BB135">
        <v>2</v>
      </c>
      <c r="BC135" s="130">
        <v>-2</v>
      </c>
      <c r="BD135" s="130">
        <v>-1</v>
      </c>
      <c r="BE135" s="130" t="s">
        <v>4406</v>
      </c>
      <c r="BF135" s="130" t="s">
        <v>4396</v>
      </c>
      <c r="BG135" s="90" t="str">
        <f>REPLACE(INDEX(GroupVertices[Group], MATCH(Vertices[[#This Row],[Vertex]],GroupVertices[Vertex],0)),1,1,"")</f>
        <v>orth</v>
      </c>
      <c r="BH135" s="51"/>
      <c r="BI135" s="51"/>
      <c r="BJ135" s="51"/>
      <c r="BK135" s="51"/>
      <c r="BL135" s="51" t="s">
        <v>1925</v>
      </c>
      <c r="BM135" s="51" t="s">
        <v>1925</v>
      </c>
      <c r="BN135" s="161" t="s">
        <v>4675</v>
      </c>
      <c r="BO135" s="161" t="s">
        <v>4675</v>
      </c>
      <c r="BP135" s="161" t="s">
        <v>5022</v>
      </c>
      <c r="BQ135" s="161" t="s">
        <v>5022</v>
      </c>
    </row>
    <row r="136" spans="1:69" ht="41.45" customHeight="1" x14ac:dyDescent="0.25">
      <c r="A136" s="14" t="s">
        <v>2594</v>
      </c>
      <c r="C136" s="15" t="s">
        <v>4409</v>
      </c>
      <c r="D136" s="126"/>
      <c r="E136" s="131"/>
      <c r="F136" s="125"/>
      <c r="G136" s="119" t="s">
        <v>2639</v>
      </c>
      <c r="H136" s="126"/>
      <c r="I136" s="132"/>
      <c r="J136" s="127"/>
      <c r="K136" s="127"/>
      <c r="L136" s="133" t="s">
        <v>2807</v>
      </c>
      <c r="M136" s="128"/>
      <c r="N136" s="134">
        <v>9129.4814453125</v>
      </c>
      <c r="O136" s="134">
        <v>3789.94921875</v>
      </c>
      <c r="P136" s="135"/>
      <c r="Q136" s="136"/>
      <c r="R136" s="136"/>
      <c r="S136" s="51">
        <v>2</v>
      </c>
      <c r="T136" s="51">
        <v>0</v>
      </c>
      <c r="U136" s="51">
        <v>2</v>
      </c>
      <c r="V136" s="52">
        <v>15.37383</v>
      </c>
      <c r="W136" s="52">
        <v>1.2669999999999999E-3</v>
      </c>
      <c r="X136" s="52">
        <v>2.8029999999999999E-3</v>
      </c>
      <c r="Y136" s="52">
        <v>0.61409199999999997</v>
      </c>
      <c r="Z136" s="52">
        <v>0</v>
      </c>
      <c r="AA136" s="52">
        <v>0</v>
      </c>
      <c r="AB136" s="137">
        <v>167</v>
      </c>
      <c r="AC136" s="137"/>
      <c r="AD136" s="106"/>
      <c r="AE136" s="91" t="s">
        <v>2725</v>
      </c>
      <c r="AF136" s="91">
        <v>389</v>
      </c>
      <c r="AG136" s="91">
        <v>549</v>
      </c>
      <c r="AH136" s="91">
        <v>16208</v>
      </c>
      <c r="AI136" s="91">
        <v>2710</v>
      </c>
      <c r="AJ136" s="91">
        <v>19800</v>
      </c>
      <c r="AK136" s="91" t="s">
        <v>2744</v>
      </c>
      <c r="AL136" s="91" t="s">
        <v>2756</v>
      </c>
      <c r="AM136" s="97" t="s">
        <v>2765</v>
      </c>
      <c r="AN136" s="91" t="s">
        <v>842</v>
      </c>
      <c r="AO136" s="94">
        <v>39802.667037037034</v>
      </c>
      <c r="AP136" s="97" t="s">
        <v>2773</v>
      </c>
      <c r="AQ136" s="91" t="b">
        <v>0</v>
      </c>
      <c r="AR136" s="91" t="b">
        <v>0</v>
      </c>
      <c r="AS136" s="91" t="b">
        <v>0</v>
      </c>
      <c r="AT136" s="91" t="s">
        <v>246</v>
      </c>
      <c r="AU136" s="91">
        <v>61</v>
      </c>
      <c r="AV136" s="97" t="s">
        <v>300</v>
      </c>
      <c r="AW136" s="91" t="b">
        <v>0</v>
      </c>
      <c r="AX136" s="91" t="s">
        <v>308</v>
      </c>
      <c r="AY136" s="97" t="s">
        <v>2788</v>
      </c>
      <c r="AZ136" s="91" t="s">
        <v>66</v>
      </c>
      <c r="BA136" s="130" t="s">
        <v>2044</v>
      </c>
      <c r="BB136">
        <v>2</v>
      </c>
      <c r="BC136" s="130">
        <v>2</v>
      </c>
      <c r="BD136" s="130">
        <v>1</v>
      </c>
      <c r="BE136" s="130" t="s">
        <v>4407</v>
      </c>
      <c r="BF136" s="130" t="s">
        <v>4396</v>
      </c>
      <c r="BG136" s="90" t="str">
        <f>REPLACE(INDEX(GroupVertices[Group], MATCH(Vertices[[#This Row],[Vertex]],GroupVertices[Vertex],0)),1,1,"")</f>
        <v>est</v>
      </c>
      <c r="BH136" s="51"/>
      <c r="BI136" s="51"/>
      <c r="BJ136" s="51"/>
      <c r="BK136" s="51"/>
      <c r="BL136" s="51"/>
      <c r="BM136" s="51"/>
      <c r="BN136" s="161" t="s">
        <v>4686</v>
      </c>
      <c r="BO136" s="161" t="s">
        <v>4686</v>
      </c>
      <c r="BP136" s="161" t="s">
        <v>5033</v>
      </c>
      <c r="BQ136" s="161" t="s">
        <v>5033</v>
      </c>
    </row>
    <row r="137" spans="1:69" ht="41.45" customHeight="1" x14ac:dyDescent="0.25">
      <c r="A137" s="14" t="s">
        <v>506</v>
      </c>
      <c r="C137" s="15" t="s">
        <v>4410</v>
      </c>
      <c r="D137" s="126"/>
      <c r="E137" s="131"/>
      <c r="F137" s="125"/>
      <c r="G137" s="119" t="s">
        <v>531</v>
      </c>
      <c r="H137" s="126"/>
      <c r="I137" s="132"/>
      <c r="J137" s="127"/>
      <c r="K137" s="127"/>
      <c r="L137" s="133" t="s">
        <v>660</v>
      </c>
      <c r="M137" s="128"/>
      <c r="N137" s="134">
        <v>7811.47412109375</v>
      </c>
      <c r="O137" s="134">
        <v>1311.945068359375</v>
      </c>
      <c r="P137" s="135"/>
      <c r="Q137" s="136"/>
      <c r="R137" s="136"/>
      <c r="S137" s="51">
        <v>2</v>
      </c>
      <c r="T137" s="51">
        <v>0</v>
      </c>
      <c r="U137" s="51">
        <v>2</v>
      </c>
      <c r="V137" s="52">
        <v>15.37383</v>
      </c>
      <c r="W137" s="52">
        <v>1.2669999999999999E-3</v>
      </c>
      <c r="X137" s="52">
        <v>2.8029999999999999E-3</v>
      </c>
      <c r="Y137" s="52">
        <v>0.61409199999999997</v>
      </c>
      <c r="Z137" s="52">
        <v>0</v>
      </c>
      <c r="AA137" s="52">
        <v>0</v>
      </c>
      <c r="AB137" s="137">
        <v>168</v>
      </c>
      <c r="AC137" s="137"/>
      <c r="AD137" s="106"/>
      <c r="AE137" s="91" t="s">
        <v>562</v>
      </c>
      <c r="AF137" s="91">
        <v>89</v>
      </c>
      <c r="AG137" s="91">
        <v>154</v>
      </c>
      <c r="AH137" s="91">
        <v>4088</v>
      </c>
      <c r="AI137" s="91">
        <v>55</v>
      </c>
      <c r="AJ137" s="91">
        <v>19800</v>
      </c>
      <c r="AK137" s="91" t="s">
        <v>577</v>
      </c>
      <c r="AL137" s="91" t="s">
        <v>592</v>
      </c>
      <c r="AM137" s="97" t="s">
        <v>598</v>
      </c>
      <c r="AN137" s="91" t="s">
        <v>293</v>
      </c>
      <c r="AO137" s="94">
        <v>40252.521412037036</v>
      </c>
      <c r="AP137" s="91"/>
      <c r="AQ137" s="91" t="b">
        <v>0</v>
      </c>
      <c r="AR137" s="91" t="b">
        <v>0</v>
      </c>
      <c r="AS137" s="91" t="b">
        <v>1</v>
      </c>
      <c r="AT137" s="91" t="s">
        <v>246</v>
      </c>
      <c r="AU137" s="91">
        <v>3</v>
      </c>
      <c r="AV137" s="97" t="s">
        <v>621</v>
      </c>
      <c r="AW137" s="91" t="b">
        <v>0</v>
      </c>
      <c r="AX137" s="91" t="s">
        <v>308</v>
      </c>
      <c r="AY137" s="97" t="s">
        <v>644</v>
      </c>
      <c r="AZ137" s="91" t="s">
        <v>66</v>
      </c>
      <c r="BA137" s="130" t="s">
        <v>670</v>
      </c>
      <c r="BB137">
        <v>2</v>
      </c>
      <c r="BC137" s="130">
        <v>2</v>
      </c>
      <c r="BD137" s="130">
        <v>1</v>
      </c>
      <c r="BE137" s="130" t="s">
        <v>4405</v>
      </c>
      <c r="BF137" s="130" t="s">
        <v>4397</v>
      </c>
      <c r="BG137" s="90" t="str">
        <f>REPLACE(INDEX(GroupVertices[Group], MATCH(Vertices[[#This Row],[Vertex]],GroupVertices[Vertex],0)),1,1,"")</f>
        <v>ast</v>
      </c>
      <c r="BH137" s="51"/>
      <c r="BI137" s="51"/>
      <c r="BJ137" s="51"/>
      <c r="BK137" s="51"/>
      <c r="BL137" s="51"/>
      <c r="BM137" s="51"/>
      <c r="BN137" s="161" t="s">
        <v>4761</v>
      </c>
      <c r="BO137" s="161" t="s">
        <v>4761</v>
      </c>
      <c r="BP137" s="161" t="s">
        <v>5107</v>
      </c>
      <c r="BQ137" s="161" t="s">
        <v>5107</v>
      </c>
    </row>
    <row r="138" spans="1:69" ht="41.45" customHeight="1" x14ac:dyDescent="0.25">
      <c r="A138" s="14" t="s">
        <v>2074</v>
      </c>
      <c r="C138" s="15" t="s">
        <v>4410</v>
      </c>
      <c r="D138" s="126"/>
      <c r="E138" s="131"/>
      <c r="F138" s="125"/>
      <c r="G138" s="119" t="s">
        <v>2176</v>
      </c>
      <c r="H138" s="126"/>
      <c r="I138" s="132"/>
      <c r="J138" s="127"/>
      <c r="K138" s="127"/>
      <c r="L138" s="133" t="s">
        <v>2512</v>
      </c>
      <c r="M138" s="128"/>
      <c r="N138" s="134">
        <v>7833.9248046875</v>
      </c>
      <c r="O138" s="134">
        <v>5894.2880859375</v>
      </c>
      <c r="P138" s="135"/>
      <c r="Q138" s="136"/>
      <c r="R138" s="136"/>
      <c r="S138" s="51">
        <v>2</v>
      </c>
      <c r="T138" s="51">
        <v>0</v>
      </c>
      <c r="U138" s="51">
        <v>2</v>
      </c>
      <c r="V138" s="52">
        <v>15.37383</v>
      </c>
      <c r="W138" s="52">
        <v>1.2669999999999999E-3</v>
      </c>
      <c r="X138" s="52">
        <v>2.8029999999999999E-3</v>
      </c>
      <c r="Y138" s="52">
        <v>0.61409199999999997</v>
      </c>
      <c r="Z138" s="52">
        <v>0</v>
      </c>
      <c r="AA138" s="52">
        <v>0</v>
      </c>
      <c r="AB138" s="137">
        <v>169</v>
      </c>
      <c r="AC138" s="137"/>
      <c r="AD138" s="106"/>
      <c r="AE138" s="91" t="s">
        <v>2311</v>
      </c>
      <c r="AF138" s="91">
        <v>98</v>
      </c>
      <c r="AG138" s="91">
        <v>92</v>
      </c>
      <c r="AH138" s="91">
        <v>658</v>
      </c>
      <c r="AI138" s="91">
        <v>213</v>
      </c>
      <c r="AJ138" s="91">
        <v>19800</v>
      </c>
      <c r="AK138" s="91" t="s">
        <v>2341</v>
      </c>
      <c r="AL138" s="91" t="s">
        <v>2357</v>
      </c>
      <c r="AM138" s="97" t="s">
        <v>2374</v>
      </c>
      <c r="AN138" s="91" t="s">
        <v>291</v>
      </c>
      <c r="AO138" s="94">
        <v>40296.657349537039</v>
      </c>
      <c r="AP138" s="97" t="s">
        <v>2402</v>
      </c>
      <c r="AQ138" s="91" t="b">
        <v>0</v>
      </c>
      <c r="AR138" s="91" t="b">
        <v>0</v>
      </c>
      <c r="AS138" s="91" t="b">
        <v>1</v>
      </c>
      <c r="AT138" s="91" t="s">
        <v>246</v>
      </c>
      <c r="AU138" s="91">
        <v>2</v>
      </c>
      <c r="AV138" s="97" t="s">
        <v>302</v>
      </c>
      <c r="AW138" s="91" t="b">
        <v>0</v>
      </c>
      <c r="AX138" s="91" t="s">
        <v>308</v>
      </c>
      <c r="AY138" s="97" t="s">
        <v>2467</v>
      </c>
      <c r="AZ138" s="91" t="s">
        <v>66</v>
      </c>
      <c r="BA138" s="130" t="s">
        <v>2044</v>
      </c>
      <c r="BB138">
        <v>2</v>
      </c>
      <c r="BC138" s="130">
        <v>-2</v>
      </c>
      <c r="BD138" s="130">
        <v>-1</v>
      </c>
      <c r="BE138" s="130" t="s">
        <v>4407</v>
      </c>
      <c r="BF138" s="130" t="s">
        <v>4397</v>
      </c>
      <c r="BG138" s="90" t="str">
        <f>REPLACE(INDEX(GroupVertices[Group], MATCH(Vertices[[#This Row],[Vertex]],GroupVertices[Vertex],0)),1,1,"")</f>
        <v>est</v>
      </c>
      <c r="BH138" s="51"/>
      <c r="BI138" s="51"/>
      <c r="BJ138" s="51"/>
      <c r="BK138" s="51"/>
      <c r="BL138" s="51"/>
      <c r="BM138" s="51"/>
      <c r="BN138" s="161" t="s">
        <v>4831</v>
      </c>
      <c r="BO138" s="161" t="s">
        <v>4831</v>
      </c>
      <c r="BP138" s="161" t="s">
        <v>5177</v>
      </c>
      <c r="BQ138" s="161" t="s">
        <v>5177</v>
      </c>
    </row>
    <row r="139" spans="1:69" ht="41.45" customHeight="1" x14ac:dyDescent="0.25">
      <c r="A139" s="14" t="s">
        <v>3364</v>
      </c>
      <c r="C139" s="15" t="s">
        <v>4410</v>
      </c>
      <c r="D139" s="126"/>
      <c r="E139" s="131"/>
      <c r="F139" s="125"/>
      <c r="G139" s="119" t="s">
        <v>3389</v>
      </c>
      <c r="H139" s="126"/>
      <c r="I139" s="132"/>
      <c r="J139" s="127"/>
      <c r="K139" s="127"/>
      <c r="L139" s="133" t="s">
        <v>3475</v>
      </c>
      <c r="M139" s="128"/>
      <c r="N139" s="134">
        <v>707.97552490234375</v>
      </c>
      <c r="O139" s="134">
        <v>9545.005859375</v>
      </c>
      <c r="P139" s="135"/>
      <c r="Q139" s="136"/>
      <c r="R139" s="136"/>
      <c r="S139" s="51">
        <v>2</v>
      </c>
      <c r="T139" s="51">
        <v>0</v>
      </c>
      <c r="U139" s="51">
        <v>2</v>
      </c>
      <c r="V139" s="52">
        <v>15.37383</v>
      </c>
      <c r="W139" s="52">
        <v>1.2669999999999999E-3</v>
      </c>
      <c r="X139" s="52">
        <v>2.8029999999999999E-3</v>
      </c>
      <c r="Y139" s="52">
        <v>0.61409199999999997</v>
      </c>
      <c r="Z139" s="52">
        <v>0</v>
      </c>
      <c r="AA139" s="52">
        <v>0</v>
      </c>
      <c r="AB139" s="137">
        <v>170</v>
      </c>
      <c r="AC139" s="137"/>
      <c r="AD139" s="106"/>
      <c r="AE139" s="91" t="s">
        <v>3428</v>
      </c>
      <c r="AF139" s="91">
        <v>378</v>
      </c>
      <c r="AG139" s="91">
        <v>134</v>
      </c>
      <c r="AH139" s="91">
        <v>872</v>
      </c>
      <c r="AI139" s="91">
        <v>708</v>
      </c>
      <c r="AJ139" s="91">
        <v>19800</v>
      </c>
      <c r="AK139" s="91" t="s">
        <v>3436</v>
      </c>
      <c r="AL139" s="91" t="s">
        <v>3444</v>
      </c>
      <c r="AM139" s="91"/>
      <c r="AN139" s="91" t="s">
        <v>283</v>
      </c>
      <c r="AO139" s="94">
        <v>40306.44630787037</v>
      </c>
      <c r="AP139" s="97" t="s">
        <v>3453</v>
      </c>
      <c r="AQ139" s="91" t="b">
        <v>0</v>
      </c>
      <c r="AR139" s="91" t="b">
        <v>0</v>
      </c>
      <c r="AS139" s="91" t="b">
        <v>1</v>
      </c>
      <c r="AT139" s="91" t="s">
        <v>246</v>
      </c>
      <c r="AU139" s="91">
        <v>2</v>
      </c>
      <c r="AV139" s="97" t="s">
        <v>302</v>
      </c>
      <c r="AW139" s="91" t="b">
        <v>0</v>
      </c>
      <c r="AX139" s="91" t="s">
        <v>308</v>
      </c>
      <c r="AY139" s="97" t="s">
        <v>3464</v>
      </c>
      <c r="AZ139" s="91" t="s">
        <v>66</v>
      </c>
      <c r="BA139" s="130" t="s">
        <v>3360</v>
      </c>
      <c r="BB139">
        <v>2</v>
      </c>
      <c r="BC139" s="130">
        <v>2</v>
      </c>
      <c r="BD139" s="130">
        <v>1</v>
      </c>
      <c r="BE139" s="130" t="s">
        <v>4404</v>
      </c>
      <c r="BF139" s="130" t="s">
        <v>4397</v>
      </c>
      <c r="BG139" s="90" t="str">
        <f>REPLACE(INDEX(GroupVertices[Group], MATCH(Vertices[[#This Row],[Vertex]],GroupVertices[Vertex],0)),1,1,"")</f>
        <v>outh</v>
      </c>
      <c r="BH139" s="51"/>
      <c r="BI139" s="51"/>
      <c r="BJ139" s="51"/>
      <c r="BK139" s="51"/>
      <c r="BL139" s="51"/>
      <c r="BM139" s="51"/>
      <c r="BN139" s="161" t="s">
        <v>4849</v>
      </c>
      <c r="BO139" s="161" t="s">
        <v>4849</v>
      </c>
      <c r="BP139" s="161" t="s">
        <v>5195</v>
      </c>
      <c r="BQ139" s="161" t="s">
        <v>5195</v>
      </c>
    </row>
    <row r="140" spans="1:69" ht="41.45" customHeight="1" x14ac:dyDescent="0.25">
      <c r="A140" s="14" t="s">
        <v>3736</v>
      </c>
      <c r="C140" s="149" t="s">
        <v>4411</v>
      </c>
      <c r="D140" s="15"/>
      <c r="E140" s="102"/>
      <c r="F140" s="125"/>
      <c r="G140" s="119" t="s">
        <v>3745</v>
      </c>
      <c r="H140" s="126"/>
      <c r="I140" s="16"/>
      <c r="J140" s="62"/>
      <c r="K140" s="127"/>
      <c r="L140" s="121" t="s">
        <v>3783</v>
      </c>
      <c r="M140" s="128"/>
      <c r="N140" s="104">
        <v>4162.59375</v>
      </c>
      <c r="O140" s="104">
        <v>3267.852783203125</v>
      </c>
      <c r="P140" s="73"/>
      <c r="Q140" s="105"/>
      <c r="R140" s="105"/>
      <c r="S140" s="51">
        <v>2</v>
      </c>
      <c r="T140" s="51">
        <v>0</v>
      </c>
      <c r="U140" s="51">
        <v>2</v>
      </c>
      <c r="V140" s="52">
        <v>15.37383</v>
      </c>
      <c r="W140" s="52">
        <v>1.2669999999999999E-3</v>
      </c>
      <c r="X140" s="52">
        <v>2.8029999999999999E-3</v>
      </c>
      <c r="Y140" s="52">
        <v>0.61409199999999997</v>
      </c>
      <c r="Z140" s="52">
        <v>0</v>
      </c>
      <c r="AA140" s="52">
        <v>0</v>
      </c>
      <c r="AB140" s="78">
        <v>171</v>
      </c>
      <c r="AC140" s="78"/>
      <c r="AD140" s="106"/>
      <c r="AE140" s="91" t="s">
        <v>3762</v>
      </c>
      <c r="AF140" s="91">
        <v>24</v>
      </c>
      <c r="AG140" s="91">
        <v>9</v>
      </c>
      <c r="AH140" s="91">
        <v>20</v>
      </c>
      <c r="AI140" s="91">
        <v>3</v>
      </c>
      <c r="AJ140" s="91"/>
      <c r="AK140" s="91" t="s">
        <v>3766</v>
      </c>
      <c r="AL140" s="91" t="s">
        <v>3770</v>
      </c>
      <c r="AM140" s="91"/>
      <c r="AN140" s="91"/>
      <c r="AO140" s="94">
        <v>40609.439236111109</v>
      </c>
      <c r="AP140" s="91"/>
      <c r="AQ140" s="91" t="b">
        <v>1</v>
      </c>
      <c r="AR140" s="91" t="b">
        <v>0</v>
      </c>
      <c r="AS140" s="91" t="b">
        <v>1</v>
      </c>
      <c r="AT140" s="91" t="s">
        <v>246</v>
      </c>
      <c r="AU140" s="91">
        <v>0</v>
      </c>
      <c r="AV140" s="97" t="s">
        <v>300</v>
      </c>
      <c r="AW140" s="91" t="b">
        <v>0</v>
      </c>
      <c r="AX140" s="91" t="s">
        <v>308</v>
      </c>
      <c r="AY140" s="97" t="s">
        <v>3779</v>
      </c>
      <c r="AZ140" s="91" t="s">
        <v>66</v>
      </c>
      <c r="BA140" s="130" t="s">
        <v>3787</v>
      </c>
      <c r="BB140">
        <v>2</v>
      </c>
      <c r="BC140" s="130">
        <v>2</v>
      </c>
      <c r="BD140" s="130">
        <v>1</v>
      </c>
      <c r="BE140" s="130" t="s">
        <v>4406</v>
      </c>
      <c r="BF140" s="130" t="s">
        <v>4398</v>
      </c>
      <c r="BG140" s="90" t="str">
        <f>REPLACE(INDEX(GroupVertices[Group], MATCH(Vertices[[#This Row],[Vertex]],GroupVertices[Vertex],0)),1,1,"")</f>
        <v>orth</v>
      </c>
      <c r="BH140" s="51" t="s">
        <v>3744</v>
      </c>
      <c r="BI140" s="51" t="s">
        <v>3744</v>
      </c>
      <c r="BJ140" s="51" t="s">
        <v>342</v>
      </c>
      <c r="BK140" s="51" t="s">
        <v>342</v>
      </c>
      <c r="BL140" s="51"/>
      <c r="BM140" s="51"/>
      <c r="BN140" s="161" t="s">
        <v>4889</v>
      </c>
      <c r="BO140" s="161" t="s">
        <v>4889</v>
      </c>
      <c r="BP140" s="161" t="s">
        <v>5235</v>
      </c>
      <c r="BQ140" s="161" t="s">
        <v>5235</v>
      </c>
    </row>
    <row r="141" spans="1:69" ht="41.45" customHeight="1" x14ac:dyDescent="0.25">
      <c r="A141" s="14" t="s">
        <v>3788</v>
      </c>
      <c r="C141" s="149" t="s">
        <v>4411</v>
      </c>
      <c r="D141" s="126"/>
      <c r="E141" s="131"/>
      <c r="F141" s="125"/>
      <c r="G141" s="119" t="s">
        <v>3797</v>
      </c>
      <c r="H141" s="126"/>
      <c r="I141" s="132"/>
      <c r="J141" s="127"/>
      <c r="K141" s="127"/>
      <c r="L141" s="133" t="s">
        <v>3818</v>
      </c>
      <c r="M141" s="128"/>
      <c r="N141" s="134">
        <v>4239.0947265625</v>
      </c>
      <c r="O141" s="134">
        <v>627.53350830078125</v>
      </c>
      <c r="P141" s="135"/>
      <c r="Q141" s="136"/>
      <c r="R141" s="136"/>
      <c r="S141" s="51">
        <v>2</v>
      </c>
      <c r="T141" s="51">
        <v>0</v>
      </c>
      <c r="U141" s="51">
        <v>2</v>
      </c>
      <c r="V141" s="52">
        <v>15.37383</v>
      </c>
      <c r="W141" s="52">
        <v>1.2669999999999999E-3</v>
      </c>
      <c r="X141" s="52">
        <v>2.8029999999999999E-3</v>
      </c>
      <c r="Y141" s="52">
        <v>0.61409199999999997</v>
      </c>
      <c r="Z141" s="52">
        <v>0</v>
      </c>
      <c r="AA141" s="52">
        <v>0</v>
      </c>
      <c r="AB141" s="137">
        <v>172</v>
      </c>
      <c r="AC141" s="137"/>
      <c r="AD141" s="106"/>
      <c r="AE141" s="91" t="s">
        <v>3805</v>
      </c>
      <c r="AF141" s="91">
        <v>232</v>
      </c>
      <c r="AG141" s="91">
        <v>81</v>
      </c>
      <c r="AH141" s="91">
        <v>43</v>
      </c>
      <c r="AI141" s="91">
        <v>18</v>
      </c>
      <c r="AJ141" s="91"/>
      <c r="AK141" s="91"/>
      <c r="AL141" s="91"/>
      <c r="AM141" s="91"/>
      <c r="AN141" s="91"/>
      <c r="AO141" s="94">
        <v>40732.511111111111</v>
      </c>
      <c r="AP141" s="91"/>
      <c r="AQ141" s="91" t="b">
        <v>1</v>
      </c>
      <c r="AR141" s="91" t="b">
        <v>0</v>
      </c>
      <c r="AS141" s="91" t="b">
        <v>0</v>
      </c>
      <c r="AT141" s="91" t="s">
        <v>246</v>
      </c>
      <c r="AU141" s="91">
        <v>0</v>
      </c>
      <c r="AV141" s="97" t="s">
        <v>300</v>
      </c>
      <c r="AW141" s="91" t="b">
        <v>0</v>
      </c>
      <c r="AX141" s="91" t="s">
        <v>308</v>
      </c>
      <c r="AY141" s="97" t="s">
        <v>3815</v>
      </c>
      <c r="AZ141" s="91" t="s">
        <v>66</v>
      </c>
      <c r="BA141" s="130" t="s">
        <v>3787</v>
      </c>
      <c r="BB141">
        <v>2</v>
      </c>
      <c r="BC141" s="130">
        <v>-2</v>
      </c>
      <c r="BD141" s="130">
        <v>-1</v>
      </c>
      <c r="BE141" s="130" t="s">
        <v>4406</v>
      </c>
      <c r="BF141" s="130" t="s">
        <v>4398</v>
      </c>
      <c r="BG141" s="90" t="str">
        <f>REPLACE(INDEX(GroupVertices[Group], MATCH(Vertices[[#This Row],[Vertex]],GroupVertices[Vertex],0)),1,1,"")</f>
        <v>orth</v>
      </c>
      <c r="BH141" s="51"/>
      <c r="BI141" s="51"/>
      <c r="BJ141" s="51"/>
      <c r="BK141" s="51"/>
      <c r="BL141" s="51" t="s">
        <v>3794</v>
      </c>
      <c r="BM141" s="51" t="s">
        <v>3794</v>
      </c>
      <c r="BN141" s="161" t="s">
        <v>4892</v>
      </c>
      <c r="BO141" s="161" t="s">
        <v>4892</v>
      </c>
      <c r="BP141" s="161" t="s">
        <v>5238</v>
      </c>
      <c r="BQ141" s="161" t="s">
        <v>5238</v>
      </c>
    </row>
    <row r="142" spans="1:69" ht="41.45" customHeight="1" x14ac:dyDescent="0.25">
      <c r="A142" s="14" t="s">
        <v>1554</v>
      </c>
      <c r="C142" s="15" t="s">
        <v>4410</v>
      </c>
      <c r="D142" s="126"/>
      <c r="E142" s="131"/>
      <c r="F142" s="125"/>
      <c r="G142" s="119" t="s">
        <v>1581</v>
      </c>
      <c r="H142" s="126"/>
      <c r="I142" s="132"/>
      <c r="J142" s="127"/>
      <c r="K142" s="127"/>
      <c r="L142" s="133" t="s">
        <v>1669</v>
      </c>
      <c r="M142" s="128"/>
      <c r="N142" s="134">
        <v>597.47283935546875</v>
      </c>
      <c r="O142" s="134">
        <v>7670.60400390625</v>
      </c>
      <c r="P142" s="135"/>
      <c r="Q142" s="136"/>
      <c r="R142" s="136"/>
      <c r="S142" s="51">
        <v>3</v>
      </c>
      <c r="T142" s="51">
        <v>0</v>
      </c>
      <c r="U142" s="51">
        <v>3</v>
      </c>
      <c r="V142" s="52">
        <v>203.30825999999999</v>
      </c>
      <c r="W142" s="52">
        <v>1.271E-3</v>
      </c>
      <c r="X142" s="52">
        <v>2.7980000000000001E-3</v>
      </c>
      <c r="Y142" s="52">
        <v>0.89440200000000003</v>
      </c>
      <c r="Z142" s="52">
        <v>0</v>
      </c>
      <c r="AA142" s="52">
        <v>0</v>
      </c>
      <c r="AB142" s="137">
        <v>173</v>
      </c>
      <c r="AC142" s="137"/>
      <c r="AD142" s="106"/>
      <c r="AE142" s="91" t="s">
        <v>1617</v>
      </c>
      <c r="AF142" s="91">
        <v>226</v>
      </c>
      <c r="AG142" s="91">
        <v>86</v>
      </c>
      <c r="AH142" s="91">
        <v>142</v>
      </c>
      <c r="AI142" s="91">
        <v>83</v>
      </c>
      <c r="AJ142" s="91">
        <v>19800</v>
      </c>
      <c r="AK142" s="91" t="s">
        <v>1626</v>
      </c>
      <c r="AL142" s="91" t="s">
        <v>1633</v>
      </c>
      <c r="AM142" s="97" t="s">
        <v>1638</v>
      </c>
      <c r="AN142" s="91" t="s">
        <v>842</v>
      </c>
      <c r="AO142" s="94">
        <v>41371.23809027778</v>
      </c>
      <c r="AP142" s="97" t="s">
        <v>1644</v>
      </c>
      <c r="AQ142" s="91" t="b">
        <v>0</v>
      </c>
      <c r="AR142" s="91" t="b">
        <v>0</v>
      </c>
      <c r="AS142" s="91" t="b">
        <v>1</v>
      </c>
      <c r="AT142" s="91" t="s">
        <v>246</v>
      </c>
      <c r="AU142" s="91">
        <v>1</v>
      </c>
      <c r="AV142" s="97" t="s">
        <v>1649</v>
      </c>
      <c r="AW142" s="91" t="b">
        <v>0</v>
      </c>
      <c r="AX142" s="91" t="s">
        <v>308</v>
      </c>
      <c r="AY142" s="97" t="s">
        <v>1658</v>
      </c>
      <c r="AZ142" s="91" t="s">
        <v>66</v>
      </c>
      <c r="BA142" s="130" t="s">
        <v>1675</v>
      </c>
      <c r="BB142">
        <v>3</v>
      </c>
      <c r="BC142" s="130">
        <v>0</v>
      </c>
      <c r="BD142" s="130">
        <v>0</v>
      </c>
      <c r="BE142" s="130" t="s">
        <v>4404</v>
      </c>
      <c r="BF142" s="130" t="s">
        <v>4397</v>
      </c>
      <c r="BG142" s="90" t="str">
        <f>REPLACE(INDEX(GroupVertices[Group], MATCH(Vertices[[#This Row],[Vertex]],GroupVertices[Vertex],0)),1,1,"")</f>
        <v>outh</v>
      </c>
      <c r="BH142" s="51"/>
      <c r="BI142" s="51"/>
      <c r="BJ142" s="51"/>
      <c r="BK142" s="51"/>
      <c r="BL142" s="51"/>
      <c r="BM142" s="51"/>
      <c r="BN142" s="161" t="s">
        <v>4799</v>
      </c>
      <c r="BO142" s="161" t="s">
        <v>4799</v>
      </c>
      <c r="BP142" s="161" t="s">
        <v>5145</v>
      </c>
      <c r="BQ142" s="161" t="s">
        <v>5145</v>
      </c>
    </row>
    <row r="143" spans="1:69" ht="41.45" customHeight="1" x14ac:dyDescent="0.25">
      <c r="A143" s="14" t="s">
        <v>1309</v>
      </c>
      <c r="C143" s="15" t="s">
        <v>4409</v>
      </c>
      <c r="D143" s="15"/>
      <c r="E143" s="102"/>
      <c r="F143" s="125"/>
      <c r="G143" s="119" t="s">
        <v>1319</v>
      </c>
      <c r="H143" s="126"/>
      <c r="I143" s="16"/>
      <c r="J143" s="62"/>
      <c r="K143" s="127"/>
      <c r="L143" s="121" t="s">
        <v>1357</v>
      </c>
      <c r="M143" s="128"/>
      <c r="N143" s="104">
        <v>3279.40771484375</v>
      </c>
      <c r="O143" s="104">
        <v>3200.109130859375</v>
      </c>
      <c r="P143" s="73"/>
      <c r="Q143" s="105"/>
      <c r="R143" s="105"/>
      <c r="S143" s="51">
        <v>2</v>
      </c>
      <c r="T143" s="51">
        <v>0</v>
      </c>
      <c r="U143" s="51">
        <v>2</v>
      </c>
      <c r="V143" s="52">
        <v>17.448785000000001</v>
      </c>
      <c r="W143" s="52">
        <v>1.2669999999999999E-3</v>
      </c>
      <c r="X143" s="52">
        <v>2.7829999999999999E-3</v>
      </c>
      <c r="Y143" s="52">
        <v>0.61258699999999999</v>
      </c>
      <c r="Z143" s="52">
        <v>0</v>
      </c>
      <c r="AA143" s="52">
        <v>0</v>
      </c>
      <c r="AB143" s="78">
        <v>174</v>
      </c>
      <c r="AC143" s="78"/>
      <c r="AD143" s="106"/>
      <c r="AE143" s="91" t="s">
        <v>1335</v>
      </c>
      <c r="AF143" s="91">
        <v>353</v>
      </c>
      <c r="AG143" s="91">
        <v>211</v>
      </c>
      <c r="AH143" s="91">
        <v>2809</v>
      </c>
      <c r="AI143" s="91">
        <v>231</v>
      </c>
      <c r="AJ143" s="91">
        <v>19800</v>
      </c>
      <c r="AK143" s="91" t="s">
        <v>1339</v>
      </c>
      <c r="AL143" s="91" t="s">
        <v>286</v>
      </c>
      <c r="AM143" s="91"/>
      <c r="AN143" s="91" t="s">
        <v>291</v>
      </c>
      <c r="AO143" s="94">
        <v>40614.117511574077</v>
      </c>
      <c r="AP143" s="97" t="s">
        <v>1344</v>
      </c>
      <c r="AQ143" s="91" t="b">
        <v>0</v>
      </c>
      <c r="AR143" s="91" t="b">
        <v>0</v>
      </c>
      <c r="AS143" s="91" t="b">
        <v>1</v>
      </c>
      <c r="AT143" s="91" t="s">
        <v>246</v>
      </c>
      <c r="AU143" s="91">
        <v>21</v>
      </c>
      <c r="AV143" s="97" t="s">
        <v>1347</v>
      </c>
      <c r="AW143" s="91" t="b">
        <v>0</v>
      </c>
      <c r="AX143" s="91" t="s">
        <v>308</v>
      </c>
      <c r="AY143" s="97" t="s">
        <v>1352</v>
      </c>
      <c r="AZ143" s="91" t="s">
        <v>66</v>
      </c>
      <c r="BA143" s="130" t="s">
        <v>1296</v>
      </c>
      <c r="BB143">
        <v>2</v>
      </c>
      <c r="BC143" s="130">
        <v>2</v>
      </c>
      <c r="BD143" s="130">
        <v>1</v>
      </c>
      <c r="BE143" s="130" t="s">
        <v>4406</v>
      </c>
      <c r="BF143" s="130" t="s">
        <v>4396</v>
      </c>
      <c r="BG143" s="90" t="str">
        <f>REPLACE(INDEX(GroupVertices[Group], MATCH(Vertices[[#This Row],[Vertex]],GroupVertices[Vertex],0)),1,1,"")</f>
        <v>orth</v>
      </c>
      <c r="BH143" s="51"/>
      <c r="BI143" s="51"/>
      <c r="BJ143" s="51"/>
      <c r="BK143" s="51"/>
      <c r="BL143" s="51"/>
      <c r="BM143" s="51"/>
      <c r="BN143" s="161" t="s">
        <v>4644</v>
      </c>
      <c r="BO143" s="161" t="s">
        <v>4644</v>
      </c>
      <c r="BP143" s="161" t="s">
        <v>4991</v>
      </c>
      <c r="BQ143" s="161" t="s">
        <v>4991</v>
      </c>
    </row>
    <row r="144" spans="1:69" ht="41.45" customHeight="1" x14ac:dyDescent="0.25">
      <c r="A144" s="107" t="s">
        <v>2945</v>
      </c>
      <c r="C144" s="15" t="s">
        <v>4409</v>
      </c>
      <c r="D144" s="126"/>
      <c r="E144" s="131"/>
      <c r="F144" s="125"/>
      <c r="G144" s="119" t="s">
        <v>2964</v>
      </c>
      <c r="H144" s="126"/>
      <c r="I144" s="132"/>
      <c r="J144" s="127"/>
      <c r="K144" s="127"/>
      <c r="L144" s="133" t="s">
        <v>3027</v>
      </c>
      <c r="M144" s="128"/>
      <c r="N144" s="134">
        <v>7484.9658203125</v>
      </c>
      <c r="O144" s="134">
        <v>2388.56005859375</v>
      </c>
      <c r="P144" s="135"/>
      <c r="Q144" s="136"/>
      <c r="R144" s="136"/>
      <c r="S144" s="51">
        <v>2</v>
      </c>
      <c r="T144" s="51">
        <v>0</v>
      </c>
      <c r="U144" s="51">
        <v>2</v>
      </c>
      <c r="V144" s="52">
        <v>17.448785000000001</v>
      </c>
      <c r="W144" s="52">
        <v>1.2669999999999999E-3</v>
      </c>
      <c r="X144" s="52">
        <v>2.7829999999999999E-3</v>
      </c>
      <c r="Y144" s="52">
        <v>0.61258699999999999</v>
      </c>
      <c r="Z144" s="52">
        <v>0</v>
      </c>
      <c r="AA144" s="52">
        <v>0</v>
      </c>
      <c r="AB144" s="137">
        <v>175</v>
      </c>
      <c r="AC144" s="137"/>
      <c r="AD144" s="118"/>
      <c r="AE144" s="92" t="s">
        <v>2994</v>
      </c>
      <c r="AF144" s="92">
        <v>35</v>
      </c>
      <c r="AG144" s="92">
        <v>27</v>
      </c>
      <c r="AH144" s="92">
        <v>58</v>
      </c>
      <c r="AI144" s="92">
        <v>15</v>
      </c>
      <c r="AJ144" s="92"/>
      <c r="AK144" s="92" t="s">
        <v>2998</v>
      </c>
      <c r="AL144" s="92" t="s">
        <v>3003</v>
      </c>
      <c r="AM144" s="92"/>
      <c r="AN144" s="92"/>
      <c r="AO144" s="95">
        <v>41537.402048611111</v>
      </c>
      <c r="AP144" s="92"/>
      <c r="AQ144" s="92" t="b">
        <v>1</v>
      </c>
      <c r="AR144" s="92" t="b">
        <v>0</v>
      </c>
      <c r="AS144" s="92" t="b">
        <v>0</v>
      </c>
      <c r="AT144" s="92" t="s">
        <v>246</v>
      </c>
      <c r="AU144" s="92">
        <v>0</v>
      </c>
      <c r="AV144" s="98" t="s">
        <v>300</v>
      </c>
      <c r="AW144" s="92" t="b">
        <v>0</v>
      </c>
      <c r="AX144" s="92" t="s">
        <v>308</v>
      </c>
      <c r="AY144" s="98" t="s">
        <v>3018</v>
      </c>
      <c r="AZ144" s="92" t="s">
        <v>66</v>
      </c>
      <c r="BA144" s="130" t="s">
        <v>2937</v>
      </c>
      <c r="BB144">
        <v>2</v>
      </c>
      <c r="BC144" s="130">
        <v>-2</v>
      </c>
      <c r="BD144" s="130">
        <v>-1</v>
      </c>
      <c r="BE144" s="130" t="s">
        <v>4405</v>
      </c>
      <c r="BF144" s="130" t="s">
        <v>4396</v>
      </c>
      <c r="BG144" s="90" t="str">
        <f>REPLACE(INDEX(GroupVertices[Group], MATCH(Vertices[[#This Row],[Vertex]],GroupVertices[Vertex],0)),1,1,"")</f>
        <v>ast</v>
      </c>
      <c r="BH144" s="51"/>
      <c r="BI144" s="51"/>
      <c r="BJ144" s="51"/>
      <c r="BK144" s="51"/>
      <c r="BL144" s="51"/>
      <c r="BM144" s="51"/>
      <c r="BN144" s="161" t="s">
        <v>4714</v>
      </c>
      <c r="BO144" s="161" t="s">
        <v>4714</v>
      </c>
      <c r="BP144" s="161" t="s">
        <v>5060</v>
      </c>
      <c r="BQ144" s="161" t="s">
        <v>5060</v>
      </c>
    </row>
    <row r="145" spans="1:69" ht="41.45" customHeight="1" x14ac:dyDescent="0.25">
      <c r="A145" s="107" t="s">
        <v>3483</v>
      </c>
      <c r="C145" s="15" t="s">
        <v>4409</v>
      </c>
      <c r="D145" s="108"/>
      <c r="E145" s="109"/>
      <c r="F145" s="110"/>
      <c r="G145" s="120" t="s">
        <v>759</v>
      </c>
      <c r="H145" s="108"/>
      <c r="I145" s="111"/>
      <c r="J145" s="112"/>
      <c r="K145" s="112"/>
      <c r="L145" s="122" t="s">
        <v>3500</v>
      </c>
      <c r="M145" s="113"/>
      <c r="N145" s="114">
        <v>1893.1929931640625</v>
      </c>
      <c r="O145" s="114">
        <v>8884.0595703125</v>
      </c>
      <c r="P145" s="115"/>
      <c r="Q145" s="116"/>
      <c r="R145" s="116"/>
      <c r="S145" s="51">
        <v>2</v>
      </c>
      <c r="T145" s="51">
        <v>0</v>
      </c>
      <c r="U145" s="51">
        <v>2</v>
      </c>
      <c r="V145" s="52">
        <v>17.448785000000001</v>
      </c>
      <c r="W145" s="52">
        <v>1.2669999999999999E-3</v>
      </c>
      <c r="X145" s="52">
        <v>2.7829999999999999E-3</v>
      </c>
      <c r="Y145" s="52">
        <v>0.61258699999999999</v>
      </c>
      <c r="Z145" s="52">
        <v>0</v>
      </c>
      <c r="AA145" s="52">
        <v>0</v>
      </c>
      <c r="AB145" s="117">
        <v>176</v>
      </c>
      <c r="AC145" s="117"/>
      <c r="AD145" s="118"/>
      <c r="AE145" s="92" t="s">
        <v>3483</v>
      </c>
      <c r="AF145" s="92">
        <v>14</v>
      </c>
      <c r="AG145" s="92">
        <v>19</v>
      </c>
      <c r="AH145" s="92">
        <v>12</v>
      </c>
      <c r="AI145" s="92">
        <v>0</v>
      </c>
      <c r="AJ145" s="92"/>
      <c r="AK145" s="92"/>
      <c r="AL145" s="92"/>
      <c r="AM145" s="92"/>
      <c r="AN145" s="92"/>
      <c r="AO145" s="95">
        <v>40909.601134259261</v>
      </c>
      <c r="AP145" s="92"/>
      <c r="AQ145" s="92" t="b">
        <v>1</v>
      </c>
      <c r="AR145" s="92" t="b">
        <v>1</v>
      </c>
      <c r="AS145" s="92" t="b">
        <v>0</v>
      </c>
      <c r="AT145" s="92" t="s">
        <v>246</v>
      </c>
      <c r="AU145" s="92">
        <v>0</v>
      </c>
      <c r="AV145" s="98" t="s">
        <v>300</v>
      </c>
      <c r="AW145" s="92" t="b">
        <v>0</v>
      </c>
      <c r="AX145" s="92" t="s">
        <v>308</v>
      </c>
      <c r="AY145" s="98" t="s">
        <v>3498</v>
      </c>
      <c r="AZ145" s="92" t="s">
        <v>66</v>
      </c>
      <c r="BA145" s="130" t="s">
        <v>3360</v>
      </c>
      <c r="BB145">
        <v>2</v>
      </c>
      <c r="BC145" s="130">
        <v>2</v>
      </c>
      <c r="BD145" s="130">
        <v>1</v>
      </c>
      <c r="BE145" s="130" t="s">
        <v>4404</v>
      </c>
      <c r="BF145" s="130" t="s">
        <v>4396</v>
      </c>
      <c r="BG145" s="90" t="str">
        <f>REPLACE(INDEX(GroupVertices[Group], MATCH(Vertices[[#This Row],[Vertex]],GroupVertices[Vertex],0)),1,1,"")</f>
        <v>outh</v>
      </c>
      <c r="BH145" s="51"/>
      <c r="BI145" s="51"/>
      <c r="BJ145" s="51"/>
      <c r="BK145" s="51"/>
      <c r="BL145" s="51"/>
      <c r="BM145" s="51"/>
      <c r="BN145" s="161" t="s">
        <v>4733</v>
      </c>
      <c r="BO145" s="161" t="s">
        <v>4733</v>
      </c>
      <c r="BP145" s="161" t="s">
        <v>5079</v>
      </c>
      <c r="BQ145" s="161" t="s">
        <v>5079</v>
      </c>
    </row>
    <row r="146" spans="1:69" ht="41.45" customHeight="1" x14ac:dyDescent="0.25">
      <c r="A146" s="14" t="s">
        <v>3361</v>
      </c>
      <c r="C146" s="149" t="s">
        <v>4411</v>
      </c>
      <c r="D146" s="15"/>
      <c r="E146" s="102"/>
      <c r="F146" s="125"/>
      <c r="G146" s="119" t="s">
        <v>3386</v>
      </c>
      <c r="H146" s="126"/>
      <c r="I146" s="16"/>
      <c r="J146" s="62"/>
      <c r="K146" s="127"/>
      <c r="L146" s="121" t="s">
        <v>3471</v>
      </c>
      <c r="M146" s="128"/>
      <c r="N146" s="104">
        <v>1600.3349609375</v>
      </c>
      <c r="O146" s="104">
        <v>7896.01123046875</v>
      </c>
      <c r="P146" s="73"/>
      <c r="Q146" s="105"/>
      <c r="R146" s="105"/>
      <c r="S146" s="51">
        <v>2</v>
      </c>
      <c r="T146" s="51">
        <v>0</v>
      </c>
      <c r="U146" s="51">
        <v>2</v>
      </c>
      <c r="V146" s="52">
        <v>17.448785000000001</v>
      </c>
      <c r="W146" s="52">
        <v>1.2669999999999999E-3</v>
      </c>
      <c r="X146" s="52">
        <v>2.7829999999999999E-3</v>
      </c>
      <c r="Y146" s="52">
        <v>0.61258699999999999</v>
      </c>
      <c r="Z146" s="52">
        <v>0</v>
      </c>
      <c r="AA146" s="52">
        <v>0</v>
      </c>
      <c r="AB146" s="78">
        <v>177</v>
      </c>
      <c r="AC146" s="78"/>
      <c r="AD146" s="106"/>
      <c r="AE146" s="91" t="s">
        <v>3425</v>
      </c>
      <c r="AF146" s="91">
        <v>8</v>
      </c>
      <c r="AG146" s="91">
        <v>0</v>
      </c>
      <c r="AH146" s="91">
        <v>5</v>
      </c>
      <c r="AI146" s="91">
        <v>29</v>
      </c>
      <c r="AJ146" s="91"/>
      <c r="AK146" s="91"/>
      <c r="AL146" s="91"/>
      <c r="AM146" s="91"/>
      <c r="AN146" s="91"/>
      <c r="AO146" s="94">
        <v>41210.179224537038</v>
      </c>
      <c r="AP146" s="97" t="s">
        <v>3450</v>
      </c>
      <c r="AQ146" s="91" t="b">
        <v>1</v>
      </c>
      <c r="AR146" s="91" t="b">
        <v>0</v>
      </c>
      <c r="AS146" s="91" t="b">
        <v>0</v>
      </c>
      <c r="AT146" s="91" t="s">
        <v>246</v>
      </c>
      <c r="AU146" s="91">
        <v>0</v>
      </c>
      <c r="AV146" s="97" t="s">
        <v>300</v>
      </c>
      <c r="AW146" s="91" t="b">
        <v>0</v>
      </c>
      <c r="AX146" s="91" t="s">
        <v>308</v>
      </c>
      <c r="AY146" s="97" t="s">
        <v>3460</v>
      </c>
      <c r="AZ146" s="91" t="s">
        <v>66</v>
      </c>
      <c r="BA146" s="130" t="s">
        <v>3360</v>
      </c>
      <c r="BB146">
        <v>2</v>
      </c>
      <c r="BC146" s="130">
        <v>-2</v>
      </c>
      <c r="BD146" s="130">
        <v>-1</v>
      </c>
      <c r="BE146" s="130" t="s">
        <v>4404</v>
      </c>
      <c r="BF146" s="130" t="s">
        <v>4398</v>
      </c>
      <c r="BG146" s="90" t="str">
        <f>REPLACE(INDEX(GroupVertices[Group], MATCH(Vertices[[#This Row],[Vertex]],GroupVertices[Vertex],0)),1,1,"")</f>
        <v>outh</v>
      </c>
      <c r="BH146" s="51"/>
      <c r="BI146" s="51"/>
      <c r="BJ146" s="51"/>
      <c r="BK146" s="51"/>
      <c r="BL146" s="51"/>
      <c r="BM146" s="51"/>
      <c r="BN146" s="161" t="s">
        <v>4886</v>
      </c>
      <c r="BO146" s="161" t="s">
        <v>4886</v>
      </c>
      <c r="BP146" s="161" t="s">
        <v>5232</v>
      </c>
      <c r="BQ146" s="161" t="s">
        <v>5232</v>
      </c>
    </row>
    <row r="147" spans="1:69" ht="41.45" customHeight="1" x14ac:dyDescent="0.25">
      <c r="A147" s="14" t="s">
        <v>3636</v>
      </c>
      <c r="C147" s="15" t="s">
        <v>4409</v>
      </c>
      <c r="D147" s="108"/>
      <c r="E147" s="109"/>
      <c r="F147" s="110"/>
      <c r="G147" s="120" t="s">
        <v>3655</v>
      </c>
      <c r="H147" s="108"/>
      <c r="I147" s="111"/>
      <c r="J147" s="112"/>
      <c r="K147" s="112"/>
      <c r="L147" s="122" t="s">
        <v>3719</v>
      </c>
      <c r="M147" s="113"/>
      <c r="N147" s="114">
        <v>3055.110595703125</v>
      </c>
      <c r="O147" s="114">
        <v>2570.48828125</v>
      </c>
      <c r="P147" s="115"/>
      <c r="Q147" s="116"/>
      <c r="R147" s="116"/>
      <c r="S147" s="51">
        <v>3</v>
      </c>
      <c r="T147" s="51">
        <v>0</v>
      </c>
      <c r="U147" s="51">
        <v>3</v>
      </c>
      <c r="V147" s="52">
        <v>366</v>
      </c>
      <c r="W147" s="52">
        <v>1.271E-3</v>
      </c>
      <c r="X147" s="52">
        <v>2.7690000000000002E-3</v>
      </c>
      <c r="Y147" s="52">
        <v>1.035866</v>
      </c>
      <c r="Z147" s="52">
        <v>0.33333333333333331</v>
      </c>
      <c r="AA147" s="52">
        <v>0</v>
      </c>
      <c r="AB147" s="117">
        <v>57</v>
      </c>
      <c r="AC147" s="117"/>
      <c r="AD147" s="106"/>
      <c r="AE147" s="91" t="s">
        <v>3687</v>
      </c>
      <c r="AF147" s="91">
        <v>581</v>
      </c>
      <c r="AG147" s="91">
        <v>185</v>
      </c>
      <c r="AH147" s="91">
        <v>956</v>
      </c>
      <c r="AI147" s="91">
        <v>563</v>
      </c>
      <c r="AJ147" s="91"/>
      <c r="AK147" s="91"/>
      <c r="AL147" s="91"/>
      <c r="AM147" s="91"/>
      <c r="AN147" s="91"/>
      <c r="AO147" s="94">
        <v>40208.688240740739</v>
      </c>
      <c r="AP147" s="97" t="s">
        <v>3700</v>
      </c>
      <c r="AQ147" s="91" t="b">
        <v>1</v>
      </c>
      <c r="AR147" s="91" t="b">
        <v>0</v>
      </c>
      <c r="AS147" s="91" t="b">
        <v>0</v>
      </c>
      <c r="AT147" s="91" t="s">
        <v>246</v>
      </c>
      <c r="AU147" s="91">
        <v>2</v>
      </c>
      <c r="AV147" s="97" t="s">
        <v>300</v>
      </c>
      <c r="AW147" s="91" t="b">
        <v>0</v>
      </c>
      <c r="AX147" s="91" t="s">
        <v>308</v>
      </c>
      <c r="AY147" s="97" t="s">
        <v>3706</v>
      </c>
      <c r="AZ147" s="91" t="s">
        <v>66</v>
      </c>
      <c r="BA147" s="130" t="s">
        <v>3536</v>
      </c>
      <c r="BB147">
        <v>3</v>
      </c>
      <c r="BC147" s="130">
        <v>-3</v>
      </c>
      <c r="BD147" s="130">
        <v>-1</v>
      </c>
      <c r="BE147" s="130" t="s">
        <v>4406</v>
      </c>
      <c r="BF147" s="130" t="s">
        <v>4396</v>
      </c>
      <c r="BG147" s="90" t="str">
        <f>REPLACE(INDEX(GroupVertices[Group], MATCH(Vertices[[#This Row],[Vertex]],GroupVertices[Vertex],0)),1,1,"")</f>
        <v>orth</v>
      </c>
      <c r="BH147" s="51"/>
      <c r="BI147" s="51"/>
      <c r="BJ147" s="51"/>
      <c r="BK147" s="51"/>
      <c r="BL147" s="51"/>
      <c r="BM147" s="51"/>
      <c r="BN147" s="161" t="s">
        <v>4742</v>
      </c>
      <c r="BO147" s="161" t="s">
        <v>4742</v>
      </c>
      <c r="BP147" s="161" t="s">
        <v>5088</v>
      </c>
      <c r="BQ147" s="161" t="s">
        <v>5088</v>
      </c>
    </row>
    <row r="148" spans="1:69" ht="41.45" customHeight="1" x14ac:dyDescent="0.25">
      <c r="A148" s="14" t="s">
        <v>1912</v>
      </c>
      <c r="C148" s="15" t="s">
        <v>4409</v>
      </c>
      <c r="D148" s="126"/>
      <c r="E148" s="131"/>
      <c r="F148" s="125"/>
      <c r="G148" s="119" t="s">
        <v>1929</v>
      </c>
      <c r="H148" s="126"/>
      <c r="I148" s="132"/>
      <c r="J148" s="127"/>
      <c r="K148" s="127"/>
      <c r="L148" s="133" t="s">
        <v>1994</v>
      </c>
      <c r="M148" s="128"/>
      <c r="N148" s="134">
        <v>2959.52880859375</v>
      </c>
      <c r="O148" s="134">
        <v>3218.27294921875</v>
      </c>
      <c r="P148" s="135"/>
      <c r="Q148" s="136"/>
      <c r="R148" s="136"/>
      <c r="S148" s="51">
        <v>3</v>
      </c>
      <c r="T148" s="51">
        <v>0</v>
      </c>
      <c r="U148" s="51">
        <v>3</v>
      </c>
      <c r="V148" s="52">
        <v>366</v>
      </c>
      <c r="W148" s="52">
        <v>1.2689999999999999E-3</v>
      </c>
      <c r="X148" s="52">
        <v>2.748E-3</v>
      </c>
      <c r="Y148" s="52">
        <v>1.0504039999999999</v>
      </c>
      <c r="Z148" s="52">
        <v>0.33333333333333331</v>
      </c>
      <c r="AA148" s="52">
        <v>0</v>
      </c>
      <c r="AB148" s="137">
        <v>58</v>
      </c>
      <c r="AC148" s="137"/>
      <c r="AD148" s="106"/>
      <c r="AE148" s="91" t="s">
        <v>1958</v>
      </c>
      <c r="AF148" s="91">
        <v>9108</v>
      </c>
      <c r="AG148" s="91">
        <v>8281</v>
      </c>
      <c r="AH148" s="91">
        <v>122028</v>
      </c>
      <c r="AI148" s="91">
        <v>2584</v>
      </c>
      <c r="AJ148" s="91">
        <v>19800</v>
      </c>
      <c r="AK148" s="91" t="s">
        <v>1965</v>
      </c>
      <c r="AL148" s="91" t="s">
        <v>1277</v>
      </c>
      <c r="AM148" s="97" t="s">
        <v>1972</v>
      </c>
      <c r="AN148" s="91" t="s">
        <v>291</v>
      </c>
      <c r="AO148" s="94">
        <v>40083.546597222223</v>
      </c>
      <c r="AP148" s="97" t="s">
        <v>1979</v>
      </c>
      <c r="AQ148" s="91" t="b">
        <v>0</v>
      </c>
      <c r="AR148" s="91" t="b">
        <v>0</v>
      </c>
      <c r="AS148" s="91" t="b">
        <v>1</v>
      </c>
      <c r="AT148" s="91" t="s">
        <v>246</v>
      </c>
      <c r="AU148" s="91">
        <v>872</v>
      </c>
      <c r="AV148" s="97" t="s">
        <v>1982</v>
      </c>
      <c r="AW148" s="91" t="b">
        <v>0</v>
      </c>
      <c r="AX148" s="91" t="s">
        <v>308</v>
      </c>
      <c r="AY148" s="97" t="s">
        <v>1987</v>
      </c>
      <c r="AZ148" s="91" t="s">
        <v>66</v>
      </c>
      <c r="BA148" s="130" t="s">
        <v>1897</v>
      </c>
      <c r="BB148">
        <v>3</v>
      </c>
      <c r="BC148" s="130">
        <v>-3</v>
      </c>
      <c r="BD148" s="130">
        <v>-1</v>
      </c>
      <c r="BE148" s="130" t="s">
        <v>4406</v>
      </c>
      <c r="BF148" s="130" t="s">
        <v>4396</v>
      </c>
      <c r="BG148" s="90" t="str">
        <f>REPLACE(INDEX(GroupVertices[Group], MATCH(Vertices[[#This Row],[Vertex]],GroupVertices[Vertex],0)),1,1,"")</f>
        <v>orth</v>
      </c>
      <c r="BH148" s="51"/>
      <c r="BI148" s="51"/>
      <c r="BJ148" s="51"/>
      <c r="BK148" s="51"/>
      <c r="BL148" s="51"/>
      <c r="BM148" s="51"/>
      <c r="BN148" s="161" t="s">
        <v>4674</v>
      </c>
      <c r="BO148" s="161" t="s">
        <v>4674</v>
      </c>
      <c r="BP148" s="161" t="s">
        <v>5021</v>
      </c>
      <c r="BQ148" s="161" t="s">
        <v>5021</v>
      </c>
    </row>
    <row r="149" spans="1:69" ht="41.45" customHeight="1" x14ac:dyDescent="0.25">
      <c r="A149" s="14" t="s">
        <v>910</v>
      </c>
      <c r="C149" s="15" t="s">
        <v>4409</v>
      </c>
      <c r="D149" s="108"/>
      <c r="E149" s="109"/>
      <c r="F149" s="110"/>
      <c r="G149" s="120" t="s">
        <v>916</v>
      </c>
      <c r="H149" s="108"/>
      <c r="I149" s="111"/>
      <c r="J149" s="112"/>
      <c r="K149" s="112"/>
      <c r="L149" s="122" t="s">
        <v>938</v>
      </c>
      <c r="M149" s="113"/>
      <c r="N149" s="114">
        <v>3940.84521484375</v>
      </c>
      <c r="O149" s="114">
        <v>1540.7633056640625</v>
      </c>
      <c r="P149" s="115"/>
      <c r="Q149" s="116"/>
      <c r="R149" s="116"/>
      <c r="S149" s="51">
        <v>3</v>
      </c>
      <c r="T149" s="51">
        <v>1</v>
      </c>
      <c r="U149" s="51">
        <v>2</v>
      </c>
      <c r="V149" s="52">
        <v>120.48092699999999</v>
      </c>
      <c r="W149" s="52">
        <v>1.2689999999999999E-3</v>
      </c>
      <c r="X149" s="52">
        <v>2.748E-3</v>
      </c>
      <c r="Y149" s="52">
        <v>0.92902099999999999</v>
      </c>
      <c r="Z149" s="52">
        <v>0.66666666666666663</v>
      </c>
      <c r="AA149" s="52">
        <v>0</v>
      </c>
      <c r="AB149" s="117">
        <v>37</v>
      </c>
      <c r="AC149" s="117"/>
      <c r="AD149" s="106"/>
      <c r="AE149" s="91" t="s">
        <v>922</v>
      </c>
      <c r="AF149" s="91">
        <v>464</v>
      </c>
      <c r="AG149" s="91">
        <v>147</v>
      </c>
      <c r="AH149" s="91">
        <v>418</v>
      </c>
      <c r="AI149" s="91">
        <v>68</v>
      </c>
      <c r="AJ149" s="91"/>
      <c r="AK149" s="91" t="s">
        <v>925</v>
      </c>
      <c r="AL149" s="91" t="s">
        <v>837</v>
      </c>
      <c r="AM149" s="91"/>
      <c r="AN149" s="91"/>
      <c r="AO149" s="94">
        <v>41927.753587962965</v>
      </c>
      <c r="AP149" s="97" t="s">
        <v>929</v>
      </c>
      <c r="AQ149" s="91" t="b">
        <v>0</v>
      </c>
      <c r="AR149" s="91" t="b">
        <v>0</v>
      </c>
      <c r="AS149" s="91" t="b">
        <v>1</v>
      </c>
      <c r="AT149" s="91" t="s">
        <v>246</v>
      </c>
      <c r="AU149" s="91">
        <v>1</v>
      </c>
      <c r="AV149" s="97" t="s">
        <v>932</v>
      </c>
      <c r="AW149" s="91" t="b">
        <v>0</v>
      </c>
      <c r="AX149" s="91" t="s">
        <v>308</v>
      </c>
      <c r="AY149" s="97" t="s">
        <v>935</v>
      </c>
      <c r="AZ149" s="91" t="s">
        <v>66</v>
      </c>
      <c r="BA149" s="123" t="s">
        <v>941</v>
      </c>
      <c r="BB149">
        <v>3</v>
      </c>
      <c r="BC149" s="130">
        <v>-3</v>
      </c>
      <c r="BD149" s="130">
        <v>-1</v>
      </c>
      <c r="BE149" s="130" t="s">
        <v>4406</v>
      </c>
      <c r="BF149" s="130" t="s">
        <v>4396</v>
      </c>
      <c r="BG149" s="90" t="str">
        <f>REPLACE(INDEX(GroupVertices[Group], MATCH(Vertices[[#This Row],[Vertex]],GroupVertices[Vertex],0)),1,1,"")</f>
        <v>orth</v>
      </c>
      <c r="BH149" s="51"/>
      <c r="BI149" s="51"/>
      <c r="BJ149" s="51"/>
      <c r="BK149" s="51"/>
      <c r="BL149" s="51" t="s">
        <v>915</v>
      </c>
      <c r="BM149" s="51" t="s">
        <v>915</v>
      </c>
      <c r="BN149" s="161" t="s">
        <v>4609</v>
      </c>
      <c r="BO149" s="161" t="s">
        <v>4609</v>
      </c>
      <c r="BP149" s="161" t="s">
        <v>4955</v>
      </c>
      <c r="BQ149" s="161" t="s">
        <v>4955</v>
      </c>
    </row>
    <row r="150" spans="1:69" ht="41.45" customHeight="1" x14ac:dyDescent="0.25">
      <c r="A150" s="107" t="s">
        <v>911</v>
      </c>
      <c r="C150" s="15" t="s">
        <v>4409</v>
      </c>
      <c r="D150" s="108"/>
      <c r="E150" s="109"/>
      <c r="F150" s="110"/>
      <c r="G150" s="120" t="s">
        <v>917</v>
      </c>
      <c r="H150" s="108"/>
      <c r="I150" s="111"/>
      <c r="J150" s="112"/>
      <c r="K150" s="112"/>
      <c r="L150" s="122" t="s">
        <v>940</v>
      </c>
      <c r="M150" s="113"/>
      <c r="N150" s="114">
        <v>3941.9599609375</v>
      </c>
      <c r="O150" s="114">
        <v>3331.945068359375</v>
      </c>
      <c r="P150" s="115"/>
      <c r="Q150" s="116"/>
      <c r="R150" s="116"/>
      <c r="S150" s="51">
        <v>3</v>
      </c>
      <c r="T150" s="51">
        <v>0</v>
      </c>
      <c r="U150" s="51">
        <v>3</v>
      </c>
      <c r="V150" s="52">
        <v>120.48092699999999</v>
      </c>
      <c r="W150" s="52">
        <v>1.2689999999999999E-3</v>
      </c>
      <c r="X150" s="52">
        <v>2.748E-3</v>
      </c>
      <c r="Y150" s="52">
        <v>0.92902099999999999</v>
      </c>
      <c r="Z150" s="52">
        <v>0.66666666666666663</v>
      </c>
      <c r="AA150" s="52">
        <v>0</v>
      </c>
      <c r="AB150" s="117">
        <v>38</v>
      </c>
      <c r="AC150" s="117"/>
      <c r="AD150" s="118"/>
      <c r="AE150" s="92" t="s">
        <v>924</v>
      </c>
      <c r="AF150" s="92">
        <v>64</v>
      </c>
      <c r="AG150" s="92">
        <v>58</v>
      </c>
      <c r="AH150" s="92">
        <v>118</v>
      </c>
      <c r="AI150" s="92">
        <v>129</v>
      </c>
      <c r="AJ150" s="92"/>
      <c r="AK150" s="92"/>
      <c r="AL150" s="92" t="s">
        <v>927</v>
      </c>
      <c r="AM150" s="98" t="s">
        <v>928</v>
      </c>
      <c r="AN150" s="92"/>
      <c r="AO150" s="95">
        <v>42626.681122685186</v>
      </c>
      <c r="AP150" s="98" t="s">
        <v>931</v>
      </c>
      <c r="AQ150" s="92" t="b">
        <v>1</v>
      </c>
      <c r="AR150" s="92" t="b">
        <v>0</v>
      </c>
      <c r="AS150" s="92" t="b">
        <v>0</v>
      </c>
      <c r="AT150" s="92" t="s">
        <v>246</v>
      </c>
      <c r="AU150" s="92">
        <v>0</v>
      </c>
      <c r="AV150" s="92"/>
      <c r="AW150" s="92" t="b">
        <v>0</v>
      </c>
      <c r="AX150" s="92" t="s">
        <v>308</v>
      </c>
      <c r="AY150" s="98" t="s">
        <v>937</v>
      </c>
      <c r="AZ150" s="92" t="s">
        <v>66</v>
      </c>
      <c r="BA150" s="123" t="s">
        <v>941</v>
      </c>
      <c r="BB150">
        <v>3</v>
      </c>
      <c r="BC150" s="130">
        <v>-3</v>
      </c>
      <c r="BD150" s="130">
        <v>-1</v>
      </c>
      <c r="BE150" s="130" t="s">
        <v>4406</v>
      </c>
      <c r="BF150" s="130" t="s">
        <v>4396</v>
      </c>
      <c r="BG150" s="90" t="str">
        <f>REPLACE(INDEX(GroupVertices[Group], MATCH(Vertices[[#This Row],[Vertex]],GroupVertices[Vertex],0)),1,1,"")</f>
        <v>orth</v>
      </c>
      <c r="BH150" s="51"/>
      <c r="BI150" s="51"/>
      <c r="BJ150" s="51"/>
      <c r="BK150" s="51"/>
      <c r="BL150" s="51"/>
      <c r="BM150" s="51"/>
      <c r="BN150" s="161" t="s">
        <v>4610</v>
      </c>
      <c r="BO150" s="161" t="s">
        <v>4610</v>
      </c>
      <c r="BP150" s="161" t="s">
        <v>4956</v>
      </c>
      <c r="BQ150" s="161" t="s">
        <v>4956</v>
      </c>
    </row>
    <row r="151" spans="1:69" ht="41.45" customHeight="1" x14ac:dyDescent="0.25">
      <c r="A151" s="14" t="s">
        <v>2606</v>
      </c>
      <c r="C151" s="15" t="s">
        <v>4409</v>
      </c>
      <c r="D151" s="108"/>
      <c r="E151" s="109"/>
      <c r="F151" s="110"/>
      <c r="G151" s="120" t="s">
        <v>2650</v>
      </c>
      <c r="H151" s="108"/>
      <c r="I151" s="111"/>
      <c r="J151" s="112"/>
      <c r="K151" s="112"/>
      <c r="L151" s="122" t="s">
        <v>2819</v>
      </c>
      <c r="M151" s="113"/>
      <c r="N151" s="114">
        <v>9394.95703125</v>
      </c>
      <c r="O151" s="114">
        <v>4043.74267578125</v>
      </c>
      <c r="P151" s="115"/>
      <c r="Q151" s="116"/>
      <c r="R151" s="116"/>
      <c r="S151" s="51">
        <v>2</v>
      </c>
      <c r="T151" s="51">
        <v>0</v>
      </c>
      <c r="U151" s="51">
        <v>2</v>
      </c>
      <c r="V151" s="52">
        <v>0</v>
      </c>
      <c r="W151" s="52">
        <v>1.266E-3</v>
      </c>
      <c r="X151" s="52">
        <v>2.748E-3</v>
      </c>
      <c r="Y151" s="52">
        <v>0.65915400000000002</v>
      </c>
      <c r="Z151" s="52">
        <v>1</v>
      </c>
      <c r="AA151" s="52">
        <v>0</v>
      </c>
      <c r="AB151" s="117">
        <v>7</v>
      </c>
      <c r="AC151" s="117"/>
      <c r="AD151" s="106"/>
      <c r="AE151" s="91" t="s">
        <v>2737</v>
      </c>
      <c r="AF151" s="91">
        <v>1</v>
      </c>
      <c r="AG151" s="91">
        <v>713</v>
      </c>
      <c r="AH151" s="91">
        <v>10804</v>
      </c>
      <c r="AI151" s="91">
        <v>11592</v>
      </c>
      <c r="AJ151" s="91"/>
      <c r="AK151" s="91" t="s">
        <v>2750</v>
      </c>
      <c r="AL151" s="91"/>
      <c r="AM151" s="91"/>
      <c r="AN151" s="91"/>
      <c r="AO151" s="94">
        <v>42609.096574074072</v>
      </c>
      <c r="AP151" s="97" t="s">
        <v>2777</v>
      </c>
      <c r="AQ151" s="91" t="b">
        <v>1</v>
      </c>
      <c r="AR151" s="91" t="b">
        <v>0</v>
      </c>
      <c r="AS151" s="91" t="b">
        <v>0</v>
      </c>
      <c r="AT151" s="91" t="s">
        <v>246</v>
      </c>
      <c r="AU151" s="91">
        <v>729</v>
      </c>
      <c r="AV151" s="91"/>
      <c r="AW151" s="91" t="b">
        <v>0</v>
      </c>
      <c r="AX151" s="91" t="s">
        <v>308</v>
      </c>
      <c r="AY151" s="97" t="s">
        <v>2800</v>
      </c>
      <c r="AZ151" s="91" t="s">
        <v>66</v>
      </c>
      <c r="BA151" s="130" t="s">
        <v>2044</v>
      </c>
      <c r="BB151">
        <v>2</v>
      </c>
      <c r="BC151" s="130">
        <v>0</v>
      </c>
      <c r="BD151" s="130">
        <v>0</v>
      </c>
      <c r="BE151" s="130" t="s">
        <v>4407</v>
      </c>
      <c r="BF151" s="130" t="s">
        <v>4396</v>
      </c>
      <c r="BG151" s="90" t="str">
        <f>REPLACE(INDEX(GroupVertices[Group], MATCH(Vertices[[#This Row],[Vertex]],GroupVertices[Vertex],0)),1,1,"")</f>
        <v>est</v>
      </c>
      <c r="BH151" s="51"/>
      <c r="BI151" s="51"/>
      <c r="BJ151" s="51"/>
      <c r="BK151" s="51"/>
      <c r="BL151" s="51" t="s">
        <v>2634</v>
      </c>
      <c r="BM151" s="51" t="s">
        <v>2634</v>
      </c>
      <c r="BN151" s="161" t="s">
        <v>4698</v>
      </c>
      <c r="BO151" s="161" t="s">
        <v>4698</v>
      </c>
      <c r="BP151" s="161" t="s">
        <v>5045</v>
      </c>
      <c r="BQ151" s="161" t="s">
        <v>5045</v>
      </c>
    </row>
    <row r="152" spans="1:69" ht="41.45" customHeight="1" x14ac:dyDescent="0.25">
      <c r="A152" s="14" t="s">
        <v>2608</v>
      </c>
      <c r="C152" s="15" t="s">
        <v>4409</v>
      </c>
      <c r="D152" s="126"/>
      <c r="E152" s="131"/>
      <c r="F152" s="125"/>
      <c r="G152" s="119" t="s">
        <v>2651</v>
      </c>
      <c r="H152" s="126"/>
      <c r="I152" s="132"/>
      <c r="J152" s="127"/>
      <c r="K152" s="127"/>
      <c r="L152" s="133" t="s">
        <v>2822</v>
      </c>
      <c r="M152" s="128"/>
      <c r="N152" s="134">
        <v>7559.53515625</v>
      </c>
      <c r="O152" s="134">
        <v>3839.6142578125</v>
      </c>
      <c r="P152" s="135"/>
      <c r="Q152" s="136"/>
      <c r="R152" s="136"/>
      <c r="S152" s="51">
        <v>2</v>
      </c>
      <c r="T152" s="51">
        <v>1</v>
      </c>
      <c r="U152" s="51">
        <v>2</v>
      </c>
      <c r="V152" s="52">
        <v>0</v>
      </c>
      <c r="W152" s="52">
        <v>1.266E-3</v>
      </c>
      <c r="X152" s="52">
        <v>2.748E-3</v>
      </c>
      <c r="Y152" s="52">
        <v>0.65915400000000002</v>
      </c>
      <c r="Z152" s="52">
        <v>1</v>
      </c>
      <c r="AA152" s="52">
        <v>0.5</v>
      </c>
      <c r="AB152" s="137">
        <v>8</v>
      </c>
      <c r="AC152" s="137"/>
      <c r="AD152" s="106"/>
      <c r="AE152" s="91" t="s">
        <v>2740</v>
      </c>
      <c r="AF152" s="91">
        <v>55</v>
      </c>
      <c r="AG152" s="91">
        <v>93</v>
      </c>
      <c r="AH152" s="91">
        <v>2715</v>
      </c>
      <c r="AI152" s="91">
        <v>39</v>
      </c>
      <c r="AJ152" s="91">
        <v>-25200</v>
      </c>
      <c r="AK152" s="91" t="s">
        <v>2753</v>
      </c>
      <c r="AL152" s="91" t="s">
        <v>2763</v>
      </c>
      <c r="AM152" s="97" t="s">
        <v>2770</v>
      </c>
      <c r="AN152" s="91" t="s">
        <v>292</v>
      </c>
      <c r="AO152" s="94">
        <v>40114.386747685188</v>
      </c>
      <c r="AP152" s="97" t="s">
        <v>2780</v>
      </c>
      <c r="AQ152" s="91" t="b">
        <v>0</v>
      </c>
      <c r="AR152" s="91" t="b">
        <v>0</v>
      </c>
      <c r="AS152" s="91" t="b">
        <v>0</v>
      </c>
      <c r="AT152" s="91" t="s">
        <v>246</v>
      </c>
      <c r="AU152" s="91">
        <v>3</v>
      </c>
      <c r="AV152" s="97" t="s">
        <v>2785</v>
      </c>
      <c r="AW152" s="91" t="b">
        <v>0</v>
      </c>
      <c r="AX152" s="91" t="s">
        <v>308</v>
      </c>
      <c r="AY152" s="97" t="s">
        <v>2803</v>
      </c>
      <c r="AZ152" s="91" t="s">
        <v>66</v>
      </c>
      <c r="BA152" s="130" t="s">
        <v>2044</v>
      </c>
      <c r="BB152">
        <v>3</v>
      </c>
      <c r="BC152" s="130">
        <v>0</v>
      </c>
      <c r="BD152" s="130">
        <v>0</v>
      </c>
      <c r="BE152" s="130" t="s">
        <v>4407</v>
      </c>
      <c r="BF152" s="130" t="s">
        <v>4396</v>
      </c>
      <c r="BG152" s="90" t="str">
        <f>REPLACE(INDEX(GroupVertices[Group], MATCH(Vertices[[#This Row],[Vertex]],GroupVertices[Vertex],0)),1,1,"")</f>
        <v>est</v>
      </c>
      <c r="BH152" s="51"/>
      <c r="BI152" s="51"/>
      <c r="BJ152" s="51"/>
      <c r="BK152" s="51"/>
      <c r="BL152" s="51"/>
      <c r="BM152" s="51"/>
      <c r="BN152" s="161" t="s">
        <v>4701</v>
      </c>
      <c r="BO152" s="161" t="s">
        <v>4701</v>
      </c>
      <c r="BP152" s="161" t="s">
        <v>5047</v>
      </c>
      <c r="BQ152" s="161" t="s">
        <v>5047</v>
      </c>
    </row>
    <row r="153" spans="1:69" ht="41.45" customHeight="1" x14ac:dyDescent="0.25">
      <c r="A153" s="14" t="s">
        <v>2610</v>
      </c>
      <c r="C153" s="15" t="s">
        <v>4409</v>
      </c>
      <c r="D153" s="15"/>
      <c r="E153" s="102"/>
      <c r="F153" s="125"/>
      <c r="G153" s="119" t="s">
        <v>2653</v>
      </c>
      <c r="H153" s="126"/>
      <c r="I153" s="16"/>
      <c r="J153" s="62"/>
      <c r="K153" s="127"/>
      <c r="L153" s="121" t="s">
        <v>2823</v>
      </c>
      <c r="M153" s="128"/>
      <c r="N153" s="104">
        <v>8753.7919921875</v>
      </c>
      <c r="O153" s="104">
        <v>3621.588623046875</v>
      </c>
      <c r="P153" s="73"/>
      <c r="Q153" s="105"/>
      <c r="R153" s="105"/>
      <c r="S153" s="51">
        <v>2</v>
      </c>
      <c r="T153" s="51">
        <v>0</v>
      </c>
      <c r="U153" s="51">
        <v>2</v>
      </c>
      <c r="V153" s="52">
        <v>0</v>
      </c>
      <c r="W153" s="52">
        <v>1.266E-3</v>
      </c>
      <c r="X153" s="52">
        <v>2.748E-3</v>
      </c>
      <c r="Y153" s="52">
        <v>0.65915400000000002</v>
      </c>
      <c r="Z153" s="52">
        <v>1</v>
      </c>
      <c r="AA153" s="52">
        <v>0</v>
      </c>
      <c r="AB153" s="78">
        <v>9</v>
      </c>
      <c r="AC153" s="78"/>
      <c r="AD153" s="106"/>
      <c r="AE153" s="91" t="s">
        <v>2741</v>
      </c>
      <c r="AF153" s="91">
        <v>0</v>
      </c>
      <c r="AG153" s="91">
        <v>6529</v>
      </c>
      <c r="AH153" s="91">
        <v>240291</v>
      </c>
      <c r="AI153" s="91">
        <v>0</v>
      </c>
      <c r="AJ153" s="91"/>
      <c r="AK153" s="91" t="s">
        <v>2754</v>
      </c>
      <c r="AL153" s="91"/>
      <c r="AM153" s="91"/>
      <c r="AN153" s="91"/>
      <c r="AO153" s="94">
        <v>42480.786319444444</v>
      </c>
      <c r="AP153" s="91"/>
      <c r="AQ153" s="91" t="b">
        <v>1</v>
      </c>
      <c r="AR153" s="91" t="b">
        <v>0</v>
      </c>
      <c r="AS153" s="91" t="b">
        <v>0</v>
      </c>
      <c r="AT153" s="91" t="s">
        <v>246</v>
      </c>
      <c r="AU153" s="91">
        <v>5426</v>
      </c>
      <c r="AV153" s="91"/>
      <c r="AW153" s="91" t="b">
        <v>0</v>
      </c>
      <c r="AX153" s="91" t="s">
        <v>308</v>
      </c>
      <c r="AY153" s="97" t="s">
        <v>2804</v>
      </c>
      <c r="AZ153" s="91" t="s">
        <v>66</v>
      </c>
      <c r="BA153" s="130" t="s">
        <v>2044</v>
      </c>
      <c r="BB153">
        <v>4</v>
      </c>
      <c r="BC153" s="130">
        <v>0</v>
      </c>
      <c r="BD153" s="130">
        <v>0</v>
      </c>
      <c r="BE153" s="130" t="s">
        <v>4407</v>
      </c>
      <c r="BF153" s="130" t="s">
        <v>4396</v>
      </c>
      <c r="BG153" s="90" t="str">
        <f>REPLACE(INDEX(GroupVertices[Group], MATCH(Vertices[[#This Row],[Vertex]],GroupVertices[Vertex],0)),1,1,"")</f>
        <v>est</v>
      </c>
      <c r="BH153" s="51"/>
      <c r="BI153" s="51"/>
      <c r="BJ153" s="51"/>
      <c r="BK153" s="51"/>
      <c r="BL153" s="51" t="s">
        <v>4583</v>
      </c>
      <c r="BM153" s="51" t="s">
        <v>4588</v>
      </c>
      <c r="BN153" s="161" t="s">
        <v>4702</v>
      </c>
      <c r="BO153" s="161" t="s">
        <v>4913</v>
      </c>
      <c r="BP153" s="161" t="s">
        <v>5048</v>
      </c>
      <c r="BQ153" s="161" t="s">
        <v>5256</v>
      </c>
    </row>
    <row r="154" spans="1:69" ht="41.45" customHeight="1" x14ac:dyDescent="0.25">
      <c r="A154" s="107" t="s">
        <v>2611</v>
      </c>
      <c r="C154" s="15" t="s">
        <v>4409</v>
      </c>
      <c r="D154" s="126"/>
      <c r="E154" s="131"/>
      <c r="F154" s="125"/>
      <c r="G154" s="119" t="s">
        <v>2654</v>
      </c>
      <c r="H154" s="126"/>
      <c r="I154" s="132"/>
      <c r="J154" s="127"/>
      <c r="K154" s="127"/>
      <c r="L154" s="133" t="s">
        <v>2824</v>
      </c>
      <c r="M154" s="128"/>
      <c r="N154" s="134">
        <v>7924.21142578125</v>
      </c>
      <c r="O154" s="134">
        <v>3452.98291015625</v>
      </c>
      <c r="P154" s="135"/>
      <c r="Q154" s="136"/>
      <c r="R154" s="136"/>
      <c r="S154" s="51">
        <v>2</v>
      </c>
      <c r="T154" s="51">
        <v>0</v>
      </c>
      <c r="U154" s="51">
        <v>2</v>
      </c>
      <c r="V154" s="52">
        <v>0</v>
      </c>
      <c r="W154" s="52">
        <v>1.266E-3</v>
      </c>
      <c r="X154" s="52">
        <v>2.748E-3</v>
      </c>
      <c r="Y154" s="52">
        <v>0.65915400000000002</v>
      </c>
      <c r="Z154" s="52">
        <v>1</v>
      </c>
      <c r="AA154" s="52">
        <v>0</v>
      </c>
      <c r="AB154" s="137">
        <v>10</v>
      </c>
      <c r="AC154" s="137"/>
      <c r="AD154" s="118"/>
      <c r="AE154" s="92" t="s">
        <v>2742</v>
      </c>
      <c r="AF154" s="92">
        <v>3940</v>
      </c>
      <c r="AG154" s="92">
        <v>4349</v>
      </c>
      <c r="AH154" s="92">
        <v>33767</v>
      </c>
      <c r="AI154" s="92">
        <v>12608</v>
      </c>
      <c r="AJ154" s="92">
        <v>3600</v>
      </c>
      <c r="AK154" s="92" t="s">
        <v>2755</v>
      </c>
      <c r="AL154" s="92" t="s">
        <v>2764</v>
      </c>
      <c r="AM154" s="98" t="s">
        <v>2771</v>
      </c>
      <c r="AN154" s="92" t="s">
        <v>2772</v>
      </c>
      <c r="AO154" s="95">
        <v>41758.495752314811</v>
      </c>
      <c r="AP154" s="98" t="s">
        <v>2781</v>
      </c>
      <c r="AQ154" s="92" t="b">
        <v>0</v>
      </c>
      <c r="AR154" s="92" t="b">
        <v>0</v>
      </c>
      <c r="AS154" s="92" t="b">
        <v>0</v>
      </c>
      <c r="AT154" s="92" t="s">
        <v>246</v>
      </c>
      <c r="AU154" s="92">
        <v>1159</v>
      </c>
      <c r="AV154" s="98" t="s">
        <v>300</v>
      </c>
      <c r="AW154" s="92" t="b">
        <v>0</v>
      </c>
      <c r="AX154" s="92" t="s">
        <v>308</v>
      </c>
      <c r="AY154" s="98" t="s">
        <v>2805</v>
      </c>
      <c r="AZ154" s="92" t="s">
        <v>66</v>
      </c>
      <c r="BA154" s="130" t="s">
        <v>2044</v>
      </c>
      <c r="BB154">
        <v>2</v>
      </c>
      <c r="BC154" s="130">
        <v>0</v>
      </c>
      <c r="BD154" s="130">
        <v>0</v>
      </c>
      <c r="BE154" s="130" t="s">
        <v>4407</v>
      </c>
      <c r="BF154" s="130" t="s">
        <v>4396</v>
      </c>
      <c r="BG154" s="90" t="str">
        <f>REPLACE(INDEX(GroupVertices[Group], MATCH(Vertices[[#This Row],[Vertex]],GroupVertices[Vertex],0)),1,1,"")</f>
        <v>est</v>
      </c>
      <c r="BH154" s="51"/>
      <c r="BI154" s="51"/>
      <c r="BJ154" s="51"/>
      <c r="BK154" s="51"/>
      <c r="BL154" s="51" t="s">
        <v>2636</v>
      </c>
      <c r="BM154" s="51" t="s">
        <v>2636</v>
      </c>
      <c r="BN154" s="161" t="s">
        <v>4703</v>
      </c>
      <c r="BO154" s="161" t="s">
        <v>4703</v>
      </c>
      <c r="BP154" s="161" t="s">
        <v>5049</v>
      </c>
      <c r="BQ154" s="161" t="s">
        <v>5049</v>
      </c>
    </row>
    <row r="155" spans="1:69" ht="41.45" customHeight="1" x14ac:dyDescent="0.25">
      <c r="A155" s="14" t="s">
        <v>2053</v>
      </c>
      <c r="C155" s="15" t="s">
        <v>4410</v>
      </c>
      <c r="D155" s="126"/>
      <c r="E155" s="131"/>
      <c r="F155" s="125"/>
      <c r="G155" s="119" t="s">
        <v>2156</v>
      </c>
      <c r="H155" s="126"/>
      <c r="I155" s="132"/>
      <c r="J155" s="127"/>
      <c r="K155" s="127"/>
      <c r="L155" s="133" t="s">
        <v>2482</v>
      </c>
      <c r="M155" s="128"/>
      <c r="N155" s="134">
        <v>8547.0576171875</v>
      </c>
      <c r="O155" s="134">
        <v>3099.65185546875</v>
      </c>
      <c r="P155" s="135"/>
      <c r="Q155" s="136"/>
      <c r="R155" s="136"/>
      <c r="S155" s="51">
        <v>2</v>
      </c>
      <c r="T155" s="51">
        <v>0</v>
      </c>
      <c r="U155" s="51">
        <v>2</v>
      </c>
      <c r="V155" s="52">
        <v>0</v>
      </c>
      <c r="W155" s="52">
        <v>1.266E-3</v>
      </c>
      <c r="X155" s="52">
        <v>2.748E-3</v>
      </c>
      <c r="Y155" s="52">
        <v>0.65915400000000002</v>
      </c>
      <c r="Z155" s="52">
        <v>1</v>
      </c>
      <c r="AA155" s="52">
        <v>0</v>
      </c>
      <c r="AB155" s="137">
        <v>11</v>
      </c>
      <c r="AC155" s="137"/>
      <c r="AD155" s="106"/>
      <c r="AE155" s="91" t="s">
        <v>2282</v>
      </c>
      <c r="AF155" s="91">
        <v>263</v>
      </c>
      <c r="AG155" s="91">
        <v>76</v>
      </c>
      <c r="AH155" s="91">
        <v>102</v>
      </c>
      <c r="AI155" s="91">
        <v>10</v>
      </c>
      <c r="AJ155" s="91"/>
      <c r="AK155" s="91" t="s">
        <v>2321</v>
      </c>
      <c r="AL155" s="91"/>
      <c r="AM155" s="91"/>
      <c r="AN155" s="91"/>
      <c r="AO155" s="94">
        <v>40047.385046296295</v>
      </c>
      <c r="AP155" s="91"/>
      <c r="AQ155" s="91" t="b">
        <v>1</v>
      </c>
      <c r="AR155" s="91" t="b">
        <v>0</v>
      </c>
      <c r="AS155" s="91" t="b">
        <v>0</v>
      </c>
      <c r="AT155" s="91" t="s">
        <v>246</v>
      </c>
      <c r="AU155" s="91">
        <v>0</v>
      </c>
      <c r="AV155" s="97" t="s">
        <v>300</v>
      </c>
      <c r="AW155" s="91" t="b">
        <v>0</v>
      </c>
      <c r="AX155" s="91" t="s">
        <v>308</v>
      </c>
      <c r="AY155" s="97" t="s">
        <v>2437</v>
      </c>
      <c r="AZ155" s="91" t="s">
        <v>66</v>
      </c>
      <c r="BA155" s="130" t="s">
        <v>2044</v>
      </c>
      <c r="BB155">
        <v>2</v>
      </c>
      <c r="BC155" s="130">
        <v>0</v>
      </c>
      <c r="BD155" s="130">
        <v>0</v>
      </c>
      <c r="BE155" s="130" t="s">
        <v>4407</v>
      </c>
      <c r="BF155" s="130" t="s">
        <v>4397</v>
      </c>
      <c r="BG155" s="90" t="str">
        <f>REPLACE(INDEX(GroupVertices[Group], MATCH(Vertices[[#This Row],[Vertex]],GroupVertices[Vertex],0)),1,1,"")</f>
        <v>est</v>
      </c>
      <c r="BH155" s="51"/>
      <c r="BI155" s="51"/>
      <c r="BJ155" s="51"/>
      <c r="BK155" s="51"/>
      <c r="BL155" s="51" t="s">
        <v>2140</v>
      </c>
      <c r="BM155" s="51" t="s">
        <v>2140</v>
      </c>
      <c r="BN155" s="161" t="s">
        <v>4813</v>
      </c>
      <c r="BO155" s="161" t="s">
        <v>4813</v>
      </c>
      <c r="BP155" s="161" t="s">
        <v>5159</v>
      </c>
      <c r="BQ155" s="161" t="s">
        <v>5159</v>
      </c>
    </row>
    <row r="156" spans="1:69" ht="41.45" customHeight="1" x14ac:dyDescent="0.25">
      <c r="A156" s="14" t="s">
        <v>2054</v>
      </c>
      <c r="C156" s="15" t="s">
        <v>4410</v>
      </c>
      <c r="D156" s="15"/>
      <c r="E156" s="102"/>
      <c r="F156" s="125"/>
      <c r="G156" s="119" t="s">
        <v>2157</v>
      </c>
      <c r="H156" s="126"/>
      <c r="I156" s="16"/>
      <c r="J156" s="62"/>
      <c r="K156" s="127"/>
      <c r="L156" s="121" t="s">
        <v>2484</v>
      </c>
      <c r="M156" s="128"/>
      <c r="N156" s="104">
        <v>9708.5751953125</v>
      </c>
      <c r="O156" s="104">
        <v>5309.87744140625</v>
      </c>
      <c r="P156" s="73"/>
      <c r="Q156" s="105"/>
      <c r="R156" s="105"/>
      <c r="S156" s="51">
        <v>2</v>
      </c>
      <c r="T156" s="51">
        <v>0</v>
      </c>
      <c r="U156" s="51">
        <v>2</v>
      </c>
      <c r="V156" s="52">
        <v>0</v>
      </c>
      <c r="W156" s="52">
        <v>1.266E-3</v>
      </c>
      <c r="X156" s="52">
        <v>2.748E-3</v>
      </c>
      <c r="Y156" s="52">
        <v>0.65915400000000002</v>
      </c>
      <c r="Z156" s="52">
        <v>1</v>
      </c>
      <c r="AA156" s="52">
        <v>0</v>
      </c>
      <c r="AB156" s="78">
        <v>12</v>
      </c>
      <c r="AC156" s="78"/>
      <c r="AD156" s="106"/>
      <c r="AE156" s="91" t="s">
        <v>2284</v>
      </c>
      <c r="AF156" s="91">
        <v>30</v>
      </c>
      <c r="AG156" s="91">
        <v>9</v>
      </c>
      <c r="AH156" s="91">
        <v>111</v>
      </c>
      <c r="AI156" s="91">
        <v>99</v>
      </c>
      <c r="AJ156" s="91"/>
      <c r="AK156" s="91"/>
      <c r="AL156" s="91" t="s">
        <v>434</v>
      </c>
      <c r="AM156" s="91"/>
      <c r="AN156" s="91"/>
      <c r="AO156" s="94">
        <v>42808.611296296294</v>
      </c>
      <c r="AP156" s="91"/>
      <c r="AQ156" s="91" t="b">
        <v>1</v>
      </c>
      <c r="AR156" s="91" t="b">
        <v>0</v>
      </c>
      <c r="AS156" s="91" t="b">
        <v>0</v>
      </c>
      <c r="AT156" s="91" t="s">
        <v>246</v>
      </c>
      <c r="AU156" s="91">
        <v>0</v>
      </c>
      <c r="AV156" s="91"/>
      <c r="AW156" s="91" t="b">
        <v>0</v>
      </c>
      <c r="AX156" s="91" t="s">
        <v>308</v>
      </c>
      <c r="AY156" s="97" t="s">
        <v>2439</v>
      </c>
      <c r="AZ156" s="91" t="s">
        <v>66</v>
      </c>
      <c r="BA156" s="130" t="s">
        <v>2044</v>
      </c>
      <c r="BB156">
        <v>2</v>
      </c>
      <c r="BC156" s="130">
        <v>0</v>
      </c>
      <c r="BD156" s="130">
        <v>0</v>
      </c>
      <c r="BE156" s="130" t="s">
        <v>4407</v>
      </c>
      <c r="BF156" s="130" t="s">
        <v>4397</v>
      </c>
      <c r="BG156" s="90" t="str">
        <f>REPLACE(INDEX(GroupVertices[Group], MATCH(Vertices[[#This Row],[Vertex]],GroupVertices[Vertex],0)),1,1,"")</f>
        <v>est</v>
      </c>
      <c r="BH156" s="51"/>
      <c r="BI156" s="51"/>
      <c r="BJ156" s="51"/>
      <c r="BK156" s="51"/>
      <c r="BL156" s="51" t="s">
        <v>2140</v>
      </c>
      <c r="BM156" s="51" t="s">
        <v>2140</v>
      </c>
      <c r="BN156" s="161" t="s">
        <v>4813</v>
      </c>
      <c r="BO156" s="161" t="s">
        <v>4813</v>
      </c>
      <c r="BP156" s="161" t="s">
        <v>5159</v>
      </c>
      <c r="BQ156" s="161" t="s">
        <v>5159</v>
      </c>
    </row>
    <row r="157" spans="1:69" ht="41.45" customHeight="1" x14ac:dyDescent="0.25">
      <c r="A157" s="14" t="s">
        <v>2055</v>
      </c>
      <c r="C157" s="15" t="s">
        <v>4410</v>
      </c>
      <c r="D157" s="126"/>
      <c r="E157" s="131"/>
      <c r="F157" s="125"/>
      <c r="G157" s="119" t="s">
        <v>2158</v>
      </c>
      <c r="H157" s="126"/>
      <c r="I157" s="132"/>
      <c r="J157" s="127"/>
      <c r="K157" s="127"/>
      <c r="L157" s="133" t="s">
        <v>2485</v>
      </c>
      <c r="M157" s="128"/>
      <c r="N157" s="134">
        <v>8450.8662109375</v>
      </c>
      <c r="O157" s="134">
        <v>5194.533203125</v>
      </c>
      <c r="P157" s="135"/>
      <c r="Q157" s="136"/>
      <c r="R157" s="136"/>
      <c r="S157" s="51">
        <v>2</v>
      </c>
      <c r="T157" s="51">
        <v>0</v>
      </c>
      <c r="U157" s="51">
        <v>2</v>
      </c>
      <c r="V157" s="52">
        <v>0</v>
      </c>
      <c r="W157" s="52">
        <v>1.266E-3</v>
      </c>
      <c r="X157" s="52">
        <v>2.748E-3</v>
      </c>
      <c r="Y157" s="52">
        <v>0.65915400000000002</v>
      </c>
      <c r="Z157" s="52">
        <v>1</v>
      </c>
      <c r="AA157" s="52">
        <v>0</v>
      </c>
      <c r="AB157" s="137">
        <v>13</v>
      </c>
      <c r="AC157" s="137"/>
      <c r="AD157" s="106"/>
      <c r="AE157" s="91" t="s">
        <v>2285</v>
      </c>
      <c r="AF157" s="91">
        <v>121</v>
      </c>
      <c r="AG157" s="91">
        <v>95</v>
      </c>
      <c r="AH157" s="91">
        <v>143</v>
      </c>
      <c r="AI157" s="91">
        <v>10</v>
      </c>
      <c r="AJ157" s="91">
        <v>19800</v>
      </c>
      <c r="AK157" s="91" t="s">
        <v>2323</v>
      </c>
      <c r="AL157" s="91" t="s">
        <v>293</v>
      </c>
      <c r="AM157" s="97" t="s">
        <v>2362</v>
      </c>
      <c r="AN157" s="91" t="s">
        <v>293</v>
      </c>
      <c r="AO157" s="94">
        <v>40194.449270833335</v>
      </c>
      <c r="AP157" s="91"/>
      <c r="AQ157" s="91" t="b">
        <v>0</v>
      </c>
      <c r="AR157" s="91" t="b">
        <v>0</v>
      </c>
      <c r="AS157" s="91" t="b">
        <v>0</v>
      </c>
      <c r="AT157" s="91" t="s">
        <v>246</v>
      </c>
      <c r="AU157" s="91">
        <v>0</v>
      </c>
      <c r="AV157" s="97" t="s">
        <v>2409</v>
      </c>
      <c r="AW157" s="91" t="b">
        <v>0</v>
      </c>
      <c r="AX157" s="91" t="s">
        <v>308</v>
      </c>
      <c r="AY157" s="97" t="s">
        <v>2440</v>
      </c>
      <c r="AZ157" s="91" t="s">
        <v>66</v>
      </c>
      <c r="BA157" s="130" t="s">
        <v>2044</v>
      </c>
      <c r="BB157">
        <v>2</v>
      </c>
      <c r="BC157" s="130">
        <v>0</v>
      </c>
      <c r="BD157" s="130">
        <v>0</v>
      </c>
      <c r="BE157" s="130" t="s">
        <v>4407</v>
      </c>
      <c r="BF157" s="130" t="s">
        <v>4397</v>
      </c>
      <c r="BG157" s="90" t="str">
        <f>REPLACE(INDEX(GroupVertices[Group], MATCH(Vertices[[#This Row],[Vertex]],GroupVertices[Vertex],0)),1,1,"")</f>
        <v>est</v>
      </c>
      <c r="BH157" s="51"/>
      <c r="BI157" s="51"/>
      <c r="BJ157" s="51"/>
      <c r="BK157" s="51"/>
      <c r="BL157" s="51" t="s">
        <v>2140</v>
      </c>
      <c r="BM157" s="51" t="s">
        <v>2140</v>
      </c>
      <c r="BN157" s="161" t="s">
        <v>4813</v>
      </c>
      <c r="BO157" s="161" t="s">
        <v>4813</v>
      </c>
      <c r="BP157" s="161" t="s">
        <v>5159</v>
      </c>
      <c r="BQ157" s="161" t="s">
        <v>5159</v>
      </c>
    </row>
    <row r="158" spans="1:69" ht="41.45" customHeight="1" x14ac:dyDescent="0.25">
      <c r="A158" s="14" t="s">
        <v>2059</v>
      </c>
      <c r="C158" s="15" t="s">
        <v>4410</v>
      </c>
      <c r="D158" s="108"/>
      <c r="E158" s="109"/>
      <c r="F158" s="110"/>
      <c r="G158" s="120" t="s">
        <v>2161</v>
      </c>
      <c r="H158" s="108"/>
      <c r="I158" s="111"/>
      <c r="J158" s="112"/>
      <c r="K158" s="112"/>
      <c r="L158" s="122" t="s">
        <v>2494</v>
      </c>
      <c r="M158" s="113"/>
      <c r="N158" s="114">
        <v>9642.10546875</v>
      </c>
      <c r="O158" s="114">
        <v>4911.66650390625</v>
      </c>
      <c r="P158" s="115"/>
      <c r="Q158" s="116"/>
      <c r="R158" s="116"/>
      <c r="S158" s="51">
        <v>2</v>
      </c>
      <c r="T158" s="51">
        <v>0</v>
      </c>
      <c r="U158" s="51">
        <v>2</v>
      </c>
      <c r="V158" s="52">
        <v>0</v>
      </c>
      <c r="W158" s="52">
        <v>1.266E-3</v>
      </c>
      <c r="X158" s="52">
        <v>2.748E-3</v>
      </c>
      <c r="Y158" s="52">
        <v>0.65915400000000002</v>
      </c>
      <c r="Z158" s="52">
        <v>1</v>
      </c>
      <c r="AA158" s="52">
        <v>0</v>
      </c>
      <c r="AB158" s="117">
        <v>14</v>
      </c>
      <c r="AC158" s="117"/>
      <c r="AD158" s="106"/>
      <c r="AE158" s="91" t="s">
        <v>2294</v>
      </c>
      <c r="AF158" s="91">
        <v>467</v>
      </c>
      <c r="AG158" s="91">
        <v>188</v>
      </c>
      <c r="AH158" s="91">
        <v>387</v>
      </c>
      <c r="AI158" s="91">
        <v>198</v>
      </c>
      <c r="AJ158" s="91"/>
      <c r="AK158" s="91" t="s">
        <v>2329</v>
      </c>
      <c r="AL158" s="91" t="s">
        <v>2351</v>
      </c>
      <c r="AM158" s="97" t="s">
        <v>2369</v>
      </c>
      <c r="AN158" s="91"/>
      <c r="AO158" s="94">
        <v>40076.353148148148</v>
      </c>
      <c r="AP158" s="97" t="s">
        <v>2388</v>
      </c>
      <c r="AQ158" s="91" t="b">
        <v>0</v>
      </c>
      <c r="AR158" s="91" t="b">
        <v>0</v>
      </c>
      <c r="AS158" s="91" t="b">
        <v>0</v>
      </c>
      <c r="AT158" s="91" t="s">
        <v>246</v>
      </c>
      <c r="AU158" s="91">
        <v>1</v>
      </c>
      <c r="AV158" s="97" t="s">
        <v>2413</v>
      </c>
      <c r="AW158" s="91" t="b">
        <v>0</v>
      </c>
      <c r="AX158" s="91" t="s">
        <v>308</v>
      </c>
      <c r="AY158" s="97" t="s">
        <v>2449</v>
      </c>
      <c r="AZ158" s="91" t="s">
        <v>66</v>
      </c>
      <c r="BA158" s="130" t="s">
        <v>2044</v>
      </c>
      <c r="BB158">
        <v>2</v>
      </c>
      <c r="BC158" s="130">
        <v>0</v>
      </c>
      <c r="BD158" s="130">
        <v>0</v>
      </c>
      <c r="BE158" s="130" t="s">
        <v>4407</v>
      </c>
      <c r="BF158" s="130" t="s">
        <v>4397</v>
      </c>
      <c r="BG158" s="90" t="str">
        <f>REPLACE(INDEX(GroupVertices[Group], MATCH(Vertices[[#This Row],[Vertex]],GroupVertices[Vertex],0)),1,1,"")</f>
        <v>est</v>
      </c>
      <c r="BH158" s="51"/>
      <c r="BI158" s="51"/>
      <c r="BJ158" s="51"/>
      <c r="BK158" s="51"/>
      <c r="BL158" s="51" t="s">
        <v>2140</v>
      </c>
      <c r="BM158" s="51" t="s">
        <v>2140</v>
      </c>
      <c r="BN158" s="161" t="s">
        <v>4813</v>
      </c>
      <c r="BO158" s="161" t="s">
        <v>4813</v>
      </c>
      <c r="BP158" s="161" t="s">
        <v>5159</v>
      </c>
      <c r="BQ158" s="161" t="s">
        <v>5159</v>
      </c>
    </row>
    <row r="159" spans="1:69" ht="41.45" customHeight="1" x14ac:dyDescent="0.25">
      <c r="A159" s="14" t="s">
        <v>1911</v>
      </c>
      <c r="C159" s="15" t="s">
        <v>4409</v>
      </c>
      <c r="D159" s="126"/>
      <c r="E159" s="131"/>
      <c r="F159" s="125"/>
      <c r="G159" s="119" t="s">
        <v>1928</v>
      </c>
      <c r="H159" s="126"/>
      <c r="I159" s="132"/>
      <c r="J159" s="127"/>
      <c r="K159" s="127"/>
      <c r="L159" s="133" t="s">
        <v>1993</v>
      </c>
      <c r="M159" s="128"/>
      <c r="N159" s="134">
        <v>4498.0341796875</v>
      </c>
      <c r="O159" s="134">
        <v>1919.3643798828125</v>
      </c>
      <c r="P159" s="135"/>
      <c r="Q159" s="136"/>
      <c r="R159" s="136"/>
      <c r="S159" s="51">
        <v>2</v>
      </c>
      <c r="T159" s="51">
        <v>0</v>
      </c>
      <c r="U159" s="51">
        <v>2</v>
      </c>
      <c r="V159" s="52">
        <v>0</v>
      </c>
      <c r="W159" s="52">
        <v>1.266E-3</v>
      </c>
      <c r="X159" s="52">
        <v>2.7399999999999998E-3</v>
      </c>
      <c r="Y159" s="52">
        <v>0.66993199999999997</v>
      </c>
      <c r="Z159" s="52">
        <v>1</v>
      </c>
      <c r="AA159" s="52">
        <v>0</v>
      </c>
      <c r="AB159" s="137">
        <v>15</v>
      </c>
      <c r="AC159" s="137"/>
      <c r="AD159" s="106"/>
      <c r="AE159" s="91" t="s">
        <v>1957</v>
      </c>
      <c r="AF159" s="91">
        <v>567</v>
      </c>
      <c r="AG159" s="91">
        <v>789</v>
      </c>
      <c r="AH159" s="91">
        <v>21482</v>
      </c>
      <c r="AI159" s="91">
        <v>645</v>
      </c>
      <c r="AJ159" s="91">
        <v>-25200</v>
      </c>
      <c r="AK159" s="91" t="s">
        <v>1964</v>
      </c>
      <c r="AL159" s="91" t="s">
        <v>1002</v>
      </c>
      <c r="AM159" s="91"/>
      <c r="AN159" s="91" t="s">
        <v>1974</v>
      </c>
      <c r="AO159" s="94">
        <v>39624.410497685189</v>
      </c>
      <c r="AP159" s="97" t="s">
        <v>1978</v>
      </c>
      <c r="AQ159" s="91" t="b">
        <v>0</v>
      </c>
      <c r="AR159" s="91" t="b">
        <v>0</v>
      </c>
      <c r="AS159" s="91" t="b">
        <v>1</v>
      </c>
      <c r="AT159" s="91" t="s">
        <v>246</v>
      </c>
      <c r="AU159" s="91">
        <v>106</v>
      </c>
      <c r="AV159" s="97" t="s">
        <v>300</v>
      </c>
      <c r="AW159" s="91" t="b">
        <v>0</v>
      </c>
      <c r="AX159" s="91" t="s">
        <v>308</v>
      </c>
      <c r="AY159" s="97" t="s">
        <v>1986</v>
      </c>
      <c r="AZ159" s="91" t="s">
        <v>66</v>
      </c>
      <c r="BA159" s="130" t="s">
        <v>1897</v>
      </c>
      <c r="BB159">
        <v>2</v>
      </c>
      <c r="BC159" s="130">
        <v>-2</v>
      </c>
      <c r="BD159" s="130">
        <v>-1</v>
      </c>
      <c r="BE159" s="130" t="s">
        <v>4406</v>
      </c>
      <c r="BF159" s="130" t="s">
        <v>4396</v>
      </c>
      <c r="BG159" s="90" t="str">
        <f>REPLACE(INDEX(GroupVertices[Group], MATCH(Vertices[[#This Row],[Vertex]],GroupVertices[Vertex],0)),1,1,"")</f>
        <v>orth</v>
      </c>
      <c r="BH159" s="51"/>
      <c r="BI159" s="51"/>
      <c r="BJ159" s="51"/>
      <c r="BK159" s="51"/>
      <c r="BL159" s="51" t="s">
        <v>1924</v>
      </c>
      <c r="BM159" s="51" t="s">
        <v>1924</v>
      </c>
      <c r="BN159" s="161" t="s">
        <v>4673</v>
      </c>
      <c r="BO159" s="161" t="s">
        <v>4673</v>
      </c>
      <c r="BP159" s="161" t="s">
        <v>5020</v>
      </c>
      <c r="BQ159" s="161" t="s">
        <v>5020</v>
      </c>
    </row>
    <row r="160" spans="1:69" ht="41.45" customHeight="1" x14ac:dyDescent="0.25">
      <c r="A160" s="14" t="s">
        <v>1910</v>
      </c>
      <c r="C160" s="15" t="s">
        <v>4410</v>
      </c>
      <c r="D160" s="108"/>
      <c r="E160" s="109"/>
      <c r="F160" s="110"/>
      <c r="G160" s="120" t="s">
        <v>1927</v>
      </c>
      <c r="H160" s="108"/>
      <c r="I160" s="111"/>
      <c r="J160" s="112"/>
      <c r="K160" s="112"/>
      <c r="L160" s="122" t="s">
        <v>1991</v>
      </c>
      <c r="M160" s="113"/>
      <c r="N160" s="114">
        <v>2743.067626953125</v>
      </c>
      <c r="O160" s="114">
        <v>3365.0810546875</v>
      </c>
      <c r="P160" s="115"/>
      <c r="Q160" s="116"/>
      <c r="R160" s="116"/>
      <c r="S160" s="51">
        <v>2</v>
      </c>
      <c r="T160" s="51">
        <v>0</v>
      </c>
      <c r="U160" s="51">
        <v>2</v>
      </c>
      <c r="V160" s="52">
        <v>0</v>
      </c>
      <c r="W160" s="52">
        <v>1.266E-3</v>
      </c>
      <c r="X160" s="52">
        <v>2.7399999999999998E-3</v>
      </c>
      <c r="Y160" s="52">
        <v>0.66993199999999997</v>
      </c>
      <c r="Z160" s="52">
        <v>1</v>
      </c>
      <c r="AA160" s="52">
        <v>0</v>
      </c>
      <c r="AB160" s="117">
        <v>16</v>
      </c>
      <c r="AC160" s="117"/>
      <c r="AD160" s="106"/>
      <c r="AE160" s="91" t="s">
        <v>1955</v>
      </c>
      <c r="AF160" s="91">
        <v>759</v>
      </c>
      <c r="AG160" s="91">
        <v>1159</v>
      </c>
      <c r="AH160" s="91">
        <v>30410</v>
      </c>
      <c r="AI160" s="91">
        <v>10667</v>
      </c>
      <c r="AJ160" s="91">
        <v>19800</v>
      </c>
      <c r="AK160" s="91" t="s">
        <v>1962</v>
      </c>
      <c r="AL160" s="91" t="s">
        <v>1968</v>
      </c>
      <c r="AM160" s="97" t="s">
        <v>1970</v>
      </c>
      <c r="AN160" s="91" t="s">
        <v>291</v>
      </c>
      <c r="AO160" s="94">
        <v>41015.308935185189</v>
      </c>
      <c r="AP160" s="97" t="s">
        <v>1976</v>
      </c>
      <c r="AQ160" s="91" t="b">
        <v>0</v>
      </c>
      <c r="AR160" s="91" t="b">
        <v>0</v>
      </c>
      <c r="AS160" s="91" t="b">
        <v>1</v>
      </c>
      <c r="AT160" s="91" t="s">
        <v>246</v>
      </c>
      <c r="AU160" s="91">
        <v>30</v>
      </c>
      <c r="AV160" s="97" t="s">
        <v>1981</v>
      </c>
      <c r="AW160" s="91" t="b">
        <v>0</v>
      </c>
      <c r="AX160" s="91" t="s">
        <v>308</v>
      </c>
      <c r="AY160" s="97" t="s">
        <v>1984</v>
      </c>
      <c r="AZ160" s="91" t="s">
        <v>66</v>
      </c>
      <c r="BA160" s="130" t="s">
        <v>1897</v>
      </c>
      <c r="BB160">
        <v>2</v>
      </c>
      <c r="BC160" s="130">
        <v>-2</v>
      </c>
      <c r="BD160" s="130">
        <v>-1</v>
      </c>
      <c r="BE160" s="130" t="s">
        <v>4406</v>
      </c>
      <c r="BF160" s="130" t="s">
        <v>4397</v>
      </c>
      <c r="BG160" s="90" t="str">
        <f>REPLACE(INDEX(GroupVertices[Group], MATCH(Vertices[[#This Row],[Vertex]],GroupVertices[Vertex],0)),1,1,"")</f>
        <v>orth</v>
      </c>
      <c r="BH160" s="51"/>
      <c r="BI160" s="51"/>
      <c r="BJ160" s="51"/>
      <c r="BK160" s="51"/>
      <c r="BL160" s="51" t="s">
        <v>1924</v>
      </c>
      <c r="BM160" s="51" t="s">
        <v>1924</v>
      </c>
      <c r="BN160" s="161" t="s">
        <v>4673</v>
      </c>
      <c r="BO160" s="161" t="s">
        <v>4673</v>
      </c>
      <c r="BP160" s="161" t="s">
        <v>5020</v>
      </c>
      <c r="BQ160" s="161" t="s">
        <v>5020</v>
      </c>
    </row>
    <row r="161" spans="1:69" ht="41.45" customHeight="1" x14ac:dyDescent="0.25">
      <c r="A161" s="107" t="s">
        <v>2519</v>
      </c>
      <c r="C161" s="15" t="s">
        <v>4409</v>
      </c>
      <c r="D161" s="126"/>
      <c r="E161" s="131"/>
      <c r="F161" s="125"/>
      <c r="G161" s="119" t="s">
        <v>2532</v>
      </c>
      <c r="H161" s="126"/>
      <c r="I161" s="132"/>
      <c r="J161" s="127"/>
      <c r="K161" s="127"/>
      <c r="L161" s="133" t="s">
        <v>2568</v>
      </c>
      <c r="M161" s="128"/>
      <c r="N161" s="134">
        <v>7860.22998046875</v>
      </c>
      <c r="O161" s="134">
        <v>4538.17333984375</v>
      </c>
      <c r="P161" s="135"/>
      <c r="Q161" s="136"/>
      <c r="R161" s="136"/>
      <c r="S161" s="51">
        <v>2</v>
      </c>
      <c r="T161" s="51">
        <v>0</v>
      </c>
      <c r="U161" s="51">
        <v>2</v>
      </c>
      <c r="V161" s="52">
        <v>0</v>
      </c>
      <c r="W161" s="52">
        <v>1.266E-3</v>
      </c>
      <c r="X161" s="52">
        <v>2.7320000000000001E-3</v>
      </c>
      <c r="Y161" s="52">
        <v>0.67713100000000004</v>
      </c>
      <c r="Z161" s="52">
        <v>1</v>
      </c>
      <c r="AA161" s="52">
        <v>0</v>
      </c>
      <c r="AB161" s="137">
        <v>17</v>
      </c>
      <c r="AC161" s="137"/>
      <c r="AD161" s="118"/>
      <c r="AE161" s="92" t="s">
        <v>2546</v>
      </c>
      <c r="AF161" s="92">
        <v>311</v>
      </c>
      <c r="AG161" s="92">
        <v>600</v>
      </c>
      <c r="AH161" s="92">
        <v>32283</v>
      </c>
      <c r="AI161" s="92">
        <v>9508</v>
      </c>
      <c r="AJ161" s="92"/>
      <c r="AK161" s="92" t="s">
        <v>2548</v>
      </c>
      <c r="AL161" s="92" t="s">
        <v>2550</v>
      </c>
      <c r="AM161" s="92"/>
      <c r="AN161" s="92"/>
      <c r="AO161" s="95">
        <v>41874.60533564815</v>
      </c>
      <c r="AP161" s="98" t="s">
        <v>2556</v>
      </c>
      <c r="AQ161" s="92" t="b">
        <v>0</v>
      </c>
      <c r="AR161" s="92" t="b">
        <v>0</v>
      </c>
      <c r="AS161" s="92" t="b">
        <v>0</v>
      </c>
      <c r="AT161" s="92" t="s">
        <v>246</v>
      </c>
      <c r="AU161" s="92">
        <v>27</v>
      </c>
      <c r="AV161" s="98" t="s">
        <v>300</v>
      </c>
      <c r="AW161" s="92" t="b">
        <v>0</v>
      </c>
      <c r="AX161" s="92" t="s">
        <v>308</v>
      </c>
      <c r="AY161" s="98" t="s">
        <v>2564</v>
      </c>
      <c r="AZ161" s="92" t="s">
        <v>66</v>
      </c>
      <c r="BA161" s="130" t="s">
        <v>2044</v>
      </c>
      <c r="BB161">
        <v>4</v>
      </c>
      <c r="BC161" s="130">
        <v>0</v>
      </c>
      <c r="BD161" s="130">
        <v>0</v>
      </c>
      <c r="BE161" s="130" t="s">
        <v>4407</v>
      </c>
      <c r="BF161" s="130" t="s">
        <v>4396</v>
      </c>
      <c r="BG161" s="90" t="str">
        <f>REPLACE(INDEX(GroupVertices[Group], MATCH(Vertices[[#This Row],[Vertex]],GroupVertices[Vertex],0)),1,1,"")</f>
        <v>est</v>
      </c>
      <c r="BH161" s="51"/>
      <c r="BI161" s="51"/>
      <c r="BJ161" s="51"/>
      <c r="BK161" s="51"/>
      <c r="BL161" s="51" t="s">
        <v>2528</v>
      </c>
      <c r="BM161" s="51" t="s">
        <v>2528</v>
      </c>
      <c r="BN161" s="161" t="s">
        <v>4682</v>
      </c>
      <c r="BO161" s="161" t="s">
        <v>4910</v>
      </c>
      <c r="BP161" s="161" t="s">
        <v>5029</v>
      </c>
      <c r="BQ161" s="161" t="s">
        <v>5231</v>
      </c>
    </row>
    <row r="162" spans="1:69" ht="41.45" customHeight="1" x14ac:dyDescent="0.25">
      <c r="A162" s="14" t="s">
        <v>2607</v>
      </c>
      <c r="C162" s="15" t="s">
        <v>4409</v>
      </c>
      <c r="D162" s="126"/>
      <c r="E162" s="131"/>
      <c r="F162" s="125"/>
      <c r="G162" s="119" t="s">
        <v>2786</v>
      </c>
      <c r="H162" s="126"/>
      <c r="I162" s="132"/>
      <c r="J162" s="127"/>
      <c r="K162" s="127"/>
      <c r="L162" s="133" t="s">
        <v>2821</v>
      </c>
      <c r="M162" s="128"/>
      <c r="N162" s="134">
        <v>8393.470703125</v>
      </c>
      <c r="O162" s="134">
        <v>3182.12255859375</v>
      </c>
      <c r="P162" s="135"/>
      <c r="Q162" s="136"/>
      <c r="R162" s="136"/>
      <c r="S162" s="51">
        <v>2</v>
      </c>
      <c r="T162" s="51">
        <v>0</v>
      </c>
      <c r="U162" s="51">
        <v>2</v>
      </c>
      <c r="V162" s="52">
        <v>0</v>
      </c>
      <c r="W162" s="52">
        <v>1.266E-3</v>
      </c>
      <c r="X162" s="52">
        <v>2.7320000000000001E-3</v>
      </c>
      <c r="Y162" s="52">
        <v>0.67713100000000004</v>
      </c>
      <c r="Z162" s="52">
        <v>1</v>
      </c>
      <c r="AA162" s="52">
        <v>0</v>
      </c>
      <c r="AB162" s="137">
        <v>18</v>
      </c>
      <c r="AC162" s="137"/>
      <c r="AD162" s="106"/>
      <c r="AE162" s="91" t="s">
        <v>2739</v>
      </c>
      <c r="AF162" s="91">
        <v>226</v>
      </c>
      <c r="AG162" s="91">
        <v>7273</v>
      </c>
      <c r="AH162" s="91">
        <v>72227</v>
      </c>
      <c r="AI162" s="91">
        <v>15310</v>
      </c>
      <c r="AJ162" s="91">
        <v>19800</v>
      </c>
      <c r="AK162" s="91" t="s">
        <v>2752</v>
      </c>
      <c r="AL162" s="91" t="s">
        <v>2762</v>
      </c>
      <c r="AM162" s="97" t="s">
        <v>2769</v>
      </c>
      <c r="AN162" s="91" t="s">
        <v>293</v>
      </c>
      <c r="AO162" s="94">
        <v>40068.444895833331</v>
      </c>
      <c r="AP162" s="97" t="s">
        <v>2779</v>
      </c>
      <c r="AQ162" s="91" t="b">
        <v>0</v>
      </c>
      <c r="AR162" s="91" t="b">
        <v>0</v>
      </c>
      <c r="AS162" s="91" t="b">
        <v>1</v>
      </c>
      <c r="AT162" s="91" t="s">
        <v>246</v>
      </c>
      <c r="AU162" s="91">
        <v>49</v>
      </c>
      <c r="AV162" s="97" t="s">
        <v>2784</v>
      </c>
      <c r="AW162" s="91" t="b">
        <v>0</v>
      </c>
      <c r="AX162" s="91" t="s">
        <v>308</v>
      </c>
      <c r="AY162" s="97" t="s">
        <v>2802</v>
      </c>
      <c r="AZ162" s="91" t="s">
        <v>66</v>
      </c>
      <c r="BA162" s="130" t="s">
        <v>2044</v>
      </c>
      <c r="BB162">
        <v>2</v>
      </c>
      <c r="BC162" s="130">
        <v>0</v>
      </c>
      <c r="BD162" s="130">
        <v>0</v>
      </c>
      <c r="BE162" s="130" t="s">
        <v>4407</v>
      </c>
      <c r="BF162" s="130" t="s">
        <v>4396</v>
      </c>
      <c r="BG162" s="90" t="str">
        <f>REPLACE(INDEX(GroupVertices[Group], MATCH(Vertices[[#This Row],[Vertex]],GroupVertices[Vertex],0)),1,1,"")</f>
        <v>est</v>
      </c>
      <c r="BH162" s="51"/>
      <c r="BI162" s="51"/>
      <c r="BJ162" s="51"/>
      <c r="BK162" s="51"/>
      <c r="BL162" s="51" t="s">
        <v>2528</v>
      </c>
      <c r="BM162" s="51" t="s">
        <v>2528</v>
      </c>
      <c r="BN162" s="161" t="s">
        <v>4700</v>
      </c>
      <c r="BO162" s="161" t="s">
        <v>4700</v>
      </c>
      <c r="BP162" s="161" t="s">
        <v>5029</v>
      </c>
      <c r="BQ162" s="161" t="s">
        <v>5029</v>
      </c>
    </row>
    <row r="163" spans="1:69" ht="41.45" customHeight="1" x14ac:dyDescent="0.25">
      <c r="A163" s="14" t="s">
        <v>3166</v>
      </c>
      <c r="C163" s="126" t="s">
        <v>4410</v>
      </c>
      <c r="D163" s="108"/>
      <c r="E163" s="109"/>
      <c r="F163" s="110"/>
      <c r="G163" s="120" t="s">
        <v>3181</v>
      </c>
      <c r="H163" s="108"/>
      <c r="I163" s="111"/>
      <c r="J163" s="112"/>
      <c r="K163" s="112"/>
      <c r="L163" s="122" t="s">
        <v>3238</v>
      </c>
      <c r="M163" s="113"/>
      <c r="N163" s="114">
        <v>8897.2314453125</v>
      </c>
      <c r="O163" s="114">
        <v>4336.64306640625</v>
      </c>
      <c r="P163" s="115"/>
      <c r="Q163" s="116"/>
      <c r="R163" s="116"/>
      <c r="S163" s="51">
        <v>2</v>
      </c>
      <c r="T163" s="51">
        <v>0</v>
      </c>
      <c r="U163" s="51">
        <v>2</v>
      </c>
      <c r="V163" s="52">
        <v>0</v>
      </c>
      <c r="W163" s="52">
        <v>1.266E-3</v>
      </c>
      <c r="X163" s="52">
        <v>2.7320000000000001E-3</v>
      </c>
      <c r="Y163" s="52">
        <v>0.67713100000000004</v>
      </c>
      <c r="Z163" s="52">
        <v>1</v>
      </c>
      <c r="AA163" s="52">
        <v>0</v>
      </c>
      <c r="AB163" s="117">
        <v>19</v>
      </c>
      <c r="AC163" s="117"/>
      <c r="AD163" s="106"/>
      <c r="AE163" s="91" t="s">
        <v>3206</v>
      </c>
      <c r="AF163" s="91">
        <v>125</v>
      </c>
      <c r="AG163" s="91">
        <v>34</v>
      </c>
      <c r="AH163" s="91">
        <v>322</v>
      </c>
      <c r="AI163" s="91">
        <v>3812</v>
      </c>
      <c r="AJ163" s="91"/>
      <c r="AK163" s="91" t="s">
        <v>3214</v>
      </c>
      <c r="AL163" s="91" t="s">
        <v>3219</v>
      </c>
      <c r="AM163" s="91"/>
      <c r="AN163" s="91"/>
      <c r="AO163" s="94">
        <v>42543.48170138889</v>
      </c>
      <c r="AP163" s="97" t="s">
        <v>3224</v>
      </c>
      <c r="AQ163" s="91" t="b">
        <v>1</v>
      </c>
      <c r="AR163" s="91" t="b">
        <v>0</v>
      </c>
      <c r="AS163" s="91" t="b">
        <v>1</v>
      </c>
      <c r="AT163" s="91" t="s">
        <v>246</v>
      </c>
      <c r="AU163" s="91">
        <v>0</v>
      </c>
      <c r="AV163" s="91"/>
      <c r="AW163" s="91" t="b">
        <v>0</v>
      </c>
      <c r="AX163" s="91" t="s">
        <v>308</v>
      </c>
      <c r="AY163" s="97" t="s">
        <v>3230</v>
      </c>
      <c r="AZ163" s="91" t="s">
        <v>66</v>
      </c>
      <c r="BA163" s="130" t="s">
        <v>3246</v>
      </c>
      <c r="BB163">
        <v>2</v>
      </c>
      <c r="BC163" s="130">
        <v>0</v>
      </c>
      <c r="BD163" s="130">
        <v>0</v>
      </c>
      <c r="BE163" s="130" t="s">
        <v>4407</v>
      </c>
      <c r="BF163" s="130" t="s">
        <v>4397</v>
      </c>
      <c r="BG163" s="90" t="str">
        <f>REPLACE(INDEX(GroupVertices[Group], MATCH(Vertices[[#This Row],[Vertex]],GroupVertices[Vertex],0)),1,1,"")</f>
        <v>est</v>
      </c>
      <c r="BH163" s="51"/>
      <c r="BI163" s="51"/>
      <c r="BJ163" s="51"/>
      <c r="BK163" s="51"/>
      <c r="BL163" s="51"/>
      <c r="BM163" s="51"/>
      <c r="BN163" s="161" t="s">
        <v>4840</v>
      </c>
      <c r="BO163" s="161" t="s">
        <v>4840</v>
      </c>
      <c r="BP163" s="161" t="s">
        <v>5186</v>
      </c>
      <c r="BQ163" s="161" t="s">
        <v>5186</v>
      </c>
    </row>
    <row r="164" spans="1:69" ht="41.45" customHeight="1" x14ac:dyDescent="0.25">
      <c r="A164" s="14" t="s">
        <v>3168</v>
      </c>
      <c r="C164" s="126" t="s">
        <v>4410</v>
      </c>
      <c r="D164" s="126"/>
      <c r="E164" s="131"/>
      <c r="F164" s="125"/>
      <c r="G164" s="119" t="s">
        <v>3183</v>
      </c>
      <c r="H164" s="126"/>
      <c r="I164" s="132"/>
      <c r="J164" s="127"/>
      <c r="K164" s="127"/>
      <c r="L164" s="133" t="s">
        <v>3240</v>
      </c>
      <c r="M164" s="128"/>
      <c r="N164" s="134">
        <v>8163.69140625</v>
      </c>
      <c r="O164" s="134">
        <v>5031.67822265625</v>
      </c>
      <c r="P164" s="135"/>
      <c r="Q164" s="136"/>
      <c r="R164" s="136"/>
      <c r="S164" s="51">
        <v>2</v>
      </c>
      <c r="T164" s="51">
        <v>0</v>
      </c>
      <c r="U164" s="51">
        <v>2</v>
      </c>
      <c r="V164" s="52">
        <v>0</v>
      </c>
      <c r="W164" s="52">
        <v>1.266E-3</v>
      </c>
      <c r="X164" s="52">
        <v>2.7320000000000001E-3</v>
      </c>
      <c r="Y164" s="52">
        <v>0.67713100000000004</v>
      </c>
      <c r="Z164" s="52">
        <v>1</v>
      </c>
      <c r="AA164" s="52">
        <v>0</v>
      </c>
      <c r="AB164" s="137">
        <v>20</v>
      </c>
      <c r="AC164" s="137"/>
      <c r="AD164" s="106"/>
      <c r="AE164" s="91" t="s">
        <v>3208</v>
      </c>
      <c r="AF164" s="91">
        <v>18</v>
      </c>
      <c r="AG164" s="91">
        <v>41</v>
      </c>
      <c r="AH164" s="91">
        <v>141</v>
      </c>
      <c r="AI164" s="91">
        <v>634</v>
      </c>
      <c r="AJ164" s="91"/>
      <c r="AK164" s="91" t="s">
        <v>3216</v>
      </c>
      <c r="AL164" s="91" t="s">
        <v>3221</v>
      </c>
      <c r="AM164" s="91"/>
      <c r="AN164" s="91"/>
      <c r="AO164" s="94">
        <v>41333.483414351853</v>
      </c>
      <c r="AP164" s="97" t="s">
        <v>3226</v>
      </c>
      <c r="AQ164" s="91" t="b">
        <v>0</v>
      </c>
      <c r="AR164" s="91" t="b">
        <v>0</v>
      </c>
      <c r="AS164" s="91" t="b">
        <v>1</v>
      </c>
      <c r="AT164" s="91" t="s">
        <v>246</v>
      </c>
      <c r="AU164" s="91">
        <v>0</v>
      </c>
      <c r="AV164" s="97" t="s">
        <v>300</v>
      </c>
      <c r="AW164" s="91" t="b">
        <v>0</v>
      </c>
      <c r="AX164" s="91" t="s">
        <v>308</v>
      </c>
      <c r="AY164" s="97" t="s">
        <v>3232</v>
      </c>
      <c r="AZ164" s="91" t="s">
        <v>66</v>
      </c>
      <c r="BA164" s="130" t="s">
        <v>3246</v>
      </c>
      <c r="BB164">
        <v>2</v>
      </c>
      <c r="BC164" s="130">
        <v>0</v>
      </c>
      <c r="BD164" s="130">
        <v>0</v>
      </c>
      <c r="BE164" s="130" t="s">
        <v>4407</v>
      </c>
      <c r="BF164" s="130" t="s">
        <v>4397</v>
      </c>
      <c r="BG164" s="90" t="str">
        <f>REPLACE(INDEX(GroupVertices[Group], MATCH(Vertices[[#This Row],[Vertex]],GroupVertices[Vertex],0)),1,1,"")</f>
        <v>est</v>
      </c>
      <c r="BH164" s="51"/>
      <c r="BI164" s="51"/>
      <c r="BJ164" s="51"/>
      <c r="BK164" s="51"/>
      <c r="BL164" s="51"/>
      <c r="BM164" s="51"/>
      <c r="BN164" s="161" t="s">
        <v>4840</v>
      </c>
      <c r="BO164" s="161" t="s">
        <v>4840</v>
      </c>
      <c r="BP164" s="161" t="s">
        <v>5186</v>
      </c>
      <c r="BQ164" s="161" t="s">
        <v>5186</v>
      </c>
    </row>
    <row r="165" spans="1:69" ht="41.45" customHeight="1" x14ac:dyDescent="0.25">
      <c r="A165" s="14" t="s">
        <v>444</v>
      </c>
      <c r="C165" s="15" t="s">
        <v>4409</v>
      </c>
      <c r="D165" s="126"/>
      <c r="E165" s="131"/>
      <c r="F165" s="125"/>
      <c r="G165" s="119" t="s">
        <v>465</v>
      </c>
      <c r="H165" s="126"/>
      <c r="I165" s="132"/>
      <c r="J165" s="127"/>
      <c r="K165" s="127"/>
      <c r="L165" s="133" t="s">
        <v>469</v>
      </c>
      <c r="M165" s="128"/>
      <c r="N165" s="134">
        <v>1698.07177734375</v>
      </c>
      <c r="O165" s="134">
        <v>8639.4921875</v>
      </c>
      <c r="P165" s="135"/>
      <c r="Q165" s="136"/>
      <c r="R165" s="136"/>
      <c r="S165" s="51">
        <v>2</v>
      </c>
      <c r="T165" s="51">
        <v>1</v>
      </c>
      <c r="U165" s="51">
        <v>1</v>
      </c>
      <c r="V165" s="52">
        <v>0</v>
      </c>
      <c r="W165" s="52">
        <v>1.266E-3</v>
      </c>
      <c r="X165" s="52">
        <v>2.725E-3</v>
      </c>
      <c r="Y165" s="52">
        <v>0.696631</v>
      </c>
      <c r="Z165" s="52">
        <v>1</v>
      </c>
      <c r="AA165" s="52">
        <v>0</v>
      </c>
      <c r="AB165" s="137">
        <v>21</v>
      </c>
      <c r="AC165" s="137"/>
      <c r="AD165" s="106"/>
      <c r="AE165" s="91" t="s">
        <v>455</v>
      </c>
      <c r="AF165" s="91">
        <v>2387</v>
      </c>
      <c r="AG165" s="91">
        <v>9956</v>
      </c>
      <c r="AH165" s="91">
        <v>76949</v>
      </c>
      <c r="AI165" s="91">
        <v>6635</v>
      </c>
      <c r="AJ165" s="91">
        <v>19800</v>
      </c>
      <c r="AK165" s="91" t="s">
        <v>457</v>
      </c>
      <c r="AL165" s="91" t="s">
        <v>459</v>
      </c>
      <c r="AM165" s="97" t="s">
        <v>461</v>
      </c>
      <c r="AN165" s="91" t="s">
        <v>291</v>
      </c>
      <c r="AO165" s="94">
        <v>40697.221203703702</v>
      </c>
      <c r="AP165" s="97" t="s">
        <v>462</v>
      </c>
      <c r="AQ165" s="91" t="b">
        <v>0</v>
      </c>
      <c r="AR165" s="91" t="b">
        <v>0</v>
      </c>
      <c r="AS165" s="91" t="b">
        <v>1</v>
      </c>
      <c r="AT165" s="91" t="s">
        <v>246</v>
      </c>
      <c r="AU165" s="91">
        <v>55</v>
      </c>
      <c r="AV165" s="97" t="s">
        <v>464</v>
      </c>
      <c r="AW165" s="91" t="b">
        <v>0</v>
      </c>
      <c r="AX165" s="91" t="s">
        <v>308</v>
      </c>
      <c r="AY165" s="97" t="s">
        <v>467</v>
      </c>
      <c r="AZ165" s="91" t="s">
        <v>66</v>
      </c>
      <c r="BA165" s="130" t="s">
        <v>326</v>
      </c>
      <c r="BB165">
        <v>2</v>
      </c>
      <c r="BC165" s="130">
        <v>2</v>
      </c>
      <c r="BD165" s="130">
        <v>1</v>
      </c>
      <c r="BE165" s="130" t="s">
        <v>4404</v>
      </c>
      <c r="BF165" s="130" t="s">
        <v>4396</v>
      </c>
      <c r="BG165" s="90" t="str">
        <f>REPLACE(INDEX(GroupVertices[Group], MATCH(Vertices[[#This Row],[Vertex]],GroupVertices[Vertex],0)),1,1,"")</f>
        <v>outh</v>
      </c>
      <c r="BH165" s="51"/>
      <c r="BI165" s="51"/>
      <c r="BJ165" s="51"/>
      <c r="BK165" s="51"/>
      <c r="BL165" s="51"/>
      <c r="BM165" s="51"/>
      <c r="BN165" s="161" t="s">
        <v>4597</v>
      </c>
      <c r="BO165" s="161" t="s">
        <v>4597</v>
      </c>
      <c r="BP165" s="161" t="s">
        <v>4943</v>
      </c>
      <c r="BQ165" s="161" t="s">
        <v>4943</v>
      </c>
    </row>
    <row r="166" spans="1:69" ht="41.45" customHeight="1" x14ac:dyDescent="0.25">
      <c r="A166" s="107" t="s">
        <v>445</v>
      </c>
      <c r="C166" s="15" t="s">
        <v>4409</v>
      </c>
      <c r="D166" s="126"/>
      <c r="E166" s="131"/>
      <c r="F166" s="125"/>
      <c r="G166" s="119" t="s">
        <v>466</v>
      </c>
      <c r="H166" s="126"/>
      <c r="I166" s="132"/>
      <c r="J166" s="127"/>
      <c r="K166" s="127"/>
      <c r="L166" s="133" t="s">
        <v>470</v>
      </c>
      <c r="M166" s="128"/>
      <c r="N166" s="134">
        <v>1526.837646484375</v>
      </c>
      <c r="O166" s="134">
        <v>7742.2587890625</v>
      </c>
      <c r="P166" s="135"/>
      <c r="Q166" s="136"/>
      <c r="R166" s="136"/>
      <c r="S166" s="51">
        <v>2</v>
      </c>
      <c r="T166" s="51">
        <v>0</v>
      </c>
      <c r="U166" s="51">
        <v>2</v>
      </c>
      <c r="V166" s="52">
        <v>0</v>
      </c>
      <c r="W166" s="52">
        <v>1.266E-3</v>
      </c>
      <c r="X166" s="52">
        <v>2.725E-3</v>
      </c>
      <c r="Y166" s="52">
        <v>0.696631</v>
      </c>
      <c r="Z166" s="52">
        <v>1</v>
      </c>
      <c r="AA166" s="52">
        <v>0</v>
      </c>
      <c r="AB166" s="137">
        <v>22</v>
      </c>
      <c r="AC166" s="137"/>
      <c r="AD166" s="118"/>
      <c r="AE166" s="92" t="s">
        <v>456</v>
      </c>
      <c r="AF166" s="92">
        <v>298</v>
      </c>
      <c r="AG166" s="92">
        <v>475</v>
      </c>
      <c r="AH166" s="92">
        <v>1003</v>
      </c>
      <c r="AI166" s="92">
        <v>1108</v>
      </c>
      <c r="AJ166" s="92"/>
      <c r="AK166" s="92" t="s">
        <v>458</v>
      </c>
      <c r="AL166" s="92" t="s">
        <v>460</v>
      </c>
      <c r="AM166" s="92"/>
      <c r="AN166" s="92"/>
      <c r="AO166" s="95">
        <v>42361.315428240741</v>
      </c>
      <c r="AP166" s="98" t="s">
        <v>463</v>
      </c>
      <c r="AQ166" s="92" t="b">
        <v>1</v>
      </c>
      <c r="AR166" s="92" t="b">
        <v>0</v>
      </c>
      <c r="AS166" s="92" t="b">
        <v>1</v>
      </c>
      <c r="AT166" s="92" t="s">
        <v>246</v>
      </c>
      <c r="AU166" s="92">
        <v>2</v>
      </c>
      <c r="AV166" s="92"/>
      <c r="AW166" s="92" t="b">
        <v>0</v>
      </c>
      <c r="AX166" s="92" t="s">
        <v>308</v>
      </c>
      <c r="AY166" s="98" t="s">
        <v>468</v>
      </c>
      <c r="AZ166" s="92" t="s">
        <v>66</v>
      </c>
      <c r="BA166" s="130" t="s">
        <v>326</v>
      </c>
      <c r="BB166">
        <v>2</v>
      </c>
      <c r="BC166" s="130">
        <v>2</v>
      </c>
      <c r="BD166" s="130">
        <v>1</v>
      </c>
      <c r="BE166" s="130" t="s">
        <v>4404</v>
      </c>
      <c r="BF166" s="130" t="s">
        <v>4396</v>
      </c>
      <c r="BG166" s="90" t="str">
        <f>REPLACE(INDEX(GroupVertices[Group], MATCH(Vertices[[#This Row],[Vertex]],GroupVertices[Vertex],0)),1,1,"")</f>
        <v>outh</v>
      </c>
      <c r="BH166" s="51"/>
      <c r="BI166" s="51"/>
      <c r="BJ166" s="51"/>
      <c r="BK166" s="51"/>
      <c r="BL166" s="51"/>
      <c r="BM166" s="51"/>
      <c r="BN166" s="161" t="s">
        <v>4598</v>
      </c>
      <c r="BO166" s="161" t="s">
        <v>4598</v>
      </c>
      <c r="BP166" s="161" t="s">
        <v>4944</v>
      </c>
      <c r="BQ166" s="161" t="s">
        <v>4944</v>
      </c>
    </row>
    <row r="167" spans="1:69" ht="41.45" customHeight="1" x14ac:dyDescent="0.25">
      <c r="A167" s="14" t="s">
        <v>1997</v>
      </c>
      <c r="C167" s="15" t="s">
        <v>4409</v>
      </c>
      <c r="D167" s="126"/>
      <c r="E167" s="131"/>
      <c r="F167" s="125"/>
      <c r="G167" s="119" t="s">
        <v>2000</v>
      </c>
      <c r="H167" s="126"/>
      <c r="I167" s="132"/>
      <c r="J167" s="127"/>
      <c r="K167" s="127"/>
      <c r="L167" s="133" t="s">
        <v>2013</v>
      </c>
      <c r="M167" s="128"/>
      <c r="N167" s="134">
        <v>3211.270751953125</v>
      </c>
      <c r="O167" s="134">
        <v>2601.02978515625</v>
      </c>
      <c r="P167" s="135"/>
      <c r="Q167" s="136"/>
      <c r="R167" s="136"/>
      <c r="S167" s="51">
        <v>2</v>
      </c>
      <c r="T167" s="51">
        <v>0</v>
      </c>
      <c r="U167" s="51">
        <v>2</v>
      </c>
      <c r="V167" s="52">
        <v>0</v>
      </c>
      <c r="W167" s="52">
        <v>1.266E-3</v>
      </c>
      <c r="X167" s="52">
        <v>2.725E-3</v>
      </c>
      <c r="Y167" s="52">
        <v>0.696631</v>
      </c>
      <c r="Z167" s="52">
        <v>1</v>
      </c>
      <c r="AA167" s="52">
        <v>0</v>
      </c>
      <c r="AB167" s="137">
        <v>23</v>
      </c>
      <c r="AC167" s="137"/>
      <c r="AD167" s="106"/>
      <c r="AE167" s="91" t="s">
        <v>2005</v>
      </c>
      <c r="AF167" s="91">
        <v>167</v>
      </c>
      <c r="AG167" s="91">
        <v>51</v>
      </c>
      <c r="AH167" s="91">
        <v>830</v>
      </c>
      <c r="AI167" s="91">
        <v>241</v>
      </c>
      <c r="AJ167" s="91">
        <v>19800</v>
      </c>
      <c r="AK167" s="91" t="s">
        <v>2007</v>
      </c>
      <c r="AL167" s="91" t="s">
        <v>2009</v>
      </c>
      <c r="AM167" s="91"/>
      <c r="AN167" s="91" t="s">
        <v>283</v>
      </c>
      <c r="AO167" s="94">
        <v>41146.642407407409</v>
      </c>
      <c r="AP167" s="91"/>
      <c r="AQ167" s="91" t="b">
        <v>0</v>
      </c>
      <c r="AR167" s="91" t="b">
        <v>0</v>
      </c>
      <c r="AS167" s="91" t="b">
        <v>1</v>
      </c>
      <c r="AT167" s="91" t="s">
        <v>246</v>
      </c>
      <c r="AU167" s="91">
        <v>6</v>
      </c>
      <c r="AV167" s="97" t="s">
        <v>1142</v>
      </c>
      <c r="AW167" s="91" t="b">
        <v>0</v>
      </c>
      <c r="AX167" s="91" t="s">
        <v>308</v>
      </c>
      <c r="AY167" s="97" t="s">
        <v>2011</v>
      </c>
      <c r="AZ167" s="91" t="s">
        <v>66</v>
      </c>
      <c r="BA167" s="130" t="s">
        <v>1897</v>
      </c>
      <c r="BB167">
        <v>2</v>
      </c>
      <c r="BC167" s="130">
        <v>2</v>
      </c>
      <c r="BD167" s="130">
        <v>1</v>
      </c>
      <c r="BE167" s="130" t="s">
        <v>4406</v>
      </c>
      <c r="BF167" s="130" t="s">
        <v>4396</v>
      </c>
      <c r="BG167" s="90" t="str">
        <f>REPLACE(INDEX(GroupVertices[Group], MATCH(Vertices[[#This Row],[Vertex]],GroupVertices[Vertex],0)),1,1,"")</f>
        <v>orth</v>
      </c>
      <c r="BH167" s="51"/>
      <c r="BI167" s="51"/>
      <c r="BJ167" s="51"/>
      <c r="BK167" s="51"/>
      <c r="BL167" s="51"/>
      <c r="BM167" s="51"/>
      <c r="BN167" s="161" t="s">
        <v>4676</v>
      </c>
      <c r="BO167" s="161" t="s">
        <v>4676</v>
      </c>
      <c r="BP167" s="161" t="s">
        <v>5023</v>
      </c>
      <c r="BQ167" s="161" t="s">
        <v>5023</v>
      </c>
    </row>
    <row r="168" spans="1:69" ht="41.45" customHeight="1" x14ac:dyDescent="0.25">
      <c r="A168" s="107" t="s">
        <v>1998</v>
      </c>
      <c r="C168" s="15" t="s">
        <v>4409</v>
      </c>
      <c r="D168" s="126"/>
      <c r="E168" s="131"/>
      <c r="F168" s="125"/>
      <c r="G168" s="119" t="s">
        <v>2010</v>
      </c>
      <c r="H168" s="126"/>
      <c r="I168" s="132"/>
      <c r="J168" s="127"/>
      <c r="K168" s="127"/>
      <c r="L168" s="133" t="s">
        <v>3715</v>
      </c>
      <c r="M168" s="128"/>
      <c r="N168" s="134">
        <v>2329.971435546875</v>
      </c>
      <c r="O168" s="134">
        <v>2809.73681640625</v>
      </c>
      <c r="P168" s="135"/>
      <c r="Q168" s="136"/>
      <c r="R168" s="136"/>
      <c r="S168" s="51">
        <v>2</v>
      </c>
      <c r="T168" s="51">
        <v>1</v>
      </c>
      <c r="U168" s="51">
        <v>1</v>
      </c>
      <c r="V168" s="52">
        <v>0</v>
      </c>
      <c r="W168" s="52">
        <v>1.266E-3</v>
      </c>
      <c r="X168" s="52">
        <v>2.725E-3</v>
      </c>
      <c r="Y168" s="52">
        <v>0.696631</v>
      </c>
      <c r="Z168" s="52">
        <v>1</v>
      </c>
      <c r="AA168" s="52">
        <v>0</v>
      </c>
      <c r="AB168" s="137">
        <v>24</v>
      </c>
      <c r="AC168" s="137"/>
      <c r="AD168" s="118"/>
      <c r="AE168" s="92" t="s">
        <v>2006</v>
      </c>
      <c r="AF168" s="92">
        <v>91</v>
      </c>
      <c r="AG168" s="92">
        <v>58</v>
      </c>
      <c r="AH168" s="92">
        <v>73</v>
      </c>
      <c r="AI168" s="92">
        <v>18</v>
      </c>
      <c r="AJ168" s="92">
        <v>19800</v>
      </c>
      <c r="AK168" s="92" t="s">
        <v>2008</v>
      </c>
      <c r="AL168" s="92" t="s">
        <v>291</v>
      </c>
      <c r="AM168" s="92"/>
      <c r="AN168" s="92" t="s">
        <v>283</v>
      </c>
      <c r="AO168" s="95">
        <v>40206.20144675926</v>
      </c>
      <c r="AP168" s="92"/>
      <c r="AQ168" s="92" t="b">
        <v>0</v>
      </c>
      <c r="AR168" s="92" t="b">
        <v>0</v>
      </c>
      <c r="AS168" s="92" t="b">
        <v>1</v>
      </c>
      <c r="AT168" s="92" t="s">
        <v>246</v>
      </c>
      <c r="AU168" s="92">
        <v>1</v>
      </c>
      <c r="AV168" s="98" t="s">
        <v>302</v>
      </c>
      <c r="AW168" s="92" t="b">
        <v>0</v>
      </c>
      <c r="AX168" s="92" t="s">
        <v>308</v>
      </c>
      <c r="AY168" s="98" t="s">
        <v>2012</v>
      </c>
      <c r="AZ168" s="92" t="s">
        <v>66</v>
      </c>
      <c r="BA168" s="130" t="s">
        <v>1897</v>
      </c>
      <c r="BB168">
        <v>2</v>
      </c>
      <c r="BC168" s="130">
        <v>0</v>
      </c>
      <c r="BD168" s="130">
        <v>0</v>
      </c>
      <c r="BE168" s="130" t="s">
        <v>4406</v>
      </c>
      <c r="BF168" s="130" t="s">
        <v>4396</v>
      </c>
      <c r="BG168" s="90" t="str">
        <f>REPLACE(INDEX(GroupVertices[Group], MATCH(Vertices[[#This Row],[Vertex]],GroupVertices[Vertex],0)),1,1,"")</f>
        <v>orth</v>
      </c>
      <c r="BH168" s="51"/>
      <c r="BI168" s="51"/>
      <c r="BJ168" s="51"/>
      <c r="BK168" s="51"/>
      <c r="BL168" s="51"/>
      <c r="BM168" s="51"/>
      <c r="BN168" s="161" t="s">
        <v>4677</v>
      </c>
      <c r="BO168" s="161" t="s">
        <v>4677</v>
      </c>
      <c r="BP168" s="161" t="s">
        <v>5024</v>
      </c>
      <c r="BQ168" s="161" t="s">
        <v>5024</v>
      </c>
    </row>
    <row r="169" spans="1:69" ht="41.45" customHeight="1" x14ac:dyDescent="0.25">
      <c r="A169" s="107" t="s">
        <v>3790</v>
      </c>
      <c r="C169" s="15" t="s">
        <v>4409</v>
      </c>
      <c r="D169" s="126"/>
      <c r="E169" s="131"/>
      <c r="F169" s="125"/>
      <c r="G169" s="119" t="s">
        <v>3798</v>
      </c>
      <c r="H169" s="126"/>
      <c r="I169" s="132"/>
      <c r="J169" s="127"/>
      <c r="K169" s="127"/>
      <c r="L169" s="133" t="s">
        <v>3820</v>
      </c>
      <c r="M169" s="128"/>
      <c r="N169" s="134">
        <v>4065.248046875</v>
      </c>
      <c r="O169" s="134">
        <v>708.6358642578125</v>
      </c>
      <c r="P169" s="135"/>
      <c r="Q169" s="136"/>
      <c r="R169" s="136"/>
      <c r="S169" s="51">
        <v>2</v>
      </c>
      <c r="T169" s="51">
        <v>0</v>
      </c>
      <c r="U169" s="51">
        <v>2</v>
      </c>
      <c r="V169" s="52">
        <v>0</v>
      </c>
      <c r="W169" s="52">
        <v>1.266E-3</v>
      </c>
      <c r="X169" s="52">
        <v>2.725E-3</v>
      </c>
      <c r="Y169" s="52">
        <v>0.696631</v>
      </c>
      <c r="Z169" s="52">
        <v>1</v>
      </c>
      <c r="AA169" s="52">
        <v>0</v>
      </c>
      <c r="AB169" s="137">
        <v>25</v>
      </c>
      <c r="AC169" s="137"/>
      <c r="AD169" s="118"/>
      <c r="AE169" s="92" t="s">
        <v>3807</v>
      </c>
      <c r="AF169" s="92">
        <v>40</v>
      </c>
      <c r="AG169" s="92">
        <v>1</v>
      </c>
      <c r="AH169" s="92">
        <v>40</v>
      </c>
      <c r="AI169" s="92">
        <v>13</v>
      </c>
      <c r="AJ169" s="92"/>
      <c r="AK169" s="92" t="s">
        <v>3809</v>
      </c>
      <c r="AL169" s="92" t="s">
        <v>3810</v>
      </c>
      <c r="AM169" s="92"/>
      <c r="AN169" s="92"/>
      <c r="AO169" s="95">
        <v>40137.609016203707</v>
      </c>
      <c r="AP169" s="98" t="s">
        <v>3813</v>
      </c>
      <c r="AQ169" s="92" t="b">
        <v>1</v>
      </c>
      <c r="AR169" s="92" t="b">
        <v>0</v>
      </c>
      <c r="AS169" s="92" t="b">
        <v>0</v>
      </c>
      <c r="AT169" s="92" t="s">
        <v>246</v>
      </c>
      <c r="AU169" s="92">
        <v>0</v>
      </c>
      <c r="AV169" s="98" t="s">
        <v>300</v>
      </c>
      <c r="AW169" s="92" t="b">
        <v>0</v>
      </c>
      <c r="AX169" s="92" t="s">
        <v>308</v>
      </c>
      <c r="AY169" s="98" t="s">
        <v>3817</v>
      </c>
      <c r="AZ169" s="92" t="s">
        <v>66</v>
      </c>
      <c r="BA169" s="130" t="s">
        <v>3787</v>
      </c>
      <c r="BB169">
        <v>2</v>
      </c>
      <c r="BC169" s="130">
        <v>2</v>
      </c>
      <c r="BD169" s="130">
        <v>1</v>
      </c>
      <c r="BE169" s="130" t="s">
        <v>4406</v>
      </c>
      <c r="BF169" s="130" t="s">
        <v>4396</v>
      </c>
      <c r="BG169" s="90" t="str">
        <f>REPLACE(INDEX(GroupVertices[Group], MATCH(Vertices[[#This Row],[Vertex]],GroupVertices[Vertex],0)),1,1,"")</f>
        <v>orth</v>
      </c>
      <c r="BH169" s="51"/>
      <c r="BI169" s="51"/>
      <c r="BJ169" s="51"/>
      <c r="BK169" s="51"/>
      <c r="BL169" s="51" t="s">
        <v>3795</v>
      </c>
      <c r="BM169" s="51" t="s">
        <v>3795</v>
      </c>
      <c r="BN169" s="161" t="s">
        <v>4749</v>
      </c>
      <c r="BO169" s="161" t="s">
        <v>4749</v>
      </c>
      <c r="BP169" s="161" t="s">
        <v>5095</v>
      </c>
      <c r="BQ169" s="161" t="s">
        <v>5095</v>
      </c>
    </row>
    <row r="170" spans="1:69" ht="41.45" customHeight="1" x14ac:dyDescent="0.25">
      <c r="A170" s="14" t="s">
        <v>3789</v>
      </c>
      <c r="C170" s="126" t="s">
        <v>4410</v>
      </c>
      <c r="D170" s="15"/>
      <c r="E170" s="102"/>
      <c r="F170" s="125"/>
      <c r="G170" s="119" t="s">
        <v>3814</v>
      </c>
      <c r="H170" s="126"/>
      <c r="I170" s="16"/>
      <c r="J170" s="62"/>
      <c r="K170" s="127"/>
      <c r="L170" s="121" t="s">
        <v>3819</v>
      </c>
      <c r="M170" s="128"/>
      <c r="N170" s="104">
        <v>3438.318115234375</v>
      </c>
      <c r="O170" s="104">
        <v>1921.962158203125</v>
      </c>
      <c r="P170" s="73"/>
      <c r="Q170" s="105"/>
      <c r="R170" s="105"/>
      <c r="S170" s="51">
        <v>2</v>
      </c>
      <c r="T170" s="51">
        <v>1</v>
      </c>
      <c r="U170" s="51">
        <v>1</v>
      </c>
      <c r="V170" s="52">
        <v>0</v>
      </c>
      <c r="W170" s="52">
        <v>1.266E-3</v>
      </c>
      <c r="X170" s="52">
        <v>2.725E-3</v>
      </c>
      <c r="Y170" s="52">
        <v>0.696631</v>
      </c>
      <c r="Z170" s="52">
        <v>1</v>
      </c>
      <c r="AA170" s="52">
        <v>0</v>
      </c>
      <c r="AB170" s="78">
        <v>26</v>
      </c>
      <c r="AC170" s="78"/>
      <c r="AD170" s="106"/>
      <c r="AE170" s="91" t="s">
        <v>3806</v>
      </c>
      <c r="AF170" s="91">
        <v>957</v>
      </c>
      <c r="AG170" s="91">
        <v>3707</v>
      </c>
      <c r="AH170" s="91">
        <v>1510</v>
      </c>
      <c r="AI170" s="91">
        <v>726</v>
      </c>
      <c r="AJ170" s="91">
        <v>19800</v>
      </c>
      <c r="AK170" s="91" t="s">
        <v>3808</v>
      </c>
      <c r="AL170" s="91" t="s">
        <v>1277</v>
      </c>
      <c r="AM170" s="97" t="s">
        <v>3811</v>
      </c>
      <c r="AN170" s="91" t="s">
        <v>283</v>
      </c>
      <c r="AO170" s="94">
        <v>42106.467835648145</v>
      </c>
      <c r="AP170" s="97" t="s">
        <v>3812</v>
      </c>
      <c r="AQ170" s="91" t="b">
        <v>1</v>
      </c>
      <c r="AR170" s="91" t="b">
        <v>0</v>
      </c>
      <c r="AS170" s="91" t="b">
        <v>1</v>
      </c>
      <c r="AT170" s="91" t="s">
        <v>246</v>
      </c>
      <c r="AU170" s="91">
        <v>78</v>
      </c>
      <c r="AV170" s="97" t="s">
        <v>300</v>
      </c>
      <c r="AW170" s="91" t="b">
        <v>0</v>
      </c>
      <c r="AX170" s="91" t="s">
        <v>308</v>
      </c>
      <c r="AY170" s="97" t="s">
        <v>3816</v>
      </c>
      <c r="AZ170" s="91" t="s">
        <v>66</v>
      </c>
      <c r="BA170" s="130" t="s">
        <v>3787</v>
      </c>
      <c r="BB170">
        <v>2</v>
      </c>
      <c r="BC170" s="130">
        <v>2</v>
      </c>
      <c r="BD170" s="130">
        <v>1</v>
      </c>
      <c r="BE170" s="130" t="s">
        <v>4406</v>
      </c>
      <c r="BF170" s="130" t="s">
        <v>4397</v>
      </c>
      <c r="BG170" s="90" t="str">
        <f>REPLACE(INDEX(GroupVertices[Group], MATCH(Vertices[[#This Row],[Vertex]],GroupVertices[Vertex],0)),1,1,"")</f>
        <v>orth</v>
      </c>
      <c r="BH170" s="51"/>
      <c r="BI170" s="51"/>
      <c r="BJ170" s="51"/>
      <c r="BK170" s="51"/>
      <c r="BL170" s="51" t="s">
        <v>3795</v>
      </c>
      <c r="BM170" s="51" t="s">
        <v>3795</v>
      </c>
      <c r="BN170" s="161" t="s">
        <v>4855</v>
      </c>
      <c r="BO170" s="161" t="s">
        <v>4855</v>
      </c>
      <c r="BP170" s="161" t="s">
        <v>5201</v>
      </c>
      <c r="BQ170" s="161" t="s">
        <v>5201</v>
      </c>
    </row>
    <row r="171" spans="1:69" ht="41.45" customHeight="1" x14ac:dyDescent="0.25">
      <c r="A171" s="14" t="s">
        <v>2045</v>
      </c>
      <c r="C171" s="149" t="s">
        <v>4411</v>
      </c>
      <c r="D171" s="126"/>
      <c r="E171" s="131"/>
      <c r="F171" s="125"/>
      <c r="G171" s="119" t="s">
        <v>2149</v>
      </c>
      <c r="H171" s="126"/>
      <c r="I171" s="132"/>
      <c r="J171" s="127"/>
      <c r="K171" s="127"/>
      <c r="L171" s="133" t="s">
        <v>2474</v>
      </c>
      <c r="M171" s="128"/>
      <c r="N171" s="134">
        <v>9603.8076171875</v>
      </c>
      <c r="O171" s="134">
        <v>5631.04248046875</v>
      </c>
      <c r="P171" s="135"/>
      <c r="Q171" s="136"/>
      <c r="R171" s="136"/>
      <c r="S171" s="51">
        <v>2</v>
      </c>
      <c r="T171" s="51">
        <v>1</v>
      </c>
      <c r="U171" s="51">
        <v>1</v>
      </c>
      <c r="V171" s="52">
        <v>0</v>
      </c>
      <c r="W171" s="52">
        <v>1.266E-3</v>
      </c>
      <c r="X171" s="52">
        <v>2.725E-3</v>
      </c>
      <c r="Y171" s="52">
        <v>0.696631</v>
      </c>
      <c r="Z171" s="52">
        <v>1</v>
      </c>
      <c r="AA171" s="52">
        <v>0</v>
      </c>
      <c r="AB171" s="137">
        <v>27</v>
      </c>
      <c r="AC171" s="137"/>
      <c r="AD171" s="106"/>
      <c r="AE171" s="91" t="s">
        <v>2273</v>
      </c>
      <c r="AF171" s="91">
        <v>272</v>
      </c>
      <c r="AG171" s="91">
        <v>38910</v>
      </c>
      <c r="AH171" s="91">
        <v>4143</v>
      </c>
      <c r="AI171" s="91">
        <v>359</v>
      </c>
      <c r="AJ171" s="91"/>
      <c r="AK171" s="91" t="s">
        <v>2317</v>
      </c>
      <c r="AL171" s="91" t="s">
        <v>2346</v>
      </c>
      <c r="AM171" s="91"/>
      <c r="AN171" s="91"/>
      <c r="AO171" s="94">
        <v>40517.520694444444</v>
      </c>
      <c r="AP171" s="91"/>
      <c r="AQ171" s="91" t="b">
        <v>1</v>
      </c>
      <c r="AR171" s="91" t="b">
        <v>0</v>
      </c>
      <c r="AS171" s="91" t="b">
        <v>1</v>
      </c>
      <c r="AT171" s="91" t="s">
        <v>246</v>
      </c>
      <c r="AU171" s="91">
        <v>532</v>
      </c>
      <c r="AV171" s="97" t="s">
        <v>300</v>
      </c>
      <c r="AW171" s="91" t="b">
        <v>0</v>
      </c>
      <c r="AX171" s="91" t="s">
        <v>308</v>
      </c>
      <c r="AY171" s="97" t="s">
        <v>2428</v>
      </c>
      <c r="AZ171" s="91" t="s">
        <v>66</v>
      </c>
      <c r="BA171" s="130" t="s">
        <v>2044</v>
      </c>
      <c r="BB171">
        <v>4</v>
      </c>
      <c r="BC171" s="130">
        <v>0</v>
      </c>
      <c r="BD171" s="130">
        <v>0</v>
      </c>
      <c r="BE171" s="130" t="s">
        <v>4407</v>
      </c>
      <c r="BF171" s="130" t="s">
        <v>4398</v>
      </c>
      <c r="BG171" s="90" t="str">
        <f>REPLACE(INDEX(GroupVertices[Group], MATCH(Vertices[[#This Row],[Vertex]],GroupVertices[Vertex],0)),1,1,"")</f>
        <v>est</v>
      </c>
      <c r="BH171" s="51" t="s">
        <v>2127</v>
      </c>
      <c r="BI171" s="51" t="s">
        <v>2127</v>
      </c>
      <c r="BJ171" s="51" t="s">
        <v>2135</v>
      </c>
      <c r="BK171" s="51" t="s">
        <v>2135</v>
      </c>
      <c r="BL171" s="51"/>
      <c r="BM171" s="51"/>
      <c r="BN171" s="161" t="s">
        <v>4882</v>
      </c>
      <c r="BO171" s="161" t="s">
        <v>4882</v>
      </c>
      <c r="BP171" s="161" t="s">
        <v>5228</v>
      </c>
      <c r="BQ171" s="161" t="s">
        <v>5228</v>
      </c>
    </row>
    <row r="172" spans="1:69" ht="41.45" customHeight="1" x14ac:dyDescent="0.25">
      <c r="A172" s="14" t="s">
        <v>2046</v>
      </c>
      <c r="C172" s="149" t="s">
        <v>4411</v>
      </c>
      <c r="D172" s="15"/>
      <c r="E172" s="102"/>
      <c r="F172" s="125"/>
      <c r="G172" s="119" t="s">
        <v>2150</v>
      </c>
      <c r="H172" s="126"/>
      <c r="I172" s="16"/>
      <c r="J172" s="62"/>
      <c r="K172" s="127"/>
      <c r="L172" s="121" t="s">
        <v>2475</v>
      </c>
      <c r="M172" s="128"/>
      <c r="N172" s="104">
        <v>9714.8134765625</v>
      </c>
      <c r="O172" s="104">
        <v>4841.19091796875</v>
      </c>
      <c r="P172" s="73"/>
      <c r="Q172" s="105"/>
      <c r="R172" s="105"/>
      <c r="S172" s="51">
        <v>2</v>
      </c>
      <c r="T172" s="51">
        <v>0</v>
      </c>
      <c r="U172" s="51">
        <v>2</v>
      </c>
      <c r="V172" s="52">
        <v>0</v>
      </c>
      <c r="W172" s="52">
        <v>1.266E-3</v>
      </c>
      <c r="X172" s="52">
        <v>2.725E-3</v>
      </c>
      <c r="Y172" s="52">
        <v>0.696631</v>
      </c>
      <c r="Z172" s="52">
        <v>1</v>
      </c>
      <c r="AA172" s="52">
        <v>0</v>
      </c>
      <c r="AB172" s="78">
        <v>28</v>
      </c>
      <c r="AC172" s="78"/>
      <c r="AD172" s="106"/>
      <c r="AE172" s="91" t="s">
        <v>2274</v>
      </c>
      <c r="AF172" s="91">
        <v>123</v>
      </c>
      <c r="AG172" s="91">
        <v>19</v>
      </c>
      <c r="AH172" s="91">
        <v>221</v>
      </c>
      <c r="AI172" s="91">
        <v>400</v>
      </c>
      <c r="AJ172" s="91"/>
      <c r="AK172" s="91"/>
      <c r="AL172" s="91"/>
      <c r="AM172" s="91"/>
      <c r="AN172" s="91"/>
      <c r="AO172" s="94">
        <v>42796.960069444445</v>
      </c>
      <c r="AP172" s="91"/>
      <c r="AQ172" s="91" t="b">
        <v>1</v>
      </c>
      <c r="AR172" s="91" t="b">
        <v>0</v>
      </c>
      <c r="AS172" s="91" t="b">
        <v>0</v>
      </c>
      <c r="AT172" s="91" t="s">
        <v>246</v>
      </c>
      <c r="AU172" s="91">
        <v>0</v>
      </c>
      <c r="AV172" s="91"/>
      <c r="AW172" s="91" t="b">
        <v>0</v>
      </c>
      <c r="AX172" s="91" t="s">
        <v>308</v>
      </c>
      <c r="AY172" s="97" t="s">
        <v>2429</v>
      </c>
      <c r="AZ172" s="91" t="s">
        <v>66</v>
      </c>
      <c r="BA172" s="130" t="s">
        <v>2044</v>
      </c>
      <c r="BB172">
        <v>4</v>
      </c>
      <c r="BC172" s="130">
        <v>0</v>
      </c>
      <c r="BD172" s="130">
        <v>0</v>
      </c>
      <c r="BE172" s="130" t="s">
        <v>4407</v>
      </c>
      <c r="BF172" s="130" t="s">
        <v>4398</v>
      </c>
      <c r="BG172" s="90" t="str">
        <f>REPLACE(INDEX(GroupVertices[Group], MATCH(Vertices[[#This Row],[Vertex]],GroupVertices[Vertex],0)),1,1,"")</f>
        <v>est</v>
      </c>
      <c r="BH172" s="51" t="s">
        <v>2127</v>
      </c>
      <c r="BI172" s="51" t="s">
        <v>2127</v>
      </c>
      <c r="BJ172" s="51" t="s">
        <v>2135</v>
      </c>
      <c r="BK172" s="51" t="s">
        <v>2135</v>
      </c>
      <c r="BL172" s="51"/>
      <c r="BM172" s="51"/>
      <c r="BN172" s="161" t="s">
        <v>4883</v>
      </c>
      <c r="BO172" s="161" t="s">
        <v>4883</v>
      </c>
      <c r="BP172" s="161" t="s">
        <v>5229</v>
      </c>
      <c r="BQ172" s="161" t="s">
        <v>5229</v>
      </c>
    </row>
    <row r="173" spans="1:69" ht="41.45" customHeight="1" x14ac:dyDescent="0.25">
      <c r="A173" s="14" t="s">
        <v>3640</v>
      </c>
      <c r="C173" s="15" t="s">
        <v>4409</v>
      </c>
      <c r="D173" s="126"/>
      <c r="E173" s="131"/>
      <c r="F173" s="125"/>
      <c r="G173" s="119" t="s">
        <v>1715</v>
      </c>
      <c r="H173" s="126"/>
      <c r="I173" s="132"/>
      <c r="J173" s="127"/>
      <c r="K173" s="127"/>
      <c r="L173" s="133" t="s">
        <v>3724</v>
      </c>
      <c r="M173" s="128"/>
      <c r="N173" s="134">
        <v>4079.810546875</v>
      </c>
      <c r="O173" s="134">
        <v>2655.219970703125</v>
      </c>
      <c r="P173" s="135"/>
      <c r="Q173" s="136"/>
      <c r="R173" s="136"/>
      <c r="S173" s="51">
        <v>2</v>
      </c>
      <c r="T173" s="51">
        <v>0</v>
      </c>
      <c r="U173" s="51">
        <v>2</v>
      </c>
      <c r="V173" s="52">
        <v>33.928317</v>
      </c>
      <c r="W173" s="52">
        <v>1.2669999999999999E-3</v>
      </c>
      <c r="X173" s="52">
        <v>2.7179999999999999E-3</v>
      </c>
      <c r="Y173" s="52">
        <v>0.61846999999999996</v>
      </c>
      <c r="Z173" s="52">
        <v>0</v>
      </c>
      <c r="AA173" s="52">
        <v>0</v>
      </c>
      <c r="AB173" s="137">
        <v>178</v>
      </c>
      <c r="AC173" s="137"/>
      <c r="AD173" s="106"/>
      <c r="AE173" s="91" t="s">
        <v>3692</v>
      </c>
      <c r="AF173" s="91">
        <v>116</v>
      </c>
      <c r="AG173" s="91">
        <v>12</v>
      </c>
      <c r="AH173" s="91">
        <v>15</v>
      </c>
      <c r="AI173" s="91">
        <v>70</v>
      </c>
      <c r="AJ173" s="91"/>
      <c r="AK173" s="91"/>
      <c r="AL173" s="91"/>
      <c r="AM173" s="91"/>
      <c r="AN173" s="91"/>
      <c r="AO173" s="94">
        <v>42547.331469907411</v>
      </c>
      <c r="AP173" s="91"/>
      <c r="AQ173" s="91" t="b">
        <v>1</v>
      </c>
      <c r="AR173" s="91" t="b">
        <v>1</v>
      </c>
      <c r="AS173" s="91" t="b">
        <v>0</v>
      </c>
      <c r="AT173" s="91" t="s">
        <v>246</v>
      </c>
      <c r="AU173" s="91">
        <v>0</v>
      </c>
      <c r="AV173" s="91"/>
      <c r="AW173" s="91" t="b">
        <v>0</v>
      </c>
      <c r="AX173" s="91" t="s">
        <v>308</v>
      </c>
      <c r="AY173" s="97" t="s">
        <v>3711</v>
      </c>
      <c r="AZ173" s="91" t="s">
        <v>66</v>
      </c>
      <c r="BA173" s="130" t="s">
        <v>3536</v>
      </c>
      <c r="BB173">
        <v>2</v>
      </c>
      <c r="BC173" s="130">
        <v>-2</v>
      </c>
      <c r="BD173" s="130">
        <v>-1</v>
      </c>
      <c r="BE173" s="130" t="s">
        <v>4406</v>
      </c>
      <c r="BF173" s="130" t="s">
        <v>4396</v>
      </c>
      <c r="BG173" s="90" t="str">
        <f>REPLACE(INDEX(GroupVertices[Group], MATCH(Vertices[[#This Row],[Vertex]],GroupVertices[Vertex],0)),1,1,"")</f>
        <v>orth</v>
      </c>
      <c r="BH173" s="51"/>
      <c r="BI173" s="51"/>
      <c r="BJ173" s="51"/>
      <c r="BK173" s="51"/>
      <c r="BL173" s="51"/>
      <c r="BM173" s="51"/>
      <c r="BN173" s="161" t="s">
        <v>4746</v>
      </c>
      <c r="BO173" s="161" t="s">
        <v>4746</v>
      </c>
      <c r="BP173" s="161" t="s">
        <v>5092</v>
      </c>
      <c r="BQ173" s="161" t="s">
        <v>5092</v>
      </c>
    </row>
    <row r="174" spans="1:69" ht="41.45" customHeight="1" x14ac:dyDescent="0.25">
      <c r="A174" s="14" t="s">
        <v>1555</v>
      </c>
      <c r="C174" s="15" t="s">
        <v>4410</v>
      </c>
      <c r="D174" s="126"/>
      <c r="E174" s="131"/>
      <c r="F174" s="125"/>
      <c r="G174" s="119" t="s">
        <v>1582</v>
      </c>
      <c r="H174" s="126"/>
      <c r="I174" s="132"/>
      <c r="J174" s="127"/>
      <c r="K174" s="127"/>
      <c r="L174" s="133" t="s">
        <v>1671</v>
      </c>
      <c r="M174" s="128"/>
      <c r="N174" s="134">
        <v>892.98004150390625</v>
      </c>
      <c r="O174" s="134">
        <v>7910.787109375</v>
      </c>
      <c r="P174" s="135"/>
      <c r="Q174" s="136"/>
      <c r="R174" s="136"/>
      <c r="S174" s="51">
        <v>4</v>
      </c>
      <c r="T174" s="51">
        <v>0</v>
      </c>
      <c r="U174" s="51">
        <v>4</v>
      </c>
      <c r="V174" s="52">
        <v>462.53919300000001</v>
      </c>
      <c r="W174" s="52">
        <v>1.274E-3</v>
      </c>
      <c r="X174" s="52">
        <v>2.6819999999999999E-3</v>
      </c>
      <c r="Y174" s="52">
        <v>1.2220279999999999</v>
      </c>
      <c r="Z174" s="52">
        <v>0</v>
      </c>
      <c r="AA174" s="52">
        <v>0</v>
      </c>
      <c r="AB174" s="137">
        <v>179</v>
      </c>
      <c r="AC174" s="137"/>
      <c r="AD174" s="106"/>
      <c r="AE174" s="91" t="s">
        <v>1619</v>
      </c>
      <c r="AF174" s="91">
        <v>534</v>
      </c>
      <c r="AG174" s="91">
        <v>83</v>
      </c>
      <c r="AH174" s="91">
        <v>6391</v>
      </c>
      <c r="AI174" s="91">
        <v>3462</v>
      </c>
      <c r="AJ174" s="91">
        <v>19800</v>
      </c>
      <c r="AK174" s="91" t="s">
        <v>1628</v>
      </c>
      <c r="AL174" s="91" t="s">
        <v>1635</v>
      </c>
      <c r="AM174" s="97" t="s">
        <v>1640</v>
      </c>
      <c r="AN174" s="91" t="s">
        <v>291</v>
      </c>
      <c r="AO174" s="94">
        <v>40952.099340277775</v>
      </c>
      <c r="AP174" s="97" t="s">
        <v>1646</v>
      </c>
      <c r="AQ174" s="91" t="b">
        <v>0</v>
      </c>
      <c r="AR174" s="91" t="b">
        <v>0</v>
      </c>
      <c r="AS174" s="91" t="b">
        <v>0</v>
      </c>
      <c r="AT174" s="91" t="s">
        <v>246</v>
      </c>
      <c r="AU174" s="91">
        <v>24</v>
      </c>
      <c r="AV174" s="97" t="s">
        <v>623</v>
      </c>
      <c r="AW174" s="91" t="b">
        <v>0</v>
      </c>
      <c r="AX174" s="91" t="s">
        <v>308</v>
      </c>
      <c r="AY174" s="97" t="s">
        <v>1660</v>
      </c>
      <c r="AZ174" s="91" t="s">
        <v>66</v>
      </c>
      <c r="BA174" s="130" t="s">
        <v>1675</v>
      </c>
      <c r="BB174">
        <v>4</v>
      </c>
      <c r="BC174" s="130">
        <v>-4</v>
      </c>
      <c r="BD174" s="130">
        <v>-1</v>
      </c>
      <c r="BE174" s="130" t="s">
        <v>4404</v>
      </c>
      <c r="BF174" s="130" t="s">
        <v>4397</v>
      </c>
      <c r="BG174" s="90" t="str">
        <f>REPLACE(INDEX(GroupVertices[Group], MATCH(Vertices[[#This Row],[Vertex]],GroupVertices[Vertex],0)),1,1,"")</f>
        <v>outh</v>
      </c>
      <c r="BH174" s="51" t="s">
        <v>1572</v>
      </c>
      <c r="BI174" s="51" t="s">
        <v>1572</v>
      </c>
      <c r="BJ174" s="51" t="s">
        <v>1574</v>
      </c>
      <c r="BK174" s="51" t="s">
        <v>1574</v>
      </c>
      <c r="BL174" s="51"/>
      <c r="BM174" s="51"/>
      <c r="BN174" s="161" t="s">
        <v>4800</v>
      </c>
      <c r="BO174" s="161" t="s">
        <v>4800</v>
      </c>
      <c r="BP174" s="161" t="s">
        <v>5146</v>
      </c>
      <c r="BQ174" s="161" t="s">
        <v>5146</v>
      </c>
    </row>
    <row r="175" spans="1:69" ht="41.45" customHeight="1" x14ac:dyDescent="0.25">
      <c r="A175" s="14" t="s">
        <v>4012</v>
      </c>
      <c r="C175" s="15" t="s">
        <v>4409</v>
      </c>
      <c r="D175" s="15"/>
      <c r="E175" s="102"/>
      <c r="F175" s="125"/>
      <c r="G175" s="119" t="s">
        <v>4092</v>
      </c>
      <c r="H175" s="126"/>
      <c r="I175" s="16"/>
      <c r="J175" s="62"/>
      <c r="K175" s="127"/>
      <c r="L175" s="121" t="s">
        <v>4361</v>
      </c>
      <c r="M175" s="128"/>
      <c r="N175" s="104">
        <v>3426.13037109375</v>
      </c>
      <c r="O175" s="104">
        <v>373.47314453125</v>
      </c>
      <c r="P175" s="73"/>
      <c r="Q175" s="105"/>
      <c r="R175" s="105"/>
      <c r="S175" s="51">
        <v>3</v>
      </c>
      <c r="T175" s="51">
        <v>0</v>
      </c>
      <c r="U175" s="51">
        <v>3</v>
      </c>
      <c r="V175" s="52">
        <v>229.24111199999999</v>
      </c>
      <c r="W175" s="52">
        <v>1.271E-3</v>
      </c>
      <c r="X175" s="52">
        <v>2.676E-3</v>
      </c>
      <c r="Y175" s="52">
        <v>0.91933799999999999</v>
      </c>
      <c r="Z175" s="52">
        <v>0</v>
      </c>
      <c r="AA175" s="52">
        <v>0</v>
      </c>
      <c r="AB175" s="78">
        <v>180</v>
      </c>
      <c r="AC175" s="78"/>
      <c r="AD175" s="106"/>
      <c r="AE175" s="91" t="s">
        <v>4209</v>
      </c>
      <c r="AF175" s="91">
        <v>283</v>
      </c>
      <c r="AG175" s="91">
        <v>264</v>
      </c>
      <c r="AH175" s="91">
        <v>3532</v>
      </c>
      <c r="AI175" s="91">
        <v>1607</v>
      </c>
      <c r="AJ175" s="91"/>
      <c r="AK175" s="91" t="s">
        <v>4237</v>
      </c>
      <c r="AL175" s="91" t="s">
        <v>1277</v>
      </c>
      <c r="AM175" s="97" t="s">
        <v>4262</v>
      </c>
      <c r="AN175" s="91"/>
      <c r="AO175" s="94">
        <v>42160.35533564815</v>
      </c>
      <c r="AP175" s="97" t="s">
        <v>4281</v>
      </c>
      <c r="AQ175" s="91" t="b">
        <v>0</v>
      </c>
      <c r="AR175" s="91" t="b">
        <v>0</v>
      </c>
      <c r="AS175" s="91" t="b">
        <v>1</v>
      </c>
      <c r="AT175" s="91" t="s">
        <v>246</v>
      </c>
      <c r="AU175" s="91">
        <v>4</v>
      </c>
      <c r="AV175" s="97" t="s">
        <v>300</v>
      </c>
      <c r="AW175" s="91" t="b">
        <v>0</v>
      </c>
      <c r="AX175" s="91" t="s">
        <v>308</v>
      </c>
      <c r="AY175" s="97" t="s">
        <v>4325</v>
      </c>
      <c r="AZ175" s="91" t="s">
        <v>66</v>
      </c>
      <c r="BA175" s="130" t="s">
        <v>3582</v>
      </c>
      <c r="BB175">
        <v>3</v>
      </c>
      <c r="BC175" s="130">
        <v>0</v>
      </c>
      <c r="BD175" s="130">
        <v>0</v>
      </c>
      <c r="BE175" s="130" t="s">
        <v>4406</v>
      </c>
      <c r="BF175" s="130" t="s">
        <v>4396</v>
      </c>
      <c r="BG175" s="90" t="str">
        <f>REPLACE(INDEX(GroupVertices[Group], MATCH(Vertices[[#This Row],[Vertex]],GroupVertices[Vertex],0)),1,1,"")</f>
        <v>orth</v>
      </c>
      <c r="BH175" s="51"/>
      <c r="BI175" s="51"/>
      <c r="BJ175" s="51"/>
      <c r="BK175" s="51"/>
      <c r="BL175" s="51"/>
      <c r="BM175" s="51"/>
      <c r="BN175" s="161" t="s">
        <v>4617</v>
      </c>
      <c r="BO175" s="161" t="s">
        <v>4617</v>
      </c>
      <c r="BP175" s="161" t="s">
        <v>4963</v>
      </c>
      <c r="BQ175" s="161" t="s">
        <v>4963</v>
      </c>
    </row>
    <row r="176" spans="1:69" ht="41.45" customHeight="1" x14ac:dyDescent="0.25">
      <c r="A176" s="14" t="s">
        <v>471</v>
      </c>
      <c r="C176" s="149" t="s">
        <v>4411</v>
      </c>
      <c r="D176" s="15"/>
      <c r="E176" s="102"/>
      <c r="F176" s="125"/>
      <c r="G176" s="119" t="s">
        <v>475</v>
      </c>
      <c r="H176" s="126"/>
      <c r="I176" s="16"/>
      <c r="J176" s="62"/>
      <c r="K176" s="127"/>
      <c r="L176" s="121" t="s">
        <v>497</v>
      </c>
      <c r="M176" s="128"/>
      <c r="N176" s="104">
        <v>6910.93359375</v>
      </c>
      <c r="O176" s="104">
        <v>2299.303466796875</v>
      </c>
      <c r="P176" s="73"/>
      <c r="Q176" s="105"/>
      <c r="R176" s="105"/>
      <c r="S176" s="51">
        <v>3</v>
      </c>
      <c r="T176" s="51">
        <v>0</v>
      </c>
      <c r="U176" s="51">
        <v>3</v>
      </c>
      <c r="V176" s="52">
        <v>229.24111199999999</v>
      </c>
      <c r="W176" s="52">
        <v>1.271E-3</v>
      </c>
      <c r="X176" s="52">
        <v>2.676E-3</v>
      </c>
      <c r="Y176" s="52">
        <v>0.91933799999999999</v>
      </c>
      <c r="Z176" s="52">
        <v>0</v>
      </c>
      <c r="AA176" s="52">
        <v>0</v>
      </c>
      <c r="AB176" s="78">
        <v>181</v>
      </c>
      <c r="AC176" s="78"/>
      <c r="AD176" s="106"/>
      <c r="AE176" s="91" t="s">
        <v>479</v>
      </c>
      <c r="AF176" s="91">
        <v>32</v>
      </c>
      <c r="AG176" s="91">
        <v>2</v>
      </c>
      <c r="AH176" s="91">
        <v>8</v>
      </c>
      <c r="AI176" s="91">
        <v>0</v>
      </c>
      <c r="AJ176" s="91"/>
      <c r="AK176" s="91"/>
      <c r="AL176" s="91" t="s">
        <v>484</v>
      </c>
      <c r="AM176" s="91"/>
      <c r="AN176" s="91"/>
      <c r="AO176" s="94">
        <v>42748.613761574074</v>
      </c>
      <c r="AP176" s="91"/>
      <c r="AQ176" s="91" t="b">
        <v>1</v>
      </c>
      <c r="AR176" s="91" t="b">
        <v>0</v>
      </c>
      <c r="AS176" s="91" t="b">
        <v>0</v>
      </c>
      <c r="AT176" s="91" t="s">
        <v>490</v>
      </c>
      <c r="AU176" s="91">
        <v>0</v>
      </c>
      <c r="AV176" s="91"/>
      <c r="AW176" s="91" t="b">
        <v>0</v>
      </c>
      <c r="AX176" s="91" t="s">
        <v>308</v>
      </c>
      <c r="AY176" s="97" t="s">
        <v>494</v>
      </c>
      <c r="AZ176" s="91" t="s">
        <v>66</v>
      </c>
      <c r="BA176" s="130" t="s">
        <v>500</v>
      </c>
      <c r="BB176">
        <v>3</v>
      </c>
      <c r="BC176" s="130">
        <v>3</v>
      </c>
      <c r="BD176" s="130">
        <v>1</v>
      </c>
      <c r="BE176" s="130" t="s">
        <v>4405</v>
      </c>
      <c r="BF176" s="130" t="s">
        <v>4398</v>
      </c>
      <c r="BG176" s="90" t="str">
        <f>REPLACE(INDEX(GroupVertices[Group], MATCH(Vertices[[#This Row],[Vertex]],GroupVertices[Vertex],0)),1,1,"")</f>
        <v>ast</v>
      </c>
      <c r="BH176" s="51"/>
      <c r="BI176" s="51"/>
      <c r="BJ176" s="51"/>
      <c r="BK176" s="51"/>
      <c r="BL176" s="51"/>
      <c r="BM176" s="51"/>
      <c r="BN176" s="161" t="s">
        <v>4864</v>
      </c>
      <c r="BO176" s="161" t="s">
        <v>4864</v>
      </c>
      <c r="BP176" s="161" t="s">
        <v>5210</v>
      </c>
      <c r="BQ176" s="161" t="s">
        <v>5210</v>
      </c>
    </row>
    <row r="177" spans="1:69" ht="41.45" customHeight="1" x14ac:dyDescent="0.25">
      <c r="A177" s="14" t="s">
        <v>2056</v>
      </c>
      <c r="C177" s="15" t="s">
        <v>4410</v>
      </c>
      <c r="D177" s="15"/>
      <c r="E177" s="102"/>
      <c r="F177" s="125"/>
      <c r="G177" s="119" t="s">
        <v>2159</v>
      </c>
      <c r="H177" s="126"/>
      <c r="I177" s="16"/>
      <c r="J177" s="62"/>
      <c r="K177" s="127"/>
      <c r="L177" s="121" t="s">
        <v>2486</v>
      </c>
      <c r="M177" s="128"/>
      <c r="N177" s="104">
        <v>8209.43359375</v>
      </c>
      <c r="O177" s="104">
        <v>4665.24560546875</v>
      </c>
      <c r="P177" s="73"/>
      <c r="Q177" s="105"/>
      <c r="R177" s="105"/>
      <c r="S177" s="51">
        <v>7</v>
      </c>
      <c r="T177" s="51">
        <v>0</v>
      </c>
      <c r="U177" s="51">
        <v>7</v>
      </c>
      <c r="V177" s="52">
        <v>2181</v>
      </c>
      <c r="W177" s="52">
        <v>1.284E-3</v>
      </c>
      <c r="X177" s="52">
        <v>2.6710000000000002E-3</v>
      </c>
      <c r="Y177" s="52">
        <v>3.0615139999999998</v>
      </c>
      <c r="Z177" s="52">
        <v>0</v>
      </c>
      <c r="AA177" s="52">
        <v>0</v>
      </c>
      <c r="AB177" s="78">
        <v>182</v>
      </c>
      <c r="AC177" s="78"/>
      <c r="AD177" s="106"/>
      <c r="AE177" s="91" t="s">
        <v>2286</v>
      </c>
      <c r="AF177" s="91">
        <v>232</v>
      </c>
      <c r="AG177" s="91">
        <v>75</v>
      </c>
      <c r="AH177" s="91">
        <v>78</v>
      </c>
      <c r="AI177" s="91">
        <v>662</v>
      </c>
      <c r="AJ177" s="91">
        <v>19800</v>
      </c>
      <c r="AK177" s="91"/>
      <c r="AL177" s="91" t="s">
        <v>2349</v>
      </c>
      <c r="AM177" s="97" t="s">
        <v>2363</v>
      </c>
      <c r="AN177" s="91" t="s">
        <v>291</v>
      </c>
      <c r="AO177" s="94">
        <v>40099.495613425926</v>
      </c>
      <c r="AP177" s="97" t="s">
        <v>2383</v>
      </c>
      <c r="AQ177" s="91" t="b">
        <v>0</v>
      </c>
      <c r="AR177" s="91" t="b">
        <v>0</v>
      </c>
      <c r="AS177" s="91" t="b">
        <v>0</v>
      </c>
      <c r="AT177" s="91" t="s">
        <v>246</v>
      </c>
      <c r="AU177" s="91">
        <v>14</v>
      </c>
      <c r="AV177" s="97" t="s">
        <v>1142</v>
      </c>
      <c r="AW177" s="91" t="b">
        <v>0</v>
      </c>
      <c r="AX177" s="91" t="s">
        <v>308</v>
      </c>
      <c r="AY177" s="97" t="s">
        <v>2441</v>
      </c>
      <c r="AZ177" s="91" t="s">
        <v>66</v>
      </c>
      <c r="BA177" s="130" t="s">
        <v>2044</v>
      </c>
      <c r="BB177">
        <v>28</v>
      </c>
      <c r="BC177" s="130">
        <v>0</v>
      </c>
      <c r="BD177" s="130">
        <v>0</v>
      </c>
      <c r="BE177" s="130" t="s">
        <v>4407</v>
      </c>
      <c r="BF177" s="130" t="s">
        <v>4397</v>
      </c>
      <c r="BG177" s="90" t="str">
        <f>REPLACE(INDEX(GroupVertices[Group], MATCH(Vertices[[#This Row],[Vertex]],GroupVertices[Vertex],0)),1,1,"")</f>
        <v>est</v>
      </c>
      <c r="BH177" s="51" t="s">
        <v>4574</v>
      </c>
      <c r="BI177" s="51" t="s">
        <v>4574</v>
      </c>
      <c r="BJ177" s="51" t="s">
        <v>342</v>
      </c>
      <c r="BK177" s="51" t="s">
        <v>342</v>
      </c>
      <c r="BL177" s="51" t="s">
        <v>2141</v>
      </c>
      <c r="BM177" s="51" t="s">
        <v>2141</v>
      </c>
      <c r="BN177" s="161" t="s">
        <v>4815</v>
      </c>
      <c r="BO177" s="161" t="s">
        <v>4815</v>
      </c>
      <c r="BP177" s="161" t="s">
        <v>5161</v>
      </c>
      <c r="BQ177" s="161" t="s">
        <v>5161</v>
      </c>
    </row>
    <row r="178" spans="1:69" ht="41.45" customHeight="1" x14ac:dyDescent="0.25">
      <c r="A178" s="14" t="s">
        <v>3088</v>
      </c>
      <c r="C178" s="15" t="s">
        <v>4410</v>
      </c>
      <c r="D178" s="15"/>
      <c r="E178" s="102"/>
      <c r="F178" s="125"/>
      <c r="G178" s="119" t="s">
        <v>3105</v>
      </c>
      <c r="H178" s="126"/>
      <c r="I178" s="16"/>
      <c r="J178" s="62"/>
      <c r="K178" s="127"/>
      <c r="L178" s="121" t="s">
        <v>3159</v>
      </c>
      <c r="M178" s="128"/>
      <c r="N178" s="104">
        <v>4613.125</v>
      </c>
      <c r="O178" s="104">
        <v>1331.4666748046875</v>
      </c>
      <c r="P178" s="73"/>
      <c r="Q178" s="105"/>
      <c r="R178" s="105"/>
      <c r="S178" s="51">
        <v>4</v>
      </c>
      <c r="T178" s="51">
        <v>0</v>
      </c>
      <c r="U178" s="51">
        <v>4</v>
      </c>
      <c r="V178" s="52">
        <v>912.5</v>
      </c>
      <c r="W178" s="52">
        <v>1.274E-3</v>
      </c>
      <c r="X178" s="52">
        <v>2.6559999999999999E-3</v>
      </c>
      <c r="Y178" s="52">
        <v>1.55463</v>
      </c>
      <c r="Z178" s="52">
        <v>0</v>
      </c>
      <c r="AA178" s="52">
        <v>0</v>
      </c>
      <c r="AB178" s="78">
        <v>183</v>
      </c>
      <c r="AC178" s="78"/>
      <c r="AD178" s="106"/>
      <c r="AE178" s="91" t="s">
        <v>3118</v>
      </c>
      <c r="AF178" s="91">
        <v>405</v>
      </c>
      <c r="AG178" s="91">
        <v>1297</v>
      </c>
      <c r="AH178" s="91">
        <v>3625</v>
      </c>
      <c r="AI178" s="91">
        <v>2598</v>
      </c>
      <c r="AJ178" s="91"/>
      <c r="AK178" s="91" t="s">
        <v>3125</v>
      </c>
      <c r="AL178" s="91" t="s">
        <v>3131</v>
      </c>
      <c r="AM178" s="97" t="s">
        <v>3132</v>
      </c>
      <c r="AN178" s="91"/>
      <c r="AO178" s="94">
        <v>42356.853506944448</v>
      </c>
      <c r="AP178" s="97" t="s">
        <v>3138</v>
      </c>
      <c r="AQ178" s="91" t="b">
        <v>0</v>
      </c>
      <c r="AR178" s="91" t="b">
        <v>0</v>
      </c>
      <c r="AS178" s="91" t="b">
        <v>1</v>
      </c>
      <c r="AT178" s="91" t="s">
        <v>246</v>
      </c>
      <c r="AU178" s="91">
        <v>39</v>
      </c>
      <c r="AV178" s="97" t="s">
        <v>300</v>
      </c>
      <c r="AW178" s="91" t="b">
        <v>0</v>
      </c>
      <c r="AX178" s="91" t="s">
        <v>308</v>
      </c>
      <c r="AY178" s="97" t="s">
        <v>3152</v>
      </c>
      <c r="AZ178" s="91" t="s">
        <v>66</v>
      </c>
      <c r="BA178" s="130" t="s">
        <v>3981</v>
      </c>
      <c r="BB178">
        <v>8</v>
      </c>
      <c r="BC178" s="130">
        <v>0</v>
      </c>
      <c r="BD178" s="130">
        <v>0</v>
      </c>
      <c r="BE178" s="130" t="s">
        <v>4406</v>
      </c>
      <c r="BF178" s="130" t="s">
        <v>4397</v>
      </c>
      <c r="BG178" s="90" t="str">
        <f>REPLACE(INDEX(GroupVertices[Group], MATCH(Vertices[[#This Row],[Vertex]],GroupVertices[Vertex],0)),1,1,"")</f>
        <v>orth</v>
      </c>
      <c r="BH178" s="51" t="s">
        <v>3099</v>
      </c>
      <c r="BI178" s="51" t="s">
        <v>3099</v>
      </c>
      <c r="BJ178" s="51" t="s">
        <v>3103</v>
      </c>
      <c r="BK178" s="51" t="s">
        <v>3103</v>
      </c>
      <c r="BL178" s="51" t="s">
        <v>2528</v>
      </c>
      <c r="BM178" s="51" t="s">
        <v>2528</v>
      </c>
      <c r="BN178" s="161" t="s">
        <v>4768</v>
      </c>
      <c r="BO178" s="161" t="s">
        <v>4768</v>
      </c>
      <c r="BP178" s="161" t="s">
        <v>5114</v>
      </c>
      <c r="BQ178" s="161" t="s">
        <v>5114</v>
      </c>
    </row>
    <row r="179" spans="1:69" ht="41.45" customHeight="1" x14ac:dyDescent="0.25">
      <c r="A179" s="14" t="s">
        <v>2596</v>
      </c>
      <c r="C179" s="15" t="s">
        <v>4409</v>
      </c>
      <c r="D179" s="126"/>
      <c r="E179" s="131"/>
      <c r="F179" s="125"/>
      <c r="G179" s="119" t="s">
        <v>2641</v>
      </c>
      <c r="H179" s="126"/>
      <c r="I179" s="132"/>
      <c r="J179" s="127"/>
      <c r="K179" s="127"/>
      <c r="L179" s="133" t="s">
        <v>2809</v>
      </c>
      <c r="M179" s="128"/>
      <c r="N179" s="134">
        <v>8953.3232421875</v>
      </c>
      <c r="O179" s="134">
        <v>5591.25830078125</v>
      </c>
      <c r="P179" s="135"/>
      <c r="Q179" s="136"/>
      <c r="R179" s="136"/>
      <c r="S179" s="51">
        <v>2</v>
      </c>
      <c r="T179" s="51">
        <v>0</v>
      </c>
      <c r="U179" s="51">
        <v>2</v>
      </c>
      <c r="V179" s="52">
        <v>105.444304</v>
      </c>
      <c r="W179" s="52">
        <v>1.2669999999999999E-3</v>
      </c>
      <c r="X179" s="52">
        <v>2.6540000000000001E-3</v>
      </c>
      <c r="Y179" s="52">
        <v>0.65590700000000002</v>
      </c>
      <c r="Z179" s="52">
        <v>0</v>
      </c>
      <c r="AA179" s="52">
        <v>0</v>
      </c>
      <c r="AB179" s="137">
        <v>184</v>
      </c>
      <c r="AC179" s="137"/>
      <c r="AD179" s="106"/>
      <c r="AE179" s="91" t="s">
        <v>2727</v>
      </c>
      <c r="AF179" s="91">
        <v>99</v>
      </c>
      <c r="AG179" s="91">
        <v>126</v>
      </c>
      <c r="AH179" s="91">
        <v>161</v>
      </c>
      <c r="AI179" s="91">
        <v>10</v>
      </c>
      <c r="AJ179" s="91">
        <v>19800</v>
      </c>
      <c r="AK179" s="91" t="s">
        <v>2745</v>
      </c>
      <c r="AL179" s="91" t="s">
        <v>2360</v>
      </c>
      <c r="AM179" s="97" t="s">
        <v>2766</v>
      </c>
      <c r="AN179" s="91" t="s">
        <v>291</v>
      </c>
      <c r="AO179" s="94">
        <v>39894.854305555556</v>
      </c>
      <c r="AP179" s="97" t="s">
        <v>2774</v>
      </c>
      <c r="AQ179" s="91" t="b">
        <v>0</v>
      </c>
      <c r="AR179" s="91" t="b">
        <v>0</v>
      </c>
      <c r="AS179" s="91" t="b">
        <v>1</v>
      </c>
      <c r="AT179" s="91" t="s">
        <v>246</v>
      </c>
      <c r="AU179" s="91">
        <v>3</v>
      </c>
      <c r="AV179" s="97" t="s">
        <v>300</v>
      </c>
      <c r="AW179" s="91" t="b">
        <v>0</v>
      </c>
      <c r="AX179" s="91" t="s">
        <v>308</v>
      </c>
      <c r="AY179" s="97" t="s">
        <v>2790</v>
      </c>
      <c r="AZ179" s="91" t="s">
        <v>66</v>
      </c>
      <c r="BA179" s="130" t="s">
        <v>2044</v>
      </c>
      <c r="BB179">
        <v>2</v>
      </c>
      <c r="BC179" s="130">
        <v>-2</v>
      </c>
      <c r="BD179" s="130">
        <v>-1</v>
      </c>
      <c r="BE179" s="130" t="s">
        <v>4407</v>
      </c>
      <c r="BF179" s="130" t="s">
        <v>4396</v>
      </c>
      <c r="BG179" s="90" t="str">
        <f>REPLACE(INDEX(GroupVertices[Group], MATCH(Vertices[[#This Row],[Vertex]],GroupVertices[Vertex],0)),1,1,"")</f>
        <v>est</v>
      </c>
      <c r="BH179" s="51"/>
      <c r="BI179" s="51"/>
      <c r="BJ179" s="51"/>
      <c r="BK179" s="51"/>
      <c r="BL179" s="51"/>
      <c r="BM179" s="51"/>
      <c r="BN179" s="161" t="s">
        <v>4688</v>
      </c>
      <c r="BO179" s="161" t="s">
        <v>4688</v>
      </c>
      <c r="BP179" s="161" t="s">
        <v>5035</v>
      </c>
      <c r="BQ179" s="161" t="s">
        <v>5035</v>
      </c>
    </row>
    <row r="180" spans="1:69" ht="41.45" customHeight="1" x14ac:dyDescent="0.25">
      <c r="A180" s="14" t="s">
        <v>4002</v>
      </c>
      <c r="C180" s="15" t="s">
        <v>4410</v>
      </c>
      <c r="D180" s="126"/>
      <c r="E180" s="131"/>
      <c r="F180" s="125"/>
      <c r="G180" s="119" t="s">
        <v>4084</v>
      </c>
      <c r="H180" s="126"/>
      <c r="I180" s="132"/>
      <c r="J180" s="127"/>
      <c r="K180" s="127"/>
      <c r="L180" s="133" t="s">
        <v>4348</v>
      </c>
      <c r="M180" s="128"/>
      <c r="N180" s="134">
        <v>3853.963623046875</v>
      </c>
      <c r="O180" s="134">
        <v>1851.3048095703125</v>
      </c>
      <c r="P180" s="135"/>
      <c r="Q180" s="136"/>
      <c r="R180" s="136"/>
      <c r="S180" s="51">
        <v>4</v>
      </c>
      <c r="T180" s="51">
        <v>0</v>
      </c>
      <c r="U180" s="51">
        <v>4</v>
      </c>
      <c r="V180" s="52">
        <v>1095</v>
      </c>
      <c r="W180" s="52">
        <v>1.274E-3</v>
      </c>
      <c r="X180" s="52">
        <v>2.6480000000000002E-3</v>
      </c>
      <c r="Y180" s="52">
        <v>1.7092769999999999</v>
      </c>
      <c r="Z180" s="52">
        <v>0</v>
      </c>
      <c r="AA180" s="52">
        <v>0</v>
      </c>
      <c r="AB180" s="137">
        <v>185</v>
      </c>
      <c r="AC180" s="137"/>
      <c r="AD180" s="106"/>
      <c r="AE180" s="91" t="s">
        <v>4197</v>
      </c>
      <c r="AF180" s="91">
        <v>22</v>
      </c>
      <c r="AG180" s="91">
        <v>56</v>
      </c>
      <c r="AH180" s="91">
        <v>481</v>
      </c>
      <c r="AI180" s="91">
        <v>148</v>
      </c>
      <c r="AJ180" s="91">
        <v>19800</v>
      </c>
      <c r="AK180" s="91" t="s">
        <v>4228</v>
      </c>
      <c r="AL180" s="91" t="s">
        <v>1277</v>
      </c>
      <c r="AM180" s="97" t="s">
        <v>4258</v>
      </c>
      <c r="AN180" s="91" t="s">
        <v>842</v>
      </c>
      <c r="AO180" s="94">
        <v>40615.631597222222</v>
      </c>
      <c r="AP180" s="97" t="s">
        <v>4273</v>
      </c>
      <c r="AQ180" s="91" t="b">
        <v>0</v>
      </c>
      <c r="AR180" s="91" t="b">
        <v>0</v>
      </c>
      <c r="AS180" s="91" t="b">
        <v>1</v>
      </c>
      <c r="AT180" s="91" t="s">
        <v>246</v>
      </c>
      <c r="AU180" s="91">
        <v>4</v>
      </c>
      <c r="AV180" s="97" t="s">
        <v>4290</v>
      </c>
      <c r="AW180" s="91" t="b">
        <v>0</v>
      </c>
      <c r="AX180" s="91" t="s">
        <v>308</v>
      </c>
      <c r="AY180" s="97" t="s">
        <v>4312</v>
      </c>
      <c r="AZ180" s="91" t="s">
        <v>66</v>
      </c>
      <c r="BA180" s="130" t="s">
        <v>3582</v>
      </c>
      <c r="BB180">
        <v>4</v>
      </c>
      <c r="BC180" s="130">
        <v>0</v>
      </c>
      <c r="BD180" s="130">
        <v>0</v>
      </c>
      <c r="BE180" s="130" t="s">
        <v>4406</v>
      </c>
      <c r="BF180" s="130" t="s">
        <v>4397</v>
      </c>
      <c r="BG180" s="90" t="str">
        <f>REPLACE(INDEX(GroupVertices[Group], MATCH(Vertices[[#This Row],[Vertex]],GroupVertices[Vertex],0)),1,1,"")</f>
        <v>orth</v>
      </c>
      <c r="BH180" s="51"/>
      <c r="BI180" s="51"/>
      <c r="BJ180" s="51"/>
      <c r="BK180" s="51"/>
      <c r="BL180" s="51" t="s">
        <v>4071</v>
      </c>
      <c r="BM180" s="51" t="s">
        <v>4071</v>
      </c>
      <c r="BN180" s="161" t="s">
        <v>4774</v>
      </c>
      <c r="BO180" s="161" t="s">
        <v>4774</v>
      </c>
      <c r="BP180" s="161" t="s">
        <v>5120</v>
      </c>
      <c r="BQ180" s="161" t="s">
        <v>5120</v>
      </c>
    </row>
    <row r="181" spans="1:69" ht="41.45" customHeight="1" x14ac:dyDescent="0.25">
      <c r="A181" s="14" t="s">
        <v>3248</v>
      </c>
      <c r="C181" s="15" t="s">
        <v>4409</v>
      </c>
      <c r="D181" s="126"/>
      <c r="E181" s="131"/>
      <c r="F181" s="125"/>
      <c r="G181" s="119" t="s">
        <v>3261</v>
      </c>
      <c r="H181" s="126"/>
      <c r="I181" s="132"/>
      <c r="J181" s="127"/>
      <c r="K181" s="127"/>
      <c r="L181" s="133" t="s">
        <v>3292</v>
      </c>
      <c r="M181" s="128"/>
      <c r="N181" s="134">
        <v>8737.2734375</v>
      </c>
      <c r="O181" s="134">
        <v>3347.3017578125</v>
      </c>
      <c r="P181" s="135"/>
      <c r="Q181" s="136"/>
      <c r="R181" s="136"/>
      <c r="S181" s="51">
        <v>2</v>
      </c>
      <c r="T181" s="51">
        <v>0</v>
      </c>
      <c r="U181" s="51">
        <v>2</v>
      </c>
      <c r="V181" s="52">
        <v>120.853706</v>
      </c>
      <c r="W181" s="52">
        <v>1.2669999999999999E-3</v>
      </c>
      <c r="X181" s="52">
        <v>2.6480000000000002E-3</v>
      </c>
      <c r="Y181" s="52">
        <v>0.67153099999999999</v>
      </c>
      <c r="Z181" s="52">
        <v>0</v>
      </c>
      <c r="AA181" s="52">
        <v>0</v>
      </c>
      <c r="AB181" s="137">
        <v>186</v>
      </c>
      <c r="AC181" s="137"/>
      <c r="AD181" s="106"/>
      <c r="AE181" s="91" t="s">
        <v>3277</v>
      </c>
      <c r="AF181" s="91">
        <v>42</v>
      </c>
      <c r="AG181" s="91">
        <v>116</v>
      </c>
      <c r="AH181" s="91">
        <v>5824</v>
      </c>
      <c r="AI181" s="91">
        <v>14142</v>
      </c>
      <c r="AJ181" s="91">
        <v>-36000</v>
      </c>
      <c r="AK181" s="91" t="s">
        <v>3282</v>
      </c>
      <c r="AL181" s="91" t="s">
        <v>3283</v>
      </c>
      <c r="AM181" s="91"/>
      <c r="AN181" s="91" t="s">
        <v>607</v>
      </c>
      <c r="AO181" s="94">
        <v>40263.509814814817</v>
      </c>
      <c r="AP181" s="91"/>
      <c r="AQ181" s="91" t="b">
        <v>1</v>
      </c>
      <c r="AR181" s="91" t="b">
        <v>0</v>
      </c>
      <c r="AS181" s="91" t="b">
        <v>1</v>
      </c>
      <c r="AT181" s="91" t="s">
        <v>246</v>
      </c>
      <c r="AU181" s="91">
        <v>0</v>
      </c>
      <c r="AV181" s="97" t="s">
        <v>300</v>
      </c>
      <c r="AW181" s="91" t="b">
        <v>0</v>
      </c>
      <c r="AX181" s="91" t="s">
        <v>308</v>
      </c>
      <c r="AY181" s="97" t="s">
        <v>3286</v>
      </c>
      <c r="AZ181" s="91" t="s">
        <v>66</v>
      </c>
      <c r="BA181" s="130" t="s">
        <v>3246</v>
      </c>
      <c r="BB181">
        <v>2</v>
      </c>
      <c r="BC181" s="130">
        <v>-2</v>
      </c>
      <c r="BD181" s="130">
        <v>-1</v>
      </c>
      <c r="BE181" s="130" t="s">
        <v>4407</v>
      </c>
      <c r="BF181" s="130" t="s">
        <v>4396</v>
      </c>
      <c r="BG181" s="90" t="str">
        <f>REPLACE(INDEX(GroupVertices[Group], MATCH(Vertices[[#This Row],[Vertex]],GroupVertices[Vertex],0)),1,1,"")</f>
        <v>est</v>
      </c>
      <c r="BH181" s="51"/>
      <c r="BI181" s="51"/>
      <c r="BJ181" s="51"/>
      <c r="BK181" s="51"/>
      <c r="BL181" s="51"/>
      <c r="BM181" s="51"/>
      <c r="BN181" s="161" t="s">
        <v>4719</v>
      </c>
      <c r="BO181" s="161" t="s">
        <v>4719</v>
      </c>
      <c r="BP181" s="161" t="s">
        <v>5065</v>
      </c>
      <c r="BQ181" s="161" t="s">
        <v>5065</v>
      </c>
    </row>
    <row r="182" spans="1:69" ht="41.45" customHeight="1" x14ac:dyDescent="0.25">
      <c r="A182" s="14" t="s">
        <v>329</v>
      </c>
      <c r="C182" s="15" t="s">
        <v>4409</v>
      </c>
      <c r="D182" s="126"/>
      <c r="E182" s="131"/>
      <c r="F182" s="125"/>
      <c r="G182" s="119" t="s">
        <v>346</v>
      </c>
      <c r="H182" s="126"/>
      <c r="I182" s="132"/>
      <c r="J182" s="127"/>
      <c r="K182" s="127"/>
      <c r="L182" s="133" t="s">
        <v>409</v>
      </c>
      <c r="M182" s="128"/>
      <c r="N182" s="134">
        <v>944.6968994140625</v>
      </c>
      <c r="O182" s="134">
        <v>8075.7421875</v>
      </c>
      <c r="P182" s="135"/>
      <c r="Q182" s="136"/>
      <c r="R182" s="136"/>
      <c r="S182" s="51">
        <v>3</v>
      </c>
      <c r="T182" s="51">
        <v>0</v>
      </c>
      <c r="U182" s="51">
        <v>3</v>
      </c>
      <c r="V182" s="52">
        <v>731</v>
      </c>
      <c r="W182" s="52">
        <v>1.271E-3</v>
      </c>
      <c r="X182" s="52">
        <v>2.6410000000000001E-3</v>
      </c>
      <c r="Y182" s="52">
        <v>1.264751</v>
      </c>
      <c r="Z182" s="52">
        <v>0</v>
      </c>
      <c r="AA182" s="52">
        <v>0</v>
      </c>
      <c r="AB182" s="137">
        <v>187</v>
      </c>
      <c r="AC182" s="137"/>
      <c r="AD182" s="106"/>
      <c r="AE182" s="91" t="s">
        <v>365</v>
      </c>
      <c r="AF182" s="91">
        <v>1222</v>
      </c>
      <c r="AG182" s="91">
        <v>2289</v>
      </c>
      <c r="AH182" s="91">
        <v>5217</v>
      </c>
      <c r="AI182" s="91">
        <v>1583</v>
      </c>
      <c r="AJ182" s="91">
        <v>19800</v>
      </c>
      <c r="AK182" s="91" t="s">
        <v>372</v>
      </c>
      <c r="AL182" s="91" t="s">
        <v>378</v>
      </c>
      <c r="AM182" s="97" t="s">
        <v>381</v>
      </c>
      <c r="AN182" s="91" t="s">
        <v>291</v>
      </c>
      <c r="AO182" s="94">
        <v>39938.509780092594</v>
      </c>
      <c r="AP182" s="97" t="s">
        <v>386</v>
      </c>
      <c r="AQ182" s="91" t="b">
        <v>0</v>
      </c>
      <c r="AR182" s="91" t="b">
        <v>0</v>
      </c>
      <c r="AS182" s="91" t="b">
        <v>1</v>
      </c>
      <c r="AT182" s="91" t="s">
        <v>246</v>
      </c>
      <c r="AU182" s="91">
        <v>15</v>
      </c>
      <c r="AV182" s="97" t="s">
        <v>392</v>
      </c>
      <c r="AW182" s="91" t="b">
        <v>0</v>
      </c>
      <c r="AX182" s="91" t="s">
        <v>308</v>
      </c>
      <c r="AY182" s="97" t="s">
        <v>401</v>
      </c>
      <c r="AZ182" s="91" t="s">
        <v>66</v>
      </c>
      <c r="BA182" s="130" t="s">
        <v>326</v>
      </c>
      <c r="BB182">
        <v>6</v>
      </c>
      <c r="BC182" s="130">
        <v>6</v>
      </c>
      <c r="BD182" s="130">
        <v>1</v>
      </c>
      <c r="BE182" s="130" t="s">
        <v>4404</v>
      </c>
      <c r="BF182" s="130" t="s">
        <v>4396</v>
      </c>
      <c r="BG182" s="90" t="str">
        <f>REPLACE(INDEX(GroupVertices[Group], MATCH(Vertices[[#This Row],[Vertex]],GroupVertices[Vertex],0)),1,1,"")</f>
        <v>outh</v>
      </c>
      <c r="BH182" s="51"/>
      <c r="BI182" s="51"/>
      <c r="BJ182" s="51"/>
      <c r="BK182" s="51"/>
      <c r="BL182" s="51"/>
      <c r="BM182" s="51"/>
      <c r="BN182" s="161" t="s">
        <v>4592</v>
      </c>
      <c r="BO182" s="161" t="s">
        <v>4592</v>
      </c>
      <c r="BP182" s="161" t="s">
        <v>4938</v>
      </c>
      <c r="BQ182" s="161" t="s">
        <v>4938</v>
      </c>
    </row>
    <row r="183" spans="1:69" ht="41.45" customHeight="1" x14ac:dyDescent="0.25">
      <c r="A183" s="14" t="s">
        <v>4014</v>
      </c>
      <c r="C183" s="15" t="s">
        <v>4409</v>
      </c>
      <c r="D183" s="15"/>
      <c r="E183" s="102"/>
      <c r="F183" s="125"/>
      <c r="G183" s="119" t="s">
        <v>4094</v>
      </c>
      <c r="H183" s="126"/>
      <c r="I183" s="16"/>
      <c r="J183" s="62"/>
      <c r="K183" s="127"/>
      <c r="L183" s="121" t="s">
        <v>4363</v>
      </c>
      <c r="M183" s="128"/>
      <c r="N183" s="104">
        <v>4329.494140625</v>
      </c>
      <c r="O183" s="104">
        <v>3123.073974609375</v>
      </c>
      <c r="P183" s="73"/>
      <c r="Q183" s="105"/>
      <c r="R183" s="105"/>
      <c r="S183" s="51">
        <v>2</v>
      </c>
      <c r="T183" s="51">
        <v>0</v>
      </c>
      <c r="U183" s="51">
        <v>2</v>
      </c>
      <c r="V183" s="52">
        <v>182.5</v>
      </c>
      <c r="W183" s="52">
        <v>1.2669999999999999E-3</v>
      </c>
      <c r="X183" s="52">
        <v>2.6410000000000001E-3</v>
      </c>
      <c r="Y183" s="52">
        <v>0.726908</v>
      </c>
      <c r="Z183" s="52">
        <v>0</v>
      </c>
      <c r="AA183" s="52">
        <v>0</v>
      </c>
      <c r="AB183" s="78">
        <v>188</v>
      </c>
      <c r="AC183" s="78"/>
      <c r="AD183" s="106"/>
      <c r="AE183" s="91" t="s">
        <v>4211</v>
      </c>
      <c r="AF183" s="91">
        <v>154</v>
      </c>
      <c r="AG183" s="91">
        <v>38</v>
      </c>
      <c r="AH183" s="91">
        <v>1201</v>
      </c>
      <c r="AI183" s="91">
        <v>1219</v>
      </c>
      <c r="AJ183" s="91"/>
      <c r="AK183" s="91" t="s">
        <v>4239</v>
      </c>
      <c r="AL183" s="91" t="s">
        <v>4253</v>
      </c>
      <c r="AM183" s="91"/>
      <c r="AN183" s="91"/>
      <c r="AO183" s="94">
        <v>42461.182881944442</v>
      </c>
      <c r="AP183" s="91"/>
      <c r="AQ183" s="91" t="b">
        <v>1</v>
      </c>
      <c r="AR183" s="91" t="b">
        <v>0</v>
      </c>
      <c r="AS183" s="91" t="b">
        <v>0</v>
      </c>
      <c r="AT183" s="91" t="s">
        <v>246</v>
      </c>
      <c r="AU183" s="91">
        <v>0</v>
      </c>
      <c r="AV183" s="91"/>
      <c r="AW183" s="91" t="b">
        <v>0</v>
      </c>
      <c r="AX183" s="91" t="s">
        <v>308</v>
      </c>
      <c r="AY183" s="97" t="s">
        <v>4327</v>
      </c>
      <c r="AZ183" s="91" t="s">
        <v>66</v>
      </c>
      <c r="BA183" s="130" t="s">
        <v>3582</v>
      </c>
      <c r="BB183">
        <v>2</v>
      </c>
      <c r="BC183" s="130">
        <v>-2</v>
      </c>
      <c r="BD183" s="130">
        <v>-1</v>
      </c>
      <c r="BE183" s="130" t="s">
        <v>4406</v>
      </c>
      <c r="BF183" s="130" t="s">
        <v>4396</v>
      </c>
      <c r="BG183" s="90" t="str">
        <f>REPLACE(INDEX(GroupVertices[Group], MATCH(Vertices[[#This Row],[Vertex]],GroupVertices[Vertex],0)),1,1,"")</f>
        <v>orth</v>
      </c>
      <c r="BH183" s="51"/>
      <c r="BI183" s="51"/>
      <c r="BJ183" s="51"/>
      <c r="BK183" s="51"/>
      <c r="BL183" s="51" t="s">
        <v>4072</v>
      </c>
      <c r="BM183" s="51" t="s">
        <v>4072</v>
      </c>
      <c r="BN183" s="161" t="s">
        <v>4619</v>
      </c>
      <c r="BO183" s="161" t="s">
        <v>4619</v>
      </c>
      <c r="BP183" s="161" t="s">
        <v>4965</v>
      </c>
      <c r="BQ183" s="161" t="s">
        <v>4965</v>
      </c>
    </row>
    <row r="184" spans="1:69" ht="41.45" customHeight="1" x14ac:dyDescent="0.25">
      <c r="A184" s="14" t="s">
        <v>4015</v>
      </c>
      <c r="C184" s="15" t="s">
        <v>4409</v>
      </c>
      <c r="D184" s="126"/>
      <c r="E184" s="131"/>
      <c r="F184" s="125"/>
      <c r="G184" s="119" t="s">
        <v>4095</v>
      </c>
      <c r="H184" s="126"/>
      <c r="I184" s="132"/>
      <c r="J184" s="127"/>
      <c r="K184" s="127"/>
      <c r="L184" s="133" t="s">
        <v>4365</v>
      </c>
      <c r="M184" s="128"/>
      <c r="N184" s="134">
        <v>3993.880859375</v>
      </c>
      <c r="O184" s="134">
        <v>1190.40478515625</v>
      </c>
      <c r="P184" s="135"/>
      <c r="Q184" s="136"/>
      <c r="R184" s="136"/>
      <c r="S184" s="51">
        <v>2</v>
      </c>
      <c r="T184" s="51">
        <v>0</v>
      </c>
      <c r="U184" s="51">
        <v>2</v>
      </c>
      <c r="V184" s="52">
        <v>182.5</v>
      </c>
      <c r="W184" s="52">
        <v>1.2669999999999999E-3</v>
      </c>
      <c r="X184" s="52">
        <v>2.6410000000000001E-3</v>
      </c>
      <c r="Y184" s="52">
        <v>0.726908</v>
      </c>
      <c r="Z184" s="52">
        <v>0</v>
      </c>
      <c r="AA184" s="52">
        <v>0</v>
      </c>
      <c r="AB184" s="137">
        <v>189</v>
      </c>
      <c r="AC184" s="137"/>
      <c r="AD184" s="106"/>
      <c r="AE184" s="91" t="s">
        <v>4213</v>
      </c>
      <c r="AF184" s="91">
        <v>3</v>
      </c>
      <c r="AG184" s="91">
        <v>100</v>
      </c>
      <c r="AH184" s="91">
        <v>2274</v>
      </c>
      <c r="AI184" s="91">
        <v>2221</v>
      </c>
      <c r="AJ184" s="91"/>
      <c r="AK184" s="91" t="s">
        <v>4241</v>
      </c>
      <c r="AL184" s="91" t="s">
        <v>4254</v>
      </c>
      <c r="AM184" s="91"/>
      <c r="AN184" s="91"/>
      <c r="AO184" s="94">
        <v>41892.224131944444</v>
      </c>
      <c r="AP184" s="97" t="s">
        <v>4284</v>
      </c>
      <c r="AQ184" s="91" t="b">
        <v>1</v>
      </c>
      <c r="AR184" s="91" t="b">
        <v>0</v>
      </c>
      <c r="AS184" s="91" t="b">
        <v>0</v>
      </c>
      <c r="AT184" s="91" t="s">
        <v>246</v>
      </c>
      <c r="AU184" s="91">
        <v>4</v>
      </c>
      <c r="AV184" s="97" t="s">
        <v>300</v>
      </c>
      <c r="AW184" s="91" t="b">
        <v>0</v>
      </c>
      <c r="AX184" s="91" t="s">
        <v>308</v>
      </c>
      <c r="AY184" s="97" t="s">
        <v>4329</v>
      </c>
      <c r="AZ184" s="91" t="s">
        <v>66</v>
      </c>
      <c r="BA184" s="130" t="s">
        <v>3582</v>
      </c>
      <c r="BB184">
        <v>2</v>
      </c>
      <c r="BC184" s="130">
        <v>-2</v>
      </c>
      <c r="BD184" s="130">
        <v>-1</v>
      </c>
      <c r="BE184" s="130" t="s">
        <v>4406</v>
      </c>
      <c r="BF184" s="130" t="s">
        <v>4396</v>
      </c>
      <c r="BG184" s="90" t="str">
        <f>REPLACE(INDEX(GroupVertices[Group], MATCH(Vertices[[#This Row],[Vertex]],GroupVertices[Vertex],0)),1,1,"")</f>
        <v>orth</v>
      </c>
      <c r="BH184" s="51"/>
      <c r="BI184" s="51"/>
      <c r="BJ184" s="51"/>
      <c r="BK184" s="51"/>
      <c r="BL184" s="51" t="s">
        <v>4072</v>
      </c>
      <c r="BM184" s="51" t="s">
        <v>4072</v>
      </c>
      <c r="BN184" s="161" t="s">
        <v>4620</v>
      </c>
      <c r="BO184" s="161" t="s">
        <v>4620</v>
      </c>
      <c r="BP184" s="161" t="s">
        <v>4966</v>
      </c>
      <c r="BQ184" s="161" t="s">
        <v>4966</v>
      </c>
    </row>
    <row r="185" spans="1:69" ht="41.45" customHeight="1" x14ac:dyDescent="0.25">
      <c r="A185" s="14" t="s">
        <v>3089</v>
      </c>
      <c r="C185" s="15" t="s">
        <v>4410</v>
      </c>
      <c r="D185" s="15"/>
      <c r="E185" s="102"/>
      <c r="F185" s="125"/>
      <c r="G185" s="119" t="s">
        <v>3106</v>
      </c>
      <c r="H185" s="126"/>
      <c r="I185" s="16"/>
      <c r="J185" s="62"/>
      <c r="K185" s="127"/>
      <c r="L185" s="121" t="s">
        <v>3163</v>
      </c>
      <c r="M185" s="128"/>
      <c r="N185" s="104">
        <v>3763.523193359375</v>
      </c>
      <c r="O185" s="104">
        <v>3189.395263671875</v>
      </c>
      <c r="P185" s="73"/>
      <c r="Q185" s="105"/>
      <c r="R185" s="105"/>
      <c r="S185" s="51">
        <v>2</v>
      </c>
      <c r="T185" s="51">
        <v>0</v>
      </c>
      <c r="U185" s="51">
        <v>2</v>
      </c>
      <c r="V185" s="52">
        <v>181.5</v>
      </c>
      <c r="W185" s="52">
        <v>1.2669999999999999E-3</v>
      </c>
      <c r="X185" s="52">
        <v>2.6410000000000001E-3</v>
      </c>
      <c r="Y185" s="52">
        <v>0.73802000000000001</v>
      </c>
      <c r="Z185" s="52">
        <v>0</v>
      </c>
      <c r="AA185" s="52">
        <v>0</v>
      </c>
      <c r="AB185" s="78">
        <v>190</v>
      </c>
      <c r="AC185" s="78"/>
      <c r="AD185" s="106"/>
      <c r="AE185" s="91" t="s">
        <v>3122</v>
      </c>
      <c r="AF185" s="91">
        <v>63</v>
      </c>
      <c r="AG185" s="91">
        <v>695</v>
      </c>
      <c r="AH185" s="91">
        <v>846</v>
      </c>
      <c r="AI185" s="91">
        <v>667</v>
      </c>
      <c r="AJ185" s="91">
        <v>19800</v>
      </c>
      <c r="AK185" s="91" t="s">
        <v>3129</v>
      </c>
      <c r="AL185" s="91" t="s">
        <v>286</v>
      </c>
      <c r="AM185" s="97" t="s">
        <v>3136</v>
      </c>
      <c r="AN185" s="91" t="s">
        <v>291</v>
      </c>
      <c r="AO185" s="94">
        <v>40181.124050925922</v>
      </c>
      <c r="AP185" s="97" t="s">
        <v>3142</v>
      </c>
      <c r="AQ185" s="91" t="b">
        <v>0</v>
      </c>
      <c r="AR185" s="91" t="b">
        <v>0</v>
      </c>
      <c r="AS185" s="91" t="b">
        <v>1</v>
      </c>
      <c r="AT185" s="91" t="s">
        <v>246</v>
      </c>
      <c r="AU185" s="91">
        <v>33</v>
      </c>
      <c r="AV185" s="97" t="s">
        <v>300</v>
      </c>
      <c r="AW185" s="91" t="b">
        <v>0</v>
      </c>
      <c r="AX185" s="91" t="s">
        <v>308</v>
      </c>
      <c r="AY185" s="97" t="s">
        <v>3156</v>
      </c>
      <c r="AZ185" s="91" t="s">
        <v>66</v>
      </c>
      <c r="BA185" s="130" t="s">
        <v>3981</v>
      </c>
      <c r="BB185">
        <v>4</v>
      </c>
      <c r="BC185" s="130">
        <v>0</v>
      </c>
      <c r="BD185" s="130">
        <v>0</v>
      </c>
      <c r="BE185" s="130" t="s">
        <v>4406</v>
      </c>
      <c r="BF185" s="130" t="s">
        <v>4397</v>
      </c>
      <c r="BG185" s="90" t="str">
        <f>REPLACE(INDEX(GroupVertices[Group], MATCH(Vertices[[#This Row],[Vertex]],GroupVertices[Vertex],0)),1,1,"")</f>
        <v>orth</v>
      </c>
      <c r="BH185" s="51" t="s">
        <v>3100</v>
      </c>
      <c r="BI185" s="51" t="s">
        <v>3100</v>
      </c>
      <c r="BJ185" s="51" t="s">
        <v>342</v>
      </c>
      <c r="BK185" s="51" t="s">
        <v>342</v>
      </c>
      <c r="BL185" s="51" t="s">
        <v>3104</v>
      </c>
      <c r="BM185" s="51" t="s">
        <v>3104</v>
      </c>
      <c r="BN185" s="161" t="s">
        <v>4769</v>
      </c>
      <c r="BO185" s="161" t="s">
        <v>4769</v>
      </c>
      <c r="BP185" s="161" t="s">
        <v>5115</v>
      </c>
      <c r="BQ185" s="161" t="s">
        <v>5115</v>
      </c>
    </row>
    <row r="186" spans="1:69" ht="41.45" customHeight="1" x14ac:dyDescent="0.25">
      <c r="A186" s="14" t="s">
        <v>3968</v>
      </c>
      <c r="C186" s="15" t="s">
        <v>4409</v>
      </c>
      <c r="D186" s="126"/>
      <c r="E186" s="131"/>
      <c r="F186" s="125"/>
      <c r="G186" s="119" t="s">
        <v>892</v>
      </c>
      <c r="H186" s="126"/>
      <c r="I186" s="132"/>
      <c r="J186" s="127"/>
      <c r="K186" s="127"/>
      <c r="L186" s="133" t="s">
        <v>3978</v>
      </c>
      <c r="M186" s="128"/>
      <c r="N186" s="134">
        <v>1829.2841796875</v>
      </c>
      <c r="O186" s="134">
        <v>8415.7705078125</v>
      </c>
      <c r="P186" s="135"/>
      <c r="Q186" s="136"/>
      <c r="R186" s="136"/>
      <c r="S186" s="51">
        <v>2</v>
      </c>
      <c r="T186" s="51">
        <v>0</v>
      </c>
      <c r="U186" s="51">
        <v>2</v>
      </c>
      <c r="V186" s="52">
        <v>366</v>
      </c>
      <c r="W186" s="52">
        <v>1.2669999999999999E-3</v>
      </c>
      <c r="X186" s="52">
        <v>2.6329999999999999E-3</v>
      </c>
      <c r="Y186" s="52">
        <v>0.82671300000000003</v>
      </c>
      <c r="Z186" s="52">
        <v>0</v>
      </c>
      <c r="AA186" s="52">
        <v>0</v>
      </c>
      <c r="AB186" s="137">
        <v>191</v>
      </c>
      <c r="AC186" s="137"/>
      <c r="AD186" s="106"/>
      <c r="AE186" s="91" t="s">
        <v>3973</v>
      </c>
      <c r="AF186" s="91">
        <v>136</v>
      </c>
      <c r="AG186" s="91">
        <v>31</v>
      </c>
      <c r="AH186" s="91">
        <v>251</v>
      </c>
      <c r="AI186" s="91">
        <v>114</v>
      </c>
      <c r="AJ186" s="91"/>
      <c r="AK186" s="91"/>
      <c r="AL186" s="91"/>
      <c r="AM186" s="91"/>
      <c r="AN186" s="91"/>
      <c r="AO186" s="94">
        <v>41176.668599537035</v>
      </c>
      <c r="AP186" s="91"/>
      <c r="AQ186" s="91" t="b">
        <v>1</v>
      </c>
      <c r="AR186" s="91" t="b">
        <v>1</v>
      </c>
      <c r="AS186" s="91" t="b">
        <v>0</v>
      </c>
      <c r="AT186" s="91" t="s">
        <v>246</v>
      </c>
      <c r="AU186" s="91">
        <v>1</v>
      </c>
      <c r="AV186" s="97" t="s">
        <v>300</v>
      </c>
      <c r="AW186" s="91" t="b">
        <v>0</v>
      </c>
      <c r="AX186" s="91" t="s">
        <v>308</v>
      </c>
      <c r="AY186" s="97" t="s">
        <v>3976</v>
      </c>
      <c r="AZ186" s="91" t="s">
        <v>66</v>
      </c>
      <c r="BA186" s="130" t="s">
        <v>3980</v>
      </c>
      <c r="BB186">
        <v>2</v>
      </c>
      <c r="BC186" s="130">
        <v>-2</v>
      </c>
      <c r="BD186" s="130">
        <v>-1</v>
      </c>
      <c r="BE186" s="130" t="s">
        <v>4404</v>
      </c>
      <c r="BF186" s="130" t="s">
        <v>4396</v>
      </c>
      <c r="BG186" s="90" t="str">
        <f>REPLACE(INDEX(GroupVertices[Group], MATCH(Vertices[[#This Row],[Vertex]],GroupVertices[Vertex],0)),1,1,"")</f>
        <v>outh</v>
      </c>
      <c r="BH186" s="51"/>
      <c r="BI186" s="51"/>
      <c r="BJ186" s="51"/>
      <c r="BK186" s="51"/>
      <c r="BL186" s="51"/>
      <c r="BM186" s="51"/>
      <c r="BN186" s="161" t="s">
        <v>4591</v>
      </c>
      <c r="BO186" s="161" t="s">
        <v>4591</v>
      </c>
      <c r="BP186" s="161" t="s">
        <v>4937</v>
      </c>
      <c r="BQ186" s="161" t="s">
        <v>4937</v>
      </c>
    </row>
    <row r="187" spans="1:69" ht="41.45" customHeight="1" x14ac:dyDescent="0.25">
      <c r="A187" s="14" t="s">
        <v>737</v>
      </c>
      <c r="C187" s="15" t="s">
        <v>4409</v>
      </c>
      <c r="D187" s="126"/>
      <c r="E187" s="131"/>
      <c r="F187" s="125"/>
      <c r="G187" s="119" t="s">
        <v>764</v>
      </c>
      <c r="H187" s="126"/>
      <c r="I187" s="132"/>
      <c r="J187" s="127"/>
      <c r="K187" s="127"/>
      <c r="L187" s="133" t="s">
        <v>878</v>
      </c>
      <c r="M187" s="128"/>
      <c r="N187" s="134">
        <v>3120.875732421875</v>
      </c>
      <c r="O187" s="134">
        <v>303.00308227539063</v>
      </c>
      <c r="P187" s="135"/>
      <c r="Q187" s="136"/>
      <c r="R187" s="136"/>
      <c r="S187" s="51">
        <v>2</v>
      </c>
      <c r="T187" s="51">
        <v>0</v>
      </c>
      <c r="U187" s="51">
        <v>2</v>
      </c>
      <c r="V187" s="52">
        <v>366</v>
      </c>
      <c r="W187" s="52">
        <v>1.2669999999999999E-3</v>
      </c>
      <c r="X187" s="52">
        <v>2.6329999999999999E-3</v>
      </c>
      <c r="Y187" s="52">
        <v>0.82671300000000003</v>
      </c>
      <c r="Z187" s="52">
        <v>0</v>
      </c>
      <c r="AA187" s="52">
        <v>0</v>
      </c>
      <c r="AB187" s="137">
        <v>192</v>
      </c>
      <c r="AC187" s="137"/>
      <c r="AD187" s="106"/>
      <c r="AE187" s="91" t="s">
        <v>812</v>
      </c>
      <c r="AF187" s="91">
        <v>591</v>
      </c>
      <c r="AG187" s="91">
        <v>84</v>
      </c>
      <c r="AH187" s="91">
        <v>1052</v>
      </c>
      <c r="AI187" s="91">
        <v>96</v>
      </c>
      <c r="AJ187" s="91">
        <v>-36000</v>
      </c>
      <c r="AK187" s="91" t="s">
        <v>824</v>
      </c>
      <c r="AL187" s="91" t="s">
        <v>835</v>
      </c>
      <c r="AM187" s="91"/>
      <c r="AN187" s="91" t="s">
        <v>607</v>
      </c>
      <c r="AO187" s="94">
        <v>40102.49763888889</v>
      </c>
      <c r="AP187" s="91"/>
      <c r="AQ187" s="91" t="b">
        <v>0</v>
      </c>
      <c r="AR187" s="91" t="b">
        <v>0</v>
      </c>
      <c r="AS187" s="91" t="b">
        <v>0</v>
      </c>
      <c r="AT187" s="91" t="s">
        <v>246</v>
      </c>
      <c r="AU187" s="91">
        <v>1</v>
      </c>
      <c r="AV187" s="97" t="s">
        <v>853</v>
      </c>
      <c r="AW187" s="91" t="b">
        <v>0</v>
      </c>
      <c r="AX187" s="91" t="s">
        <v>308</v>
      </c>
      <c r="AY187" s="97" t="s">
        <v>865</v>
      </c>
      <c r="AZ187" s="91" t="s">
        <v>66</v>
      </c>
      <c r="BA187" s="130" t="s">
        <v>885</v>
      </c>
      <c r="BB187">
        <v>2</v>
      </c>
      <c r="BC187" s="130">
        <v>-2</v>
      </c>
      <c r="BD187" s="130">
        <v>-1</v>
      </c>
      <c r="BE187" s="130" t="s">
        <v>4406</v>
      </c>
      <c r="BF187" s="130" t="s">
        <v>4396</v>
      </c>
      <c r="BG187" s="90" t="str">
        <f>REPLACE(INDEX(GroupVertices[Group], MATCH(Vertices[[#This Row],[Vertex]],GroupVertices[Vertex],0)),1,1,"")</f>
        <v>orth</v>
      </c>
      <c r="BH187" s="51"/>
      <c r="BI187" s="51"/>
      <c r="BJ187" s="51"/>
      <c r="BK187" s="51"/>
      <c r="BL187" s="51"/>
      <c r="BM187" s="51"/>
      <c r="BN187" s="161" t="s">
        <v>4602</v>
      </c>
      <c r="BO187" s="161" t="s">
        <v>4602</v>
      </c>
      <c r="BP187" s="161" t="s">
        <v>4948</v>
      </c>
      <c r="BQ187" s="161" t="s">
        <v>4948</v>
      </c>
    </row>
    <row r="188" spans="1:69" ht="41.45" customHeight="1" x14ac:dyDescent="0.25">
      <c r="A188" s="14" t="s">
        <v>739</v>
      </c>
      <c r="C188" s="15" t="s">
        <v>4409</v>
      </c>
      <c r="D188" s="126"/>
      <c r="E188" s="131"/>
      <c r="F188" s="125"/>
      <c r="G188" s="119" t="s">
        <v>766</v>
      </c>
      <c r="H188" s="126"/>
      <c r="I188" s="132"/>
      <c r="J188" s="127"/>
      <c r="K188" s="127"/>
      <c r="L188" s="133" t="s">
        <v>881</v>
      </c>
      <c r="M188" s="128"/>
      <c r="N188" s="134">
        <v>4269.9599609375</v>
      </c>
      <c r="O188" s="134">
        <v>1321.360595703125</v>
      </c>
      <c r="P188" s="135"/>
      <c r="Q188" s="136"/>
      <c r="R188" s="136"/>
      <c r="S188" s="51">
        <v>2</v>
      </c>
      <c r="T188" s="51">
        <v>0</v>
      </c>
      <c r="U188" s="51">
        <v>2</v>
      </c>
      <c r="V188" s="52">
        <v>366</v>
      </c>
      <c r="W188" s="52">
        <v>1.2669999999999999E-3</v>
      </c>
      <c r="X188" s="52">
        <v>2.6329999999999999E-3</v>
      </c>
      <c r="Y188" s="52">
        <v>0.82671300000000003</v>
      </c>
      <c r="Z188" s="52">
        <v>0</v>
      </c>
      <c r="AA188" s="52">
        <v>0</v>
      </c>
      <c r="AB188" s="137">
        <v>193</v>
      </c>
      <c r="AC188" s="137"/>
      <c r="AD188" s="106"/>
      <c r="AE188" s="91" t="s">
        <v>815</v>
      </c>
      <c r="AF188" s="91">
        <v>109</v>
      </c>
      <c r="AG188" s="91">
        <v>1034</v>
      </c>
      <c r="AH188" s="91">
        <v>19591</v>
      </c>
      <c r="AI188" s="91">
        <v>5673</v>
      </c>
      <c r="AJ188" s="91"/>
      <c r="AK188" s="91" t="s">
        <v>827</v>
      </c>
      <c r="AL188" s="91" t="s">
        <v>837</v>
      </c>
      <c r="AM188" s="97" t="s">
        <v>841</v>
      </c>
      <c r="AN188" s="91"/>
      <c r="AO188" s="94">
        <v>41446.306944444441</v>
      </c>
      <c r="AP188" s="97" t="s">
        <v>849</v>
      </c>
      <c r="AQ188" s="91" t="b">
        <v>0</v>
      </c>
      <c r="AR188" s="91" t="b">
        <v>0</v>
      </c>
      <c r="AS188" s="91" t="b">
        <v>1</v>
      </c>
      <c r="AT188" s="91" t="s">
        <v>246</v>
      </c>
      <c r="AU188" s="91">
        <v>6</v>
      </c>
      <c r="AV188" s="97" t="s">
        <v>300</v>
      </c>
      <c r="AW188" s="91" t="b">
        <v>0</v>
      </c>
      <c r="AX188" s="91" t="s">
        <v>308</v>
      </c>
      <c r="AY188" s="97" t="s">
        <v>868</v>
      </c>
      <c r="AZ188" s="91" t="s">
        <v>66</v>
      </c>
      <c r="BA188" s="130" t="s">
        <v>885</v>
      </c>
      <c r="BB188">
        <v>2</v>
      </c>
      <c r="BC188" s="130">
        <v>0</v>
      </c>
      <c r="BD188" s="130">
        <v>0</v>
      </c>
      <c r="BE188" s="130" t="s">
        <v>4406</v>
      </c>
      <c r="BF188" s="130" t="s">
        <v>4396</v>
      </c>
      <c r="BG188" s="90" t="str">
        <f>REPLACE(INDEX(GroupVertices[Group], MATCH(Vertices[[#This Row],[Vertex]],GroupVertices[Vertex],0)),1,1,"")</f>
        <v>orth</v>
      </c>
      <c r="BH188" s="51"/>
      <c r="BI188" s="51"/>
      <c r="BJ188" s="51"/>
      <c r="BK188" s="51"/>
      <c r="BL188" s="51"/>
      <c r="BM188" s="51"/>
      <c r="BN188" s="161" t="s">
        <v>4604</v>
      </c>
      <c r="BO188" s="161" t="s">
        <v>4604</v>
      </c>
      <c r="BP188" s="161" t="s">
        <v>4950</v>
      </c>
      <c r="BQ188" s="161" t="s">
        <v>4950</v>
      </c>
    </row>
    <row r="189" spans="1:69" ht="41.45" customHeight="1" x14ac:dyDescent="0.25">
      <c r="A189" s="14" t="s">
        <v>4001</v>
      </c>
      <c r="C189" s="15" t="s">
        <v>4410</v>
      </c>
      <c r="D189" s="15"/>
      <c r="E189" s="102"/>
      <c r="F189" s="125"/>
      <c r="G189" s="119" t="s">
        <v>759</v>
      </c>
      <c r="H189" s="126"/>
      <c r="I189" s="16"/>
      <c r="J189" s="62"/>
      <c r="K189" s="127"/>
      <c r="L189" s="121" t="s">
        <v>4346</v>
      </c>
      <c r="M189" s="128"/>
      <c r="N189" s="104">
        <v>3663.933837890625</v>
      </c>
      <c r="O189" s="104">
        <v>1505.995849609375</v>
      </c>
      <c r="P189" s="73"/>
      <c r="Q189" s="105"/>
      <c r="R189" s="105"/>
      <c r="S189" s="51">
        <v>2</v>
      </c>
      <c r="T189" s="51">
        <v>0</v>
      </c>
      <c r="U189" s="51">
        <v>2</v>
      </c>
      <c r="V189" s="52">
        <v>366</v>
      </c>
      <c r="W189" s="52">
        <v>1.2669999999999999E-3</v>
      </c>
      <c r="X189" s="52">
        <v>2.6329999999999999E-3</v>
      </c>
      <c r="Y189" s="52">
        <v>0.82671300000000003</v>
      </c>
      <c r="Z189" s="52">
        <v>0</v>
      </c>
      <c r="AA189" s="52">
        <v>0</v>
      </c>
      <c r="AB189" s="78">
        <v>194</v>
      </c>
      <c r="AC189" s="78"/>
      <c r="AD189" s="106"/>
      <c r="AE189" s="91" t="s">
        <v>4195</v>
      </c>
      <c r="AF189" s="91">
        <v>105</v>
      </c>
      <c r="AG189" s="91">
        <v>6</v>
      </c>
      <c r="AH189" s="91">
        <v>176</v>
      </c>
      <c r="AI189" s="91">
        <v>0</v>
      </c>
      <c r="AJ189" s="91"/>
      <c r="AK189" s="91"/>
      <c r="AL189" s="91"/>
      <c r="AM189" s="91"/>
      <c r="AN189" s="91"/>
      <c r="AO189" s="94">
        <v>42793.765601851854</v>
      </c>
      <c r="AP189" s="91"/>
      <c r="AQ189" s="91" t="b">
        <v>1</v>
      </c>
      <c r="AR189" s="91" t="b">
        <v>1</v>
      </c>
      <c r="AS189" s="91" t="b">
        <v>0</v>
      </c>
      <c r="AT189" s="91" t="s">
        <v>246</v>
      </c>
      <c r="AU189" s="91">
        <v>0</v>
      </c>
      <c r="AV189" s="91"/>
      <c r="AW189" s="91" t="b">
        <v>0</v>
      </c>
      <c r="AX189" s="91" t="s">
        <v>308</v>
      </c>
      <c r="AY189" s="97" t="s">
        <v>4310</v>
      </c>
      <c r="AZ189" s="91" t="s">
        <v>66</v>
      </c>
      <c r="BA189" s="130" t="s">
        <v>3582</v>
      </c>
      <c r="BB189">
        <v>4</v>
      </c>
      <c r="BC189" s="130">
        <v>0</v>
      </c>
      <c r="BD189" s="130">
        <v>0</v>
      </c>
      <c r="BE189" s="130" t="s">
        <v>4406</v>
      </c>
      <c r="BF189" s="130" t="s">
        <v>4397</v>
      </c>
      <c r="BG189" s="90" t="str">
        <f>REPLACE(INDEX(GroupVertices[Group], MATCH(Vertices[[#This Row],[Vertex]],GroupVertices[Vertex],0)),1,1,"")</f>
        <v>orth</v>
      </c>
      <c r="BH189" s="51" t="s">
        <v>4573</v>
      </c>
      <c r="BI189" s="51" t="s">
        <v>4573</v>
      </c>
      <c r="BJ189" s="51" t="s">
        <v>342</v>
      </c>
      <c r="BK189" s="51" t="s">
        <v>342</v>
      </c>
      <c r="BL189" s="51" t="s">
        <v>4584</v>
      </c>
      <c r="BM189" s="51" t="s">
        <v>4584</v>
      </c>
      <c r="BN189" s="161" t="s">
        <v>4773</v>
      </c>
      <c r="BO189" s="161" t="s">
        <v>4925</v>
      </c>
      <c r="BP189" s="161" t="s">
        <v>5119</v>
      </c>
      <c r="BQ189" s="161" t="s">
        <v>5265</v>
      </c>
    </row>
    <row r="190" spans="1:69" ht="41.45" customHeight="1" x14ac:dyDescent="0.25">
      <c r="A190" s="14" t="s">
        <v>2065</v>
      </c>
      <c r="C190" s="15" t="s">
        <v>4410</v>
      </c>
      <c r="D190" s="126"/>
      <c r="E190" s="131"/>
      <c r="F190" s="125"/>
      <c r="G190" s="119" t="s">
        <v>2167</v>
      </c>
      <c r="H190" s="126"/>
      <c r="I190" s="132"/>
      <c r="J190" s="127"/>
      <c r="K190" s="127"/>
      <c r="L190" s="133" t="s">
        <v>2502</v>
      </c>
      <c r="M190" s="128"/>
      <c r="N190" s="134">
        <v>7520.14990234375</v>
      </c>
      <c r="O190" s="134">
        <v>5392.4853515625</v>
      </c>
      <c r="P190" s="135"/>
      <c r="Q190" s="136"/>
      <c r="R190" s="136"/>
      <c r="S190" s="51">
        <v>2</v>
      </c>
      <c r="T190" s="51">
        <v>0</v>
      </c>
      <c r="U190" s="51">
        <v>2</v>
      </c>
      <c r="V190" s="52">
        <v>366</v>
      </c>
      <c r="W190" s="52">
        <v>1.2669999999999999E-3</v>
      </c>
      <c r="X190" s="52">
        <v>2.6329999999999999E-3</v>
      </c>
      <c r="Y190" s="52">
        <v>0.82671300000000003</v>
      </c>
      <c r="Z190" s="52">
        <v>0</v>
      </c>
      <c r="AA190" s="52">
        <v>0</v>
      </c>
      <c r="AB190" s="137">
        <v>195</v>
      </c>
      <c r="AC190" s="137"/>
      <c r="AD190" s="106"/>
      <c r="AE190" s="91" t="s">
        <v>2301</v>
      </c>
      <c r="AF190" s="91">
        <v>283</v>
      </c>
      <c r="AG190" s="91">
        <v>60215</v>
      </c>
      <c r="AH190" s="91">
        <v>146704</v>
      </c>
      <c r="AI190" s="91">
        <v>1737</v>
      </c>
      <c r="AJ190" s="91">
        <v>19800</v>
      </c>
      <c r="AK190" s="91" t="s">
        <v>2334</v>
      </c>
      <c r="AL190" s="91" t="s">
        <v>2352</v>
      </c>
      <c r="AM190" s="97" t="s">
        <v>2370</v>
      </c>
      <c r="AN190" s="91" t="s">
        <v>291</v>
      </c>
      <c r="AO190" s="94">
        <v>41270.287928240738</v>
      </c>
      <c r="AP190" s="97" t="s">
        <v>2392</v>
      </c>
      <c r="AQ190" s="91" t="b">
        <v>0</v>
      </c>
      <c r="AR190" s="91" t="b">
        <v>0</v>
      </c>
      <c r="AS190" s="91" t="b">
        <v>1</v>
      </c>
      <c r="AT190" s="91" t="s">
        <v>246</v>
      </c>
      <c r="AU190" s="91">
        <v>469</v>
      </c>
      <c r="AV190" s="97" t="s">
        <v>2415</v>
      </c>
      <c r="AW190" s="91" t="b">
        <v>1</v>
      </c>
      <c r="AX190" s="91" t="s">
        <v>308</v>
      </c>
      <c r="AY190" s="97" t="s">
        <v>2457</v>
      </c>
      <c r="AZ190" s="91" t="s">
        <v>66</v>
      </c>
      <c r="BA190" s="130" t="s">
        <v>2044</v>
      </c>
      <c r="BB190">
        <v>2</v>
      </c>
      <c r="BC190" s="130">
        <v>0</v>
      </c>
      <c r="BD190" s="130">
        <v>0</v>
      </c>
      <c r="BE190" s="130" t="s">
        <v>4407</v>
      </c>
      <c r="BF190" s="130" t="s">
        <v>4397</v>
      </c>
      <c r="BG190" s="90" t="str">
        <f>REPLACE(INDEX(GroupVertices[Group], MATCH(Vertices[[#This Row],[Vertex]],GroupVertices[Vertex],0)),1,1,"")</f>
        <v>est</v>
      </c>
      <c r="BH190" s="51" t="s">
        <v>2132</v>
      </c>
      <c r="BI190" s="51" t="s">
        <v>2132</v>
      </c>
      <c r="BJ190" s="51" t="s">
        <v>2138</v>
      </c>
      <c r="BK190" s="51" t="s">
        <v>2138</v>
      </c>
      <c r="BL190" s="51" t="s">
        <v>2144</v>
      </c>
      <c r="BM190" s="51" t="s">
        <v>2144</v>
      </c>
      <c r="BN190" s="161" t="s">
        <v>4822</v>
      </c>
      <c r="BO190" s="161" t="s">
        <v>4822</v>
      </c>
      <c r="BP190" s="161" t="s">
        <v>5168</v>
      </c>
      <c r="BQ190" s="161" t="s">
        <v>5168</v>
      </c>
    </row>
    <row r="191" spans="1:69" ht="41.45" customHeight="1" x14ac:dyDescent="0.25">
      <c r="A191" s="14" t="s">
        <v>2069</v>
      </c>
      <c r="C191" s="15" t="s">
        <v>4410</v>
      </c>
      <c r="D191" s="15"/>
      <c r="E191" s="102"/>
      <c r="F191" s="125"/>
      <c r="G191" s="119" t="s">
        <v>2171</v>
      </c>
      <c r="H191" s="126"/>
      <c r="I191" s="16"/>
      <c r="J191" s="62"/>
      <c r="K191" s="127"/>
      <c r="L191" s="121" t="s">
        <v>2507</v>
      </c>
      <c r="M191" s="128"/>
      <c r="N191" s="104">
        <v>9735.5556640625</v>
      </c>
      <c r="O191" s="104">
        <v>4112.78125</v>
      </c>
      <c r="P191" s="73"/>
      <c r="Q191" s="105"/>
      <c r="R191" s="105"/>
      <c r="S191" s="51">
        <v>2</v>
      </c>
      <c r="T191" s="51">
        <v>0</v>
      </c>
      <c r="U191" s="51">
        <v>2</v>
      </c>
      <c r="V191" s="52">
        <v>366</v>
      </c>
      <c r="W191" s="52">
        <v>1.2669999999999999E-3</v>
      </c>
      <c r="X191" s="52">
        <v>2.6329999999999999E-3</v>
      </c>
      <c r="Y191" s="52">
        <v>0.74567000000000005</v>
      </c>
      <c r="Z191" s="52">
        <v>0</v>
      </c>
      <c r="AA191" s="52">
        <v>0</v>
      </c>
      <c r="AB191" s="78">
        <v>196</v>
      </c>
      <c r="AC191" s="78"/>
      <c r="AD191" s="106"/>
      <c r="AE191" s="91" t="s">
        <v>2306</v>
      </c>
      <c r="AF191" s="91">
        <v>273</v>
      </c>
      <c r="AG191" s="91">
        <v>89</v>
      </c>
      <c r="AH191" s="91">
        <v>3926</v>
      </c>
      <c r="AI191" s="91">
        <v>2358</v>
      </c>
      <c r="AJ191" s="91"/>
      <c r="AK191" s="91" t="s">
        <v>2337</v>
      </c>
      <c r="AL191" s="91" t="s">
        <v>2354</v>
      </c>
      <c r="AM191" s="91"/>
      <c r="AN191" s="91"/>
      <c r="AO191" s="94">
        <v>42770.569571759261</v>
      </c>
      <c r="AP191" s="97" t="s">
        <v>2397</v>
      </c>
      <c r="AQ191" s="91" t="b">
        <v>1</v>
      </c>
      <c r="AR191" s="91" t="b">
        <v>0</v>
      </c>
      <c r="AS191" s="91" t="b">
        <v>0</v>
      </c>
      <c r="AT191" s="91" t="s">
        <v>2407</v>
      </c>
      <c r="AU191" s="91">
        <v>1</v>
      </c>
      <c r="AV191" s="91"/>
      <c r="AW191" s="91" t="b">
        <v>0</v>
      </c>
      <c r="AX191" s="91" t="s">
        <v>308</v>
      </c>
      <c r="AY191" s="97" t="s">
        <v>2462</v>
      </c>
      <c r="AZ191" s="91" t="s">
        <v>66</v>
      </c>
      <c r="BA191" s="130" t="s">
        <v>2044</v>
      </c>
      <c r="BB191">
        <v>2</v>
      </c>
      <c r="BC191" s="130">
        <v>0</v>
      </c>
      <c r="BD191" s="130">
        <v>0</v>
      </c>
      <c r="BE191" s="130" t="s">
        <v>4407</v>
      </c>
      <c r="BF191" s="130" t="s">
        <v>4397</v>
      </c>
      <c r="BG191" s="90" t="str">
        <f>REPLACE(INDEX(GroupVertices[Group], MATCH(Vertices[[#This Row],[Vertex]],GroupVertices[Vertex],0)),1,1,"")</f>
        <v>est</v>
      </c>
      <c r="BH191" s="51"/>
      <c r="BI191" s="51"/>
      <c r="BJ191" s="51"/>
      <c r="BK191" s="51"/>
      <c r="BL191" s="51"/>
      <c r="BM191" s="51"/>
      <c r="BN191" s="161" t="s">
        <v>4826</v>
      </c>
      <c r="BO191" s="161" t="s">
        <v>4826</v>
      </c>
      <c r="BP191" s="161" t="s">
        <v>5172</v>
      </c>
      <c r="BQ191" s="161" t="s">
        <v>5172</v>
      </c>
    </row>
    <row r="192" spans="1:69" ht="41.45" customHeight="1" x14ac:dyDescent="0.25">
      <c r="A192" s="14" t="s">
        <v>3832</v>
      </c>
      <c r="C192" s="15" t="s">
        <v>4410</v>
      </c>
      <c r="D192" s="15"/>
      <c r="E192" s="102"/>
      <c r="F192" s="125"/>
      <c r="G192" s="119" t="s">
        <v>3846</v>
      </c>
      <c r="H192" s="126"/>
      <c r="I192" s="16"/>
      <c r="J192" s="62"/>
      <c r="K192" s="127"/>
      <c r="L192" s="121" t="s">
        <v>3898</v>
      </c>
      <c r="M192" s="128"/>
      <c r="N192" s="104">
        <v>8044.2216796875</v>
      </c>
      <c r="O192" s="104">
        <v>2203.6904296875</v>
      </c>
      <c r="P192" s="73"/>
      <c r="Q192" s="105"/>
      <c r="R192" s="105"/>
      <c r="S192" s="51">
        <v>2</v>
      </c>
      <c r="T192" s="51">
        <v>0</v>
      </c>
      <c r="U192" s="51">
        <v>2</v>
      </c>
      <c r="V192" s="52">
        <v>366</v>
      </c>
      <c r="W192" s="52">
        <v>1.2669999999999999E-3</v>
      </c>
      <c r="X192" s="52">
        <v>2.6329999999999999E-3</v>
      </c>
      <c r="Y192" s="52">
        <v>0.82671300000000003</v>
      </c>
      <c r="Z192" s="52">
        <v>0</v>
      </c>
      <c r="AA192" s="52">
        <v>0</v>
      </c>
      <c r="AB192" s="78">
        <v>197</v>
      </c>
      <c r="AC192" s="78"/>
      <c r="AD192" s="106"/>
      <c r="AE192" s="91" t="s">
        <v>3873</v>
      </c>
      <c r="AF192" s="91">
        <v>122</v>
      </c>
      <c r="AG192" s="91">
        <v>10</v>
      </c>
      <c r="AH192" s="91">
        <v>29</v>
      </c>
      <c r="AI192" s="91">
        <v>87</v>
      </c>
      <c r="AJ192" s="91"/>
      <c r="AK192" s="91"/>
      <c r="AL192" s="91" t="s">
        <v>3881</v>
      </c>
      <c r="AM192" s="91"/>
      <c r="AN192" s="91"/>
      <c r="AO192" s="94">
        <v>42735.338055555556</v>
      </c>
      <c r="AP192" s="97" t="s">
        <v>3885</v>
      </c>
      <c r="AQ192" s="91" t="b">
        <v>1</v>
      </c>
      <c r="AR192" s="91" t="b">
        <v>0</v>
      </c>
      <c r="AS192" s="91" t="b">
        <v>1</v>
      </c>
      <c r="AT192" s="91" t="s">
        <v>246</v>
      </c>
      <c r="AU192" s="91">
        <v>0</v>
      </c>
      <c r="AV192" s="91"/>
      <c r="AW192" s="91" t="b">
        <v>0</v>
      </c>
      <c r="AX192" s="91" t="s">
        <v>308</v>
      </c>
      <c r="AY192" s="97" t="s">
        <v>3892</v>
      </c>
      <c r="AZ192" s="91" t="s">
        <v>66</v>
      </c>
      <c r="BA192" s="130" t="s">
        <v>3902</v>
      </c>
      <c r="BB192">
        <v>2</v>
      </c>
      <c r="BC192" s="130">
        <v>-2</v>
      </c>
      <c r="BD192" s="130">
        <v>-1</v>
      </c>
      <c r="BE192" s="130" t="s">
        <v>4405</v>
      </c>
      <c r="BF192" s="130" t="s">
        <v>4397</v>
      </c>
      <c r="BG192" s="90" t="str">
        <f>REPLACE(INDEX(GroupVertices[Group], MATCH(Vertices[[#This Row],[Vertex]],GroupVertices[Vertex],0)),1,1,"")</f>
        <v>ast</v>
      </c>
      <c r="BH192" s="51"/>
      <c r="BI192" s="51"/>
      <c r="BJ192" s="51"/>
      <c r="BK192" s="51"/>
      <c r="BL192" s="51"/>
      <c r="BM192" s="51"/>
      <c r="BN192" s="161" t="s">
        <v>4857</v>
      </c>
      <c r="BO192" s="161" t="s">
        <v>4857</v>
      </c>
      <c r="BP192" s="161" t="s">
        <v>5203</v>
      </c>
      <c r="BQ192" s="161" t="s">
        <v>5203</v>
      </c>
    </row>
    <row r="193" spans="1:69" ht="41.45" customHeight="1" x14ac:dyDescent="0.25">
      <c r="A193" s="14" t="s">
        <v>331</v>
      </c>
      <c r="C193" s="15" t="s">
        <v>4409</v>
      </c>
      <c r="D193" s="15"/>
      <c r="E193" s="102"/>
      <c r="F193" s="125"/>
      <c r="G193" s="119" t="s">
        <v>348</v>
      </c>
      <c r="H193" s="126"/>
      <c r="I193" s="16"/>
      <c r="J193" s="62"/>
      <c r="K193" s="127"/>
      <c r="L193" s="121" t="s">
        <v>413</v>
      </c>
      <c r="M193" s="128"/>
      <c r="N193" s="104">
        <v>1740.671875</v>
      </c>
      <c r="O193" s="104">
        <v>9437.9423828125</v>
      </c>
      <c r="P193" s="73"/>
      <c r="Q193" s="105"/>
      <c r="R193" s="105"/>
      <c r="S193" s="51">
        <v>1</v>
      </c>
      <c r="T193" s="51">
        <v>0</v>
      </c>
      <c r="U193" s="51">
        <v>1</v>
      </c>
      <c r="V193" s="52">
        <v>0</v>
      </c>
      <c r="W193" s="52">
        <v>1.2639999999999999E-3</v>
      </c>
      <c r="X193" s="52">
        <v>2.6259999999999999E-3</v>
      </c>
      <c r="Y193" s="52">
        <v>0.400563</v>
      </c>
      <c r="Z193" s="52">
        <v>0</v>
      </c>
      <c r="AA193" s="52">
        <v>0</v>
      </c>
      <c r="AB193" s="78">
        <v>198</v>
      </c>
      <c r="AC193" s="78"/>
      <c r="AD193" s="106"/>
      <c r="AE193" s="91" t="s">
        <v>369</v>
      </c>
      <c r="AF193" s="91">
        <v>269</v>
      </c>
      <c r="AG193" s="91">
        <v>298</v>
      </c>
      <c r="AH193" s="91">
        <v>6823</v>
      </c>
      <c r="AI193" s="91">
        <v>3211</v>
      </c>
      <c r="AJ193" s="91">
        <v>19800</v>
      </c>
      <c r="AK193" s="91"/>
      <c r="AL193" s="91" t="s">
        <v>380</v>
      </c>
      <c r="AM193" s="91"/>
      <c r="AN193" s="91" t="s">
        <v>291</v>
      </c>
      <c r="AO193" s="94">
        <v>41481.127418981479</v>
      </c>
      <c r="AP193" s="97" t="s">
        <v>389</v>
      </c>
      <c r="AQ193" s="91" t="b">
        <v>0</v>
      </c>
      <c r="AR193" s="91" t="b">
        <v>0</v>
      </c>
      <c r="AS193" s="91" t="b">
        <v>1</v>
      </c>
      <c r="AT193" s="91" t="s">
        <v>246</v>
      </c>
      <c r="AU193" s="91">
        <v>17</v>
      </c>
      <c r="AV193" s="97" t="s">
        <v>302</v>
      </c>
      <c r="AW193" s="91" t="b">
        <v>0</v>
      </c>
      <c r="AX193" s="91" t="s">
        <v>308</v>
      </c>
      <c r="AY193" s="97" t="s">
        <v>405</v>
      </c>
      <c r="AZ193" s="91" t="s">
        <v>66</v>
      </c>
      <c r="BA193" s="130" t="s">
        <v>326</v>
      </c>
      <c r="BB193">
        <v>2</v>
      </c>
      <c r="BC193" s="130">
        <v>2</v>
      </c>
      <c r="BD193" s="130">
        <v>1</v>
      </c>
      <c r="BE193" s="130" t="s">
        <v>4404</v>
      </c>
      <c r="BF193" s="130" t="s">
        <v>4396</v>
      </c>
      <c r="BG193" s="90" t="str">
        <f>REPLACE(INDEX(GroupVertices[Group], MATCH(Vertices[[#This Row],[Vertex]],GroupVertices[Vertex],0)),1,1,"")</f>
        <v>outh</v>
      </c>
      <c r="BH193" s="51" t="s">
        <v>341</v>
      </c>
      <c r="BI193" s="51" t="s">
        <v>341</v>
      </c>
      <c r="BJ193" s="51" t="s">
        <v>342</v>
      </c>
      <c r="BK193" s="51" t="s">
        <v>342</v>
      </c>
      <c r="BL193" s="51"/>
      <c r="BM193" s="51"/>
      <c r="BN193" s="161" t="s">
        <v>4594</v>
      </c>
      <c r="BO193" s="161" t="s">
        <v>4594</v>
      </c>
      <c r="BP193" s="161" t="s">
        <v>4940</v>
      </c>
      <c r="BQ193" s="161" t="s">
        <v>4940</v>
      </c>
    </row>
    <row r="194" spans="1:69" ht="41.45" customHeight="1" x14ac:dyDescent="0.25">
      <c r="A194" s="107" t="s">
        <v>332</v>
      </c>
      <c r="C194" s="15" t="s">
        <v>4409</v>
      </c>
      <c r="D194" s="126"/>
      <c r="E194" s="131"/>
      <c r="F194" s="125"/>
      <c r="G194" s="119" t="s">
        <v>349</v>
      </c>
      <c r="H194" s="126"/>
      <c r="I194" s="132"/>
      <c r="J194" s="127"/>
      <c r="K194" s="127"/>
      <c r="L194" s="133" t="s">
        <v>414</v>
      </c>
      <c r="M194" s="128"/>
      <c r="N194" s="134">
        <v>336.89056396484375</v>
      </c>
      <c r="O194" s="134">
        <v>8567.6416015625</v>
      </c>
      <c r="P194" s="135"/>
      <c r="Q194" s="136"/>
      <c r="R194" s="136"/>
      <c r="S194" s="51">
        <v>1</v>
      </c>
      <c r="T194" s="51">
        <v>0</v>
      </c>
      <c r="U194" s="51">
        <v>1</v>
      </c>
      <c r="V194" s="52">
        <v>0</v>
      </c>
      <c r="W194" s="52">
        <v>1.2639999999999999E-3</v>
      </c>
      <c r="X194" s="52">
        <v>2.6259999999999999E-3</v>
      </c>
      <c r="Y194" s="52">
        <v>0.400563</v>
      </c>
      <c r="Z194" s="52">
        <v>0</v>
      </c>
      <c r="AA194" s="52">
        <v>0</v>
      </c>
      <c r="AB194" s="137">
        <v>199</v>
      </c>
      <c r="AC194" s="137"/>
      <c r="AD194" s="118"/>
      <c r="AE194" s="92" t="s">
        <v>370</v>
      </c>
      <c r="AF194" s="92">
        <v>86</v>
      </c>
      <c r="AG194" s="92">
        <v>452</v>
      </c>
      <c r="AH194" s="92">
        <v>4165</v>
      </c>
      <c r="AI194" s="92">
        <v>8293</v>
      </c>
      <c r="AJ194" s="92">
        <v>19800</v>
      </c>
      <c r="AK194" s="92" t="s">
        <v>375</v>
      </c>
      <c r="AL194" s="92" t="s">
        <v>377</v>
      </c>
      <c r="AM194" s="98" t="s">
        <v>383</v>
      </c>
      <c r="AN194" s="92" t="s">
        <v>291</v>
      </c>
      <c r="AO194" s="95">
        <v>40055.185937499999</v>
      </c>
      <c r="AP194" s="98" t="s">
        <v>390</v>
      </c>
      <c r="AQ194" s="92" t="b">
        <v>0</v>
      </c>
      <c r="AR194" s="92" t="b">
        <v>0</v>
      </c>
      <c r="AS194" s="92" t="b">
        <v>1</v>
      </c>
      <c r="AT194" s="92" t="s">
        <v>246</v>
      </c>
      <c r="AU194" s="92">
        <v>8</v>
      </c>
      <c r="AV194" s="98" t="s">
        <v>395</v>
      </c>
      <c r="AW194" s="92" t="b">
        <v>0</v>
      </c>
      <c r="AX194" s="92" t="s">
        <v>308</v>
      </c>
      <c r="AY194" s="98" t="s">
        <v>406</v>
      </c>
      <c r="AZ194" s="92" t="s">
        <v>66</v>
      </c>
      <c r="BA194" s="130" t="s">
        <v>326</v>
      </c>
      <c r="BB194">
        <v>2</v>
      </c>
      <c r="BC194" s="130">
        <v>-2</v>
      </c>
      <c r="BD194" s="130">
        <v>-1</v>
      </c>
      <c r="BE194" s="130" t="s">
        <v>4404</v>
      </c>
      <c r="BF194" s="130" t="s">
        <v>4396</v>
      </c>
      <c r="BG194" s="90" t="str">
        <f>REPLACE(INDEX(GroupVertices[Group], MATCH(Vertices[[#This Row],[Vertex]],GroupVertices[Vertex],0)),1,1,"")</f>
        <v>outh</v>
      </c>
      <c r="BH194" s="51"/>
      <c r="BI194" s="51"/>
      <c r="BJ194" s="51"/>
      <c r="BK194" s="51"/>
      <c r="BL194" s="51"/>
      <c r="BM194" s="51"/>
      <c r="BN194" s="161" t="s">
        <v>4595</v>
      </c>
      <c r="BO194" s="161" t="s">
        <v>4595</v>
      </c>
      <c r="BP194" s="161" t="s">
        <v>4941</v>
      </c>
      <c r="BQ194" s="161" t="s">
        <v>4941</v>
      </c>
    </row>
    <row r="195" spans="1:69" ht="41.45" customHeight="1" x14ac:dyDescent="0.25">
      <c r="A195" s="107" t="s">
        <v>673</v>
      </c>
      <c r="C195" s="15" t="s">
        <v>4409</v>
      </c>
      <c r="D195" s="126"/>
      <c r="E195" s="131"/>
      <c r="F195" s="125"/>
      <c r="G195" s="119" t="s">
        <v>684</v>
      </c>
      <c r="H195" s="126"/>
      <c r="I195" s="132"/>
      <c r="J195" s="127"/>
      <c r="K195" s="127"/>
      <c r="L195" s="133" t="s">
        <v>730</v>
      </c>
      <c r="M195" s="128"/>
      <c r="N195" s="134">
        <v>7765.966796875</v>
      </c>
      <c r="O195" s="134">
        <v>2581.119873046875</v>
      </c>
      <c r="P195" s="135"/>
      <c r="Q195" s="136"/>
      <c r="R195" s="136"/>
      <c r="S195" s="51">
        <v>1</v>
      </c>
      <c r="T195" s="51">
        <v>0</v>
      </c>
      <c r="U195" s="51">
        <v>1</v>
      </c>
      <c r="V195" s="52">
        <v>0</v>
      </c>
      <c r="W195" s="52">
        <v>1.2639999999999999E-3</v>
      </c>
      <c r="X195" s="52">
        <v>2.6259999999999999E-3</v>
      </c>
      <c r="Y195" s="52">
        <v>0.400563</v>
      </c>
      <c r="Z195" s="52">
        <v>0</v>
      </c>
      <c r="AA195" s="52">
        <v>0</v>
      </c>
      <c r="AB195" s="137">
        <v>200</v>
      </c>
      <c r="AC195" s="137"/>
      <c r="AD195" s="118"/>
      <c r="AE195" s="92" t="s">
        <v>699</v>
      </c>
      <c r="AF195" s="92">
        <v>244</v>
      </c>
      <c r="AG195" s="92">
        <v>56</v>
      </c>
      <c r="AH195" s="92">
        <v>171</v>
      </c>
      <c r="AI195" s="92">
        <v>3498</v>
      </c>
      <c r="AJ195" s="92">
        <v>19800</v>
      </c>
      <c r="AK195" s="92" t="s">
        <v>704</v>
      </c>
      <c r="AL195" s="92" t="s">
        <v>708</v>
      </c>
      <c r="AM195" s="92"/>
      <c r="AN195" s="92" t="s">
        <v>606</v>
      </c>
      <c r="AO195" s="95">
        <v>41251.490011574075</v>
      </c>
      <c r="AP195" s="98" t="s">
        <v>716</v>
      </c>
      <c r="AQ195" s="92" t="b">
        <v>0</v>
      </c>
      <c r="AR195" s="92" t="b">
        <v>0</v>
      </c>
      <c r="AS195" s="92" t="b">
        <v>0</v>
      </c>
      <c r="AT195" s="92" t="s">
        <v>246</v>
      </c>
      <c r="AU195" s="92">
        <v>0</v>
      </c>
      <c r="AV195" s="98" t="s">
        <v>720</v>
      </c>
      <c r="AW195" s="92" t="b">
        <v>0</v>
      </c>
      <c r="AX195" s="92" t="s">
        <v>308</v>
      </c>
      <c r="AY195" s="98" t="s">
        <v>727</v>
      </c>
      <c r="AZ195" s="92" t="s">
        <v>66</v>
      </c>
      <c r="BA195" s="130" t="s">
        <v>670</v>
      </c>
      <c r="BB195">
        <v>1</v>
      </c>
      <c r="BC195" s="130">
        <v>-1</v>
      </c>
      <c r="BD195" s="130">
        <v>-1</v>
      </c>
      <c r="BE195" s="130" t="s">
        <v>4405</v>
      </c>
      <c r="BF195" s="130" t="s">
        <v>4396</v>
      </c>
      <c r="BG195" s="90" t="str">
        <f>REPLACE(INDEX(GroupVertices[Group], MATCH(Vertices[[#This Row],[Vertex]],GroupVertices[Vertex],0)),1,1,"")</f>
        <v>ast</v>
      </c>
      <c r="BH195" s="51"/>
      <c r="BI195" s="51"/>
      <c r="BJ195" s="51"/>
      <c r="BK195" s="51"/>
      <c r="BL195" s="51"/>
      <c r="BM195" s="51"/>
      <c r="BN195" s="161" t="s">
        <v>4600</v>
      </c>
      <c r="BO195" s="161" t="s">
        <v>4600</v>
      </c>
      <c r="BP195" s="161" t="s">
        <v>4946</v>
      </c>
      <c r="BQ195" s="161" t="s">
        <v>4946</v>
      </c>
    </row>
    <row r="196" spans="1:69" ht="41.45" customHeight="1" x14ac:dyDescent="0.25">
      <c r="A196" s="14" t="s">
        <v>736</v>
      </c>
      <c r="C196" s="15" t="s">
        <v>4409</v>
      </c>
      <c r="D196" s="126"/>
      <c r="E196" s="131"/>
      <c r="F196" s="125"/>
      <c r="G196" s="119" t="s">
        <v>763</v>
      </c>
      <c r="H196" s="126"/>
      <c r="I196" s="132"/>
      <c r="J196" s="127"/>
      <c r="K196" s="127"/>
      <c r="L196" s="133" t="s">
        <v>877</v>
      </c>
      <c r="M196" s="128"/>
      <c r="N196" s="134">
        <v>2199.166015625</v>
      </c>
      <c r="O196" s="134">
        <v>2459.2333984375</v>
      </c>
      <c r="P196" s="135"/>
      <c r="Q196" s="136"/>
      <c r="R196" s="136"/>
      <c r="S196" s="51">
        <v>1</v>
      </c>
      <c r="T196" s="51">
        <v>0</v>
      </c>
      <c r="U196" s="51">
        <v>1</v>
      </c>
      <c r="V196" s="52">
        <v>0</v>
      </c>
      <c r="W196" s="52">
        <v>1.2639999999999999E-3</v>
      </c>
      <c r="X196" s="52">
        <v>2.6259999999999999E-3</v>
      </c>
      <c r="Y196" s="52">
        <v>0.400563</v>
      </c>
      <c r="Z196" s="52">
        <v>0</v>
      </c>
      <c r="AA196" s="52">
        <v>0</v>
      </c>
      <c r="AB196" s="137">
        <v>201</v>
      </c>
      <c r="AC196" s="137"/>
      <c r="AD196" s="106"/>
      <c r="AE196" s="91" t="s">
        <v>811</v>
      </c>
      <c r="AF196" s="91">
        <v>38</v>
      </c>
      <c r="AG196" s="91">
        <v>3</v>
      </c>
      <c r="AH196" s="91">
        <v>2</v>
      </c>
      <c r="AI196" s="91">
        <v>0</v>
      </c>
      <c r="AJ196" s="91"/>
      <c r="AK196" s="91" t="s">
        <v>823</v>
      </c>
      <c r="AL196" s="91" t="s">
        <v>834</v>
      </c>
      <c r="AM196" s="91"/>
      <c r="AN196" s="91"/>
      <c r="AO196" s="94">
        <v>41363.434594907405</v>
      </c>
      <c r="AP196" s="91"/>
      <c r="AQ196" s="91" t="b">
        <v>1</v>
      </c>
      <c r="AR196" s="91" t="b">
        <v>0</v>
      </c>
      <c r="AS196" s="91" t="b">
        <v>0</v>
      </c>
      <c r="AT196" s="91" t="s">
        <v>246</v>
      </c>
      <c r="AU196" s="91">
        <v>0</v>
      </c>
      <c r="AV196" s="97" t="s">
        <v>300</v>
      </c>
      <c r="AW196" s="91" t="b">
        <v>0</v>
      </c>
      <c r="AX196" s="91" t="s">
        <v>308</v>
      </c>
      <c r="AY196" s="97" t="s">
        <v>864</v>
      </c>
      <c r="AZ196" s="91" t="s">
        <v>66</v>
      </c>
      <c r="BA196" s="130" t="s">
        <v>885</v>
      </c>
      <c r="BB196">
        <v>2</v>
      </c>
      <c r="BC196" s="130">
        <v>-2</v>
      </c>
      <c r="BD196" s="130">
        <v>-1</v>
      </c>
      <c r="BE196" s="130" t="s">
        <v>4406</v>
      </c>
      <c r="BF196" s="130" t="s">
        <v>4396</v>
      </c>
      <c r="BG196" s="90" t="str">
        <f>REPLACE(INDEX(GroupVertices[Group], MATCH(Vertices[[#This Row],[Vertex]],GroupVertices[Vertex],0)),1,1,"")</f>
        <v>orth</v>
      </c>
      <c r="BH196" s="51"/>
      <c r="BI196" s="51"/>
      <c r="BJ196" s="51"/>
      <c r="BK196" s="51"/>
      <c r="BL196" s="51" t="s">
        <v>756</v>
      </c>
      <c r="BM196" s="51" t="s">
        <v>756</v>
      </c>
      <c r="BN196" s="161" t="s">
        <v>4601</v>
      </c>
      <c r="BO196" s="161" t="s">
        <v>4601</v>
      </c>
      <c r="BP196" s="161" t="s">
        <v>4947</v>
      </c>
      <c r="BQ196" s="161" t="s">
        <v>4947</v>
      </c>
    </row>
    <row r="197" spans="1:69" ht="41.45" customHeight="1" x14ac:dyDescent="0.25">
      <c r="A197" s="14" t="s">
        <v>886</v>
      </c>
      <c r="C197" s="15" t="s">
        <v>4409</v>
      </c>
      <c r="D197" s="15"/>
      <c r="E197" s="102"/>
      <c r="F197" s="125"/>
      <c r="G197" s="119" t="s">
        <v>905</v>
      </c>
      <c r="H197" s="126"/>
      <c r="I197" s="16"/>
      <c r="J197" s="62"/>
      <c r="K197" s="127"/>
      <c r="L197" s="121" t="s">
        <v>908</v>
      </c>
      <c r="M197" s="128"/>
      <c r="N197" s="104">
        <v>4409.67578125</v>
      </c>
      <c r="O197" s="104">
        <v>2246.661376953125</v>
      </c>
      <c r="P197" s="73"/>
      <c r="Q197" s="105"/>
      <c r="R197" s="105"/>
      <c r="S197" s="51">
        <v>1</v>
      </c>
      <c r="T197" s="51">
        <v>0</v>
      </c>
      <c r="U197" s="51">
        <v>1</v>
      </c>
      <c r="V197" s="52">
        <v>0</v>
      </c>
      <c r="W197" s="52">
        <v>1.2639999999999999E-3</v>
      </c>
      <c r="X197" s="52">
        <v>2.6259999999999999E-3</v>
      </c>
      <c r="Y197" s="52">
        <v>0.400563</v>
      </c>
      <c r="Z197" s="52">
        <v>0</v>
      </c>
      <c r="AA197" s="52">
        <v>0</v>
      </c>
      <c r="AB197" s="78">
        <v>202</v>
      </c>
      <c r="AC197" s="78"/>
      <c r="AD197" s="106"/>
      <c r="AE197" s="91" t="s">
        <v>900</v>
      </c>
      <c r="AF197" s="91">
        <v>866</v>
      </c>
      <c r="AG197" s="91">
        <v>1463</v>
      </c>
      <c r="AH197" s="91">
        <v>5348</v>
      </c>
      <c r="AI197" s="91">
        <v>829</v>
      </c>
      <c r="AJ197" s="91">
        <v>19800</v>
      </c>
      <c r="AK197" s="91" t="s">
        <v>902</v>
      </c>
      <c r="AL197" s="91" t="s">
        <v>903</v>
      </c>
      <c r="AM197" s="91"/>
      <c r="AN197" s="91" t="s">
        <v>283</v>
      </c>
      <c r="AO197" s="94">
        <v>42121.394571759258</v>
      </c>
      <c r="AP197" s="97" t="s">
        <v>904</v>
      </c>
      <c r="AQ197" s="91" t="b">
        <v>1</v>
      </c>
      <c r="AR197" s="91" t="b">
        <v>0</v>
      </c>
      <c r="AS197" s="91" t="b">
        <v>1</v>
      </c>
      <c r="AT197" s="91" t="s">
        <v>246</v>
      </c>
      <c r="AU197" s="91">
        <v>8</v>
      </c>
      <c r="AV197" s="97" t="s">
        <v>300</v>
      </c>
      <c r="AW197" s="91" t="b">
        <v>0</v>
      </c>
      <c r="AX197" s="91" t="s">
        <v>308</v>
      </c>
      <c r="AY197" s="97" t="s">
        <v>906</v>
      </c>
      <c r="AZ197" s="91" t="s">
        <v>66</v>
      </c>
      <c r="BA197" s="130" t="s">
        <v>885</v>
      </c>
      <c r="BB197">
        <v>1</v>
      </c>
      <c r="BC197" s="130">
        <v>-1</v>
      </c>
      <c r="BD197" s="130">
        <v>-1</v>
      </c>
      <c r="BE197" s="130" t="s">
        <v>4406</v>
      </c>
      <c r="BF197" s="130" t="s">
        <v>4396</v>
      </c>
      <c r="BG197" s="90" t="str">
        <f>REPLACE(INDEX(GroupVertices[Group], MATCH(Vertices[[#This Row],[Vertex]],GroupVertices[Vertex],0)),1,1,"")</f>
        <v>orth</v>
      </c>
      <c r="BH197" s="51"/>
      <c r="BI197" s="51"/>
      <c r="BJ197" s="51"/>
      <c r="BK197" s="51"/>
      <c r="BL197" s="51"/>
      <c r="BM197" s="51"/>
      <c r="BN197" s="161" t="s">
        <v>4606</v>
      </c>
      <c r="BO197" s="161" t="s">
        <v>4606</v>
      </c>
      <c r="BP197" s="161" t="s">
        <v>4952</v>
      </c>
      <c r="BQ197" s="161" t="s">
        <v>4952</v>
      </c>
    </row>
    <row r="198" spans="1:69" ht="41.45" customHeight="1" x14ac:dyDescent="0.25">
      <c r="A198" s="107" t="s">
        <v>887</v>
      </c>
      <c r="C198" s="15" t="s">
        <v>4409</v>
      </c>
      <c r="D198" s="126"/>
      <c r="E198" s="131"/>
      <c r="F198" s="125"/>
      <c r="G198" s="119" t="s">
        <v>892</v>
      </c>
      <c r="H198" s="126"/>
      <c r="I198" s="132"/>
      <c r="J198" s="127"/>
      <c r="K198" s="127"/>
      <c r="L198" s="133" t="s">
        <v>909</v>
      </c>
      <c r="M198" s="128"/>
      <c r="N198" s="134">
        <v>4075.548828125</v>
      </c>
      <c r="O198" s="134">
        <v>518.91802978515625</v>
      </c>
      <c r="P198" s="135"/>
      <c r="Q198" s="136"/>
      <c r="R198" s="136"/>
      <c r="S198" s="51">
        <v>1</v>
      </c>
      <c r="T198" s="51">
        <v>0</v>
      </c>
      <c r="U198" s="51">
        <v>1</v>
      </c>
      <c r="V198" s="52">
        <v>0</v>
      </c>
      <c r="W198" s="52">
        <v>1.2639999999999999E-3</v>
      </c>
      <c r="X198" s="52">
        <v>2.6259999999999999E-3</v>
      </c>
      <c r="Y198" s="52">
        <v>0.400563</v>
      </c>
      <c r="Z198" s="52">
        <v>0</v>
      </c>
      <c r="AA198" s="52">
        <v>0</v>
      </c>
      <c r="AB198" s="137">
        <v>203</v>
      </c>
      <c r="AC198" s="137"/>
      <c r="AD198" s="118"/>
      <c r="AE198" s="92" t="s">
        <v>901</v>
      </c>
      <c r="AF198" s="92">
        <v>2</v>
      </c>
      <c r="AG198" s="92">
        <v>0</v>
      </c>
      <c r="AH198" s="92">
        <v>2</v>
      </c>
      <c r="AI198" s="92">
        <v>0</v>
      </c>
      <c r="AJ198" s="92"/>
      <c r="AK198" s="92"/>
      <c r="AL198" s="92"/>
      <c r="AM198" s="92"/>
      <c r="AN198" s="92"/>
      <c r="AO198" s="95">
        <v>42813.349548611113</v>
      </c>
      <c r="AP198" s="92"/>
      <c r="AQ198" s="92" t="b">
        <v>1</v>
      </c>
      <c r="AR198" s="92" t="b">
        <v>1</v>
      </c>
      <c r="AS198" s="92" t="b">
        <v>0</v>
      </c>
      <c r="AT198" s="92" t="s">
        <v>490</v>
      </c>
      <c r="AU198" s="92">
        <v>0</v>
      </c>
      <c r="AV198" s="92"/>
      <c r="AW198" s="92" t="b">
        <v>0</v>
      </c>
      <c r="AX198" s="92" t="s">
        <v>308</v>
      </c>
      <c r="AY198" s="98" t="s">
        <v>907</v>
      </c>
      <c r="AZ198" s="92" t="s">
        <v>66</v>
      </c>
      <c r="BA198" s="130" t="s">
        <v>885</v>
      </c>
      <c r="BB198">
        <v>2</v>
      </c>
      <c r="BC198" s="130">
        <v>-2</v>
      </c>
      <c r="BD198" s="130">
        <v>-1</v>
      </c>
      <c r="BE198" s="130" t="s">
        <v>4406</v>
      </c>
      <c r="BF198" s="130" t="s">
        <v>4396</v>
      </c>
      <c r="BG198" s="90" t="str">
        <f>REPLACE(INDEX(GroupVertices[Group], MATCH(Vertices[[#This Row],[Vertex]],GroupVertices[Vertex],0)),1,1,"")</f>
        <v>orth</v>
      </c>
      <c r="BH198" s="51"/>
      <c r="BI198" s="51"/>
      <c r="BJ198" s="51"/>
      <c r="BK198" s="51"/>
      <c r="BL198" s="51"/>
      <c r="BM198" s="51"/>
      <c r="BN198" s="161" t="s">
        <v>4607</v>
      </c>
      <c r="BO198" s="161" t="s">
        <v>4896</v>
      </c>
      <c r="BP198" s="161" t="s">
        <v>4953</v>
      </c>
      <c r="BQ198" s="161" t="s">
        <v>5242</v>
      </c>
    </row>
    <row r="199" spans="1:69" ht="41.45" customHeight="1" x14ac:dyDescent="0.25">
      <c r="A199" s="14" t="s">
        <v>4010</v>
      </c>
      <c r="C199" s="15" t="s">
        <v>4409</v>
      </c>
      <c r="D199" s="15"/>
      <c r="E199" s="102"/>
      <c r="F199" s="125"/>
      <c r="G199" s="119" t="s">
        <v>4090</v>
      </c>
      <c r="H199" s="126"/>
      <c r="I199" s="16"/>
      <c r="J199" s="62"/>
      <c r="K199" s="127"/>
      <c r="L199" s="121" t="s">
        <v>4359</v>
      </c>
      <c r="M199" s="128"/>
      <c r="N199" s="104">
        <v>3699.209228515625</v>
      </c>
      <c r="O199" s="104">
        <v>600.63916015625</v>
      </c>
      <c r="P199" s="73"/>
      <c r="Q199" s="105"/>
      <c r="R199" s="105"/>
      <c r="S199" s="51">
        <v>1</v>
      </c>
      <c r="T199" s="51">
        <v>0</v>
      </c>
      <c r="U199" s="51">
        <v>1</v>
      </c>
      <c r="V199" s="52">
        <v>0</v>
      </c>
      <c r="W199" s="52">
        <v>1.2639999999999999E-3</v>
      </c>
      <c r="X199" s="52">
        <v>2.6259999999999999E-3</v>
      </c>
      <c r="Y199" s="52">
        <v>0.400563</v>
      </c>
      <c r="Z199" s="52">
        <v>0</v>
      </c>
      <c r="AA199" s="52">
        <v>0</v>
      </c>
      <c r="AB199" s="78">
        <v>204</v>
      </c>
      <c r="AC199" s="78"/>
      <c r="AD199" s="106"/>
      <c r="AE199" s="91" t="s">
        <v>4207</v>
      </c>
      <c r="AF199" s="91">
        <v>121</v>
      </c>
      <c r="AG199" s="91">
        <v>104</v>
      </c>
      <c r="AH199" s="91">
        <v>4508</v>
      </c>
      <c r="AI199" s="91">
        <v>1351</v>
      </c>
      <c r="AJ199" s="91"/>
      <c r="AK199" s="91" t="s">
        <v>4236</v>
      </c>
      <c r="AL199" s="91" t="s">
        <v>4250</v>
      </c>
      <c r="AM199" s="91"/>
      <c r="AN199" s="91"/>
      <c r="AO199" s="94">
        <v>41788.393101851849</v>
      </c>
      <c r="AP199" s="97" t="s">
        <v>4280</v>
      </c>
      <c r="AQ199" s="91" t="b">
        <v>0</v>
      </c>
      <c r="AR199" s="91" t="b">
        <v>0</v>
      </c>
      <c r="AS199" s="91" t="b">
        <v>1</v>
      </c>
      <c r="AT199" s="91" t="s">
        <v>246</v>
      </c>
      <c r="AU199" s="91">
        <v>4</v>
      </c>
      <c r="AV199" s="97" t="s">
        <v>300</v>
      </c>
      <c r="AW199" s="91" t="b">
        <v>0</v>
      </c>
      <c r="AX199" s="91" t="s">
        <v>308</v>
      </c>
      <c r="AY199" s="97" t="s">
        <v>4323</v>
      </c>
      <c r="AZ199" s="91" t="s">
        <v>66</v>
      </c>
      <c r="BA199" s="130" t="s">
        <v>3582</v>
      </c>
      <c r="BB199">
        <v>1</v>
      </c>
      <c r="BC199" s="130">
        <v>1</v>
      </c>
      <c r="BD199" s="130">
        <v>1</v>
      </c>
      <c r="BE199" s="130" t="s">
        <v>4406</v>
      </c>
      <c r="BF199" s="130" t="s">
        <v>4396</v>
      </c>
      <c r="BG199" s="90" t="str">
        <f>REPLACE(INDEX(GroupVertices[Group], MATCH(Vertices[[#This Row],[Vertex]],GroupVertices[Vertex],0)),1,1,"")</f>
        <v>orth</v>
      </c>
      <c r="BH199" s="51" t="s">
        <v>4065</v>
      </c>
      <c r="BI199" s="51" t="s">
        <v>4065</v>
      </c>
      <c r="BJ199" s="51" t="s">
        <v>4067</v>
      </c>
      <c r="BK199" s="51" t="s">
        <v>4067</v>
      </c>
      <c r="BL199" s="51" t="s">
        <v>2088</v>
      </c>
      <c r="BM199" s="51" t="s">
        <v>2088</v>
      </c>
      <c r="BN199" s="161" t="s">
        <v>4615</v>
      </c>
      <c r="BO199" s="161" t="s">
        <v>4615</v>
      </c>
      <c r="BP199" s="161" t="s">
        <v>4961</v>
      </c>
      <c r="BQ199" s="161" t="s">
        <v>4961</v>
      </c>
    </row>
    <row r="200" spans="1:69" ht="41.45" customHeight="1" x14ac:dyDescent="0.25">
      <c r="A200" s="14" t="s">
        <v>4011</v>
      </c>
      <c r="C200" s="15" t="s">
        <v>4409</v>
      </c>
      <c r="D200" s="15"/>
      <c r="E200" s="102"/>
      <c r="F200" s="125"/>
      <c r="G200" s="119" t="s">
        <v>4091</v>
      </c>
      <c r="H200" s="126"/>
      <c r="I200" s="16"/>
      <c r="J200" s="62"/>
      <c r="K200" s="127"/>
      <c r="L200" s="121" t="s">
        <v>4360</v>
      </c>
      <c r="M200" s="128"/>
      <c r="N200" s="104">
        <v>4241.4111328125</v>
      </c>
      <c r="O200" s="104">
        <v>1715.86962890625</v>
      </c>
      <c r="P200" s="73"/>
      <c r="Q200" s="105"/>
      <c r="R200" s="105"/>
      <c r="S200" s="51">
        <v>1</v>
      </c>
      <c r="T200" s="51">
        <v>0</v>
      </c>
      <c r="U200" s="51">
        <v>1</v>
      </c>
      <c r="V200" s="52">
        <v>0</v>
      </c>
      <c r="W200" s="52">
        <v>1.2639999999999999E-3</v>
      </c>
      <c r="X200" s="52">
        <v>2.6259999999999999E-3</v>
      </c>
      <c r="Y200" s="52">
        <v>0.400563</v>
      </c>
      <c r="Z200" s="52">
        <v>0</v>
      </c>
      <c r="AA200" s="52">
        <v>0</v>
      </c>
      <c r="AB200" s="78">
        <v>205</v>
      </c>
      <c r="AC200" s="78"/>
      <c r="AD200" s="106"/>
      <c r="AE200" s="91" t="s">
        <v>4208</v>
      </c>
      <c r="AF200" s="91">
        <v>75</v>
      </c>
      <c r="AG200" s="91">
        <v>59</v>
      </c>
      <c r="AH200" s="91">
        <v>1082</v>
      </c>
      <c r="AI200" s="91">
        <v>24</v>
      </c>
      <c r="AJ200" s="91">
        <v>19800</v>
      </c>
      <c r="AK200" s="91"/>
      <c r="AL200" s="91" t="s">
        <v>4251</v>
      </c>
      <c r="AM200" s="91"/>
      <c r="AN200" s="91" t="s">
        <v>291</v>
      </c>
      <c r="AO200" s="94">
        <v>41079.382777777777</v>
      </c>
      <c r="AP200" s="91"/>
      <c r="AQ200" s="91" t="b">
        <v>1</v>
      </c>
      <c r="AR200" s="91" t="b">
        <v>0</v>
      </c>
      <c r="AS200" s="91" t="b">
        <v>1</v>
      </c>
      <c r="AT200" s="91" t="s">
        <v>246</v>
      </c>
      <c r="AU200" s="91">
        <v>0</v>
      </c>
      <c r="AV200" s="97" t="s">
        <v>300</v>
      </c>
      <c r="AW200" s="91" t="b">
        <v>0</v>
      </c>
      <c r="AX200" s="91" t="s">
        <v>308</v>
      </c>
      <c r="AY200" s="97" t="s">
        <v>4324</v>
      </c>
      <c r="AZ200" s="91" t="s">
        <v>66</v>
      </c>
      <c r="BA200" s="130" t="s">
        <v>3582</v>
      </c>
      <c r="BB200">
        <v>1</v>
      </c>
      <c r="BC200" s="130">
        <v>-1</v>
      </c>
      <c r="BD200" s="130">
        <v>-1</v>
      </c>
      <c r="BE200" s="130" t="s">
        <v>4406</v>
      </c>
      <c r="BF200" s="130" t="s">
        <v>4396</v>
      </c>
      <c r="BG200" s="90" t="str">
        <f>REPLACE(INDEX(GroupVertices[Group], MATCH(Vertices[[#This Row],[Vertex]],GroupVertices[Vertex],0)),1,1,"")</f>
        <v>orth</v>
      </c>
      <c r="BH200" s="51"/>
      <c r="BI200" s="51"/>
      <c r="BJ200" s="51"/>
      <c r="BK200" s="51"/>
      <c r="BL200" s="51"/>
      <c r="BM200" s="51"/>
      <c r="BN200" s="161" t="s">
        <v>4616</v>
      </c>
      <c r="BO200" s="161" t="s">
        <v>4616</v>
      </c>
      <c r="BP200" s="161" t="s">
        <v>4962</v>
      </c>
      <c r="BQ200" s="161" t="s">
        <v>4962</v>
      </c>
    </row>
    <row r="201" spans="1:69" ht="41.45" customHeight="1" x14ac:dyDescent="0.25">
      <c r="A201" s="14" t="s">
        <v>4013</v>
      </c>
      <c r="C201" s="15" t="s">
        <v>4409</v>
      </c>
      <c r="D201" s="126"/>
      <c r="E201" s="131"/>
      <c r="F201" s="125"/>
      <c r="G201" s="119" t="s">
        <v>4093</v>
      </c>
      <c r="H201" s="126"/>
      <c r="I201" s="132"/>
      <c r="J201" s="127"/>
      <c r="K201" s="127"/>
      <c r="L201" s="133" t="s">
        <v>4362</v>
      </c>
      <c r="M201" s="128"/>
      <c r="N201" s="134">
        <v>4607.72021484375</v>
      </c>
      <c r="O201" s="134">
        <v>1971.6922607421875</v>
      </c>
      <c r="P201" s="135"/>
      <c r="Q201" s="136"/>
      <c r="R201" s="136"/>
      <c r="S201" s="51">
        <v>1</v>
      </c>
      <c r="T201" s="51">
        <v>0</v>
      </c>
      <c r="U201" s="51">
        <v>1</v>
      </c>
      <c r="V201" s="52">
        <v>0</v>
      </c>
      <c r="W201" s="52">
        <v>1.2639999999999999E-3</v>
      </c>
      <c r="X201" s="52">
        <v>2.6259999999999999E-3</v>
      </c>
      <c r="Y201" s="52">
        <v>0.400563</v>
      </c>
      <c r="Z201" s="52">
        <v>0</v>
      </c>
      <c r="AA201" s="52">
        <v>0</v>
      </c>
      <c r="AB201" s="137">
        <v>206</v>
      </c>
      <c r="AC201" s="137"/>
      <c r="AD201" s="106"/>
      <c r="AE201" s="91" t="s">
        <v>4210</v>
      </c>
      <c r="AF201" s="91">
        <v>78</v>
      </c>
      <c r="AG201" s="91">
        <v>18</v>
      </c>
      <c r="AH201" s="91">
        <v>170</v>
      </c>
      <c r="AI201" s="91">
        <v>152</v>
      </c>
      <c r="AJ201" s="91"/>
      <c r="AK201" s="91" t="s">
        <v>4238</v>
      </c>
      <c r="AL201" s="91" t="s">
        <v>4252</v>
      </c>
      <c r="AM201" s="91"/>
      <c r="AN201" s="91"/>
      <c r="AO201" s="94">
        <v>42795.470196759263</v>
      </c>
      <c r="AP201" s="97" t="s">
        <v>4282</v>
      </c>
      <c r="AQ201" s="91" t="b">
        <v>1</v>
      </c>
      <c r="AR201" s="91" t="b">
        <v>0</v>
      </c>
      <c r="AS201" s="91" t="b">
        <v>0</v>
      </c>
      <c r="AT201" s="91" t="s">
        <v>246</v>
      </c>
      <c r="AU201" s="91">
        <v>0</v>
      </c>
      <c r="AV201" s="91"/>
      <c r="AW201" s="91" t="b">
        <v>0</v>
      </c>
      <c r="AX201" s="91" t="s">
        <v>308</v>
      </c>
      <c r="AY201" s="97" t="s">
        <v>4326</v>
      </c>
      <c r="AZ201" s="91" t="s">
        <v>66</v>
      </c>
      <c r="BA201" s="130" t="s">
        <v>3582</v>
      </c>
      <c r="BB201">
        <v>1</v>
      </c>
      <c r="BC201" s="130">
        <v>0</v>
      </c>
      <c r="BD201" s="130">
        <v>0</v>
      </c>
      <c r="BE201" s="130" t="s">
        <v>4406</v>
      </c>
      <c r="BF201" s="130" t="s">
        <v>4396</v>
      </c>
      <c r="BG201" s="90" t="str">
        <f>REPLACE(INDEX(GroupVertices[Group], MATCH(Vertices[[#This Row],[Vertex]],GroupVertices[Vertex],0)),1,1,"")</f>
        <v>orth</v>
      </c>
      <c r="BH201" s="51"/>
      <c r="BI201" s="51"/>
      <c r="BJ201" s="51"/>
      <c r="BK201" s="51"/>
      <c r="BL201" s="51"/>
      <c r="BM201" s="51"/>
      <c r="BN201" s="161" t="s">
        <v>4618</v>
      </c>
      <c r="BO201" s="161" t="s">
        <v>4618</v>
      </c>
      <c r="BP201" s="161" t="s">
        <v>4964</v>
      </c>
      <c r="BQ201" s="161" t="s">
        <v>4964</v>
      </c>
    </row>
    <row r="202" spans="1:69" ht="41.45" customHeight="1" x14ac:dyDescent="0.25">
      <c r="A202" s="14" t="s">
        <v>4017</v>
      </c>
      <c r="C202" s="15" t="s">
        <v>4409</v>
      </c>
      <c r="D202" s="15"/>
      <c r="E202" s="102"/>
      <c r="F202" s="125"/>
      <c r="G202" s="119" t="s">
        <v>4097</v>
      </c>
      <c r="H202" s="126"/>
      <c r="I202" s="16"/>
      <c r="J202" s="62"/>
      <c r="K202" s="127"/>
      <c r="L202" s="121" t="s">
        <v>4367</v>
      </c>
      <c r="M202" s="128"/>
      <c r="N202" s="104">
        <v>3578.322021484375</v>
      </c>
      <c r="O202" s="104">
        <v>456.49807739257813</v>
      </c>
      <c r="P202" s="73"/>
      <c r="Q202" s="105"/>
      <c r="R202" s="105"/>
      <c r="S202" s="51">
        <v>1</v>
      </c>
      <c r="T202" s="51">
        <v>0</v>
      </c>
      <c r="U202" s="51">
        <v>1</v>
      </c>
      <c r="V202" s="52">
        <v>0</v>
      </c>
      <c r="W202" s="52">
        <v>1.2639999999999999E-3</v>
      </c>
      <c r="X202" s="52">
        <v>2.6259999999999999E-3</v>
      </c>
      <c r="Y202" s="52">
        <v>0.400563</v>
      </c>
      <c r="Z202" s="52">
        <v>0</v>
      </c>
      <c r="AA202" s="52">
        <v>0</v>
      </c>
      <c r="AB202" s="78">
        <v>207</v>
      </c>
      <c r="AC202" s="78"/>
      <c r="AD202" s="106"/>
      <c r="AE202" s="91" t="s">
        <v>4215</v>
      </c>
      <c r="AF202" s="91">
        <v>289</v>
      </c>
      <c r="AG202" s="91">
        <v>282</v>
      </c>
      <c r="AH202" s="91">
        <v>265</v>
      </c>
      <c r="AI202" s="91">
        <v>174</v>
      </c>
      <c r="AJ202" s="91"/>
      <c r="AK202" s="91" t="s">
        <v>4243</v>
      </c>
      <c r="AL202" s="91" t="s">
        <v>4255</v>
      </c>
      <c r="AM202" s="97" t="s">
        <v>4264</v>
      </c>
      <c r="AN202" s="91"/>
      <c r="AO202" s="94">
        <v>41259.678842592592</v>
      </c>
      <c r="AP202" s="97" t="s">
        <v>4285</v>
      </c>
      <c r="AQ202" s="91" t="b">
        <v>1</v>
      </c>
      <c r="AR202" s="91" t="b">
        <v>0</v>
      </c>
      <c r="AS202" s="91" t="b">
        <v>1</v>
      </c>
      <c r="AT202" s="91" t="s">
        <v>246</v>
      </c>
      <c r="AU202" s="91">
        <v>0</v>
      </c>
      <c r="AV202" s="97" t="s">
        <v>300</v>
      </c>
      <c r="AW202" s="91" t="b">
        <v>0</v>
      </c>
      <c r="AX202" s="91" t="s">
        <v>308</v>
      </c>
      <c r="AY202" s="97" t="s">
        <v>4331</v>
      </c>
      <c r="AZ202" s="91" t="s">
        <v>66</v>
      </c>
      <c r="BA202" s="130" t="s">
        <v>3582</v>
      </c>
      <c r="BB202">
        <v>1</v>
      </c>
      <c r="BC202" s="130">
        <v>-1</v>
      </c>
      <c r="BD202" s="130">
        <v>-1</v>
      </c>
      <c r="BE202" s="130" t="s">
        <v>4406</v>
      </c>
      <c r="BF202" s="130" t="s">
        <v>4396</v>
      </c>
      <c r="BG202" s="90" t="str">
        <f>REPLACE(INDEX(GroupVertices[Group], MATCH(Vertices[[#This Row],[Vertex]],GroupVertices[Vertex],0)),1,1,"")</f>
        <v>orth</v>
      </c>
      <c r="BH202" s="51" t="s">
        <v>4066</v>
      </c>
      <c r="BI202" s="51" t="s">
        <v>4066</v>
      </c>
      <c r="BJ202" s="51" t="s">
        <v>342</v>
      </c>
      <c r="BK202" s="51" t="s">
        <v>342</v>
      </c>
      <c r="BL202" s="51"/>
      <c r="BM202" s="51"/>
      <c r="BN202" s="161" t="s">
        <v>4622</v>
      </c>
      <c r="BO202" s="161" t="s">
        <v>4622</v>
      </c>
      <c r="BP202" s="161" t="s">
        <v>4968</v>
      </c>
      <c r="BQ202" s="161" t="s">
        <v>4968</v>
      </c>
    </row>
    <row r="203" spans="1:69" ht="41.45" customHeight="1" x14ac:dyDescent="0.25">
      <c r="A203" s="14" t="s">
        <v>4018</v>
      </c>
      <c r="C203" s="15" t="s">
        <v>4409</v>
      </c>
      <c r="D203" s="126"/>
      <c r="E203" s="131"/>
      <c r="F203" s="125"/>
      <c r="G203" s="119" t="s">
        <v>2162</v>
      </c>
      <c r="H203" s="126"/>
      <c r="I203" s="132"/>
      <c r="J203" s="127"/>
      <c r="K203" s="127"/>
      <c r="L203" s="133" t="s">
        <v>4368</v>
      </c>
      <c r="M203" s="128"/>
      <c r="N203" s="134">
        <v>3530.146484375</v>
      </c>
      <c r="O203" s="134">
        <v>3428.167724609375</v>
      </c>
      <c r="P203" s="135"/>
      <c r="Q203" s="136"/>
      <c r="R203" s="136"/>
      <c r="S203" s="51">
        <v>1</v>
      </c>
      <c r="T203" s="51">
        <v>0</v>
      </c>
      <c r="U203" s="51">
        <v>1</v>
      </c>
      <c r="V203" s="52">
        <v>0</v>
      </c>
      <c r="W203" s="52">
        <v>1.2639999999999999E-3</v>
      </c>
      <c r="X203" s="52">
        <v>2.6259999999999999E-3</v>
      </c>
      <c r="Y203" s="52">
        <v>0.400563</v>
      </c>
      <c r="Z203" s="52">
        <v>0</v>
      </c>
      <c r="AA203" s="52">
        <v>0</v>
      </c>
      <c r="AB203" s="137">
        <v>208</v>
      </c>
      <c r="AC203" s="137"/>
      <c r="AD203" s="106"/>
      <c r="AE203" s="91" t="s">
        <v>4216</v>
      </c>
      <c r="AF203" s="91">
        <v>295</v>
      </c>
      <c r="AG203" s="91">
        <v>48</v>
      </c>
      <c r="AH203" s="91">
        <v>118</v>
      </c>
      <c r="AI203" s="91">
        <v>74</v>
      </c>
      <c r="AJ203" s="91">
        <v>19800</v>
      </c>
      <c r="AK203" s="91"/>
      <c r="AL203" s="91"/>
      <c r="AM203" s="91"/>
      <c r="AN203" s="91" t="s">
        <v>291</v>
      </c>
      <c r="AO203" s="94">
        <v>40408.352372685185</v>
      </c>
      <c r="AP203" s="91"/>
      <c r="AQ203" s="91" t="b">
        <v>1</v>
      </c>
      <c r="AR203" s="91" t="b">
        <v>1</v>
      </c>
      <c r="AS203" s="91" t="b">
        <v>0</v>
      </c>
      <c r="AT203" s="91" t="s">
        <v>246</v>
      </c>
      <c r="AU203" s="91">
        <v>3</v>
      </c>
      <c r="AV203" s="97" t="s">
        <v>300</v>
      </c>
      <c r="AW203" s="91" t="b">
        <v>0</v>
      </c>
      <c r="AX203" s="91" t="s">
        <v>308</v>
      </c>
      <c r="AY203" s="97" t="s">
        <v>4332</v>
      </c>
      <c r="AZ203" s="91" t="s">
        <v>66</v>
      </c>
      <c r="BA203" s="130" t="s">
        <v>3582</v>
      </c>
      <c r="BB203">
        <v>1</v>
      </c>
      <c r="BC203" s="130">
        <v>-1</v>
      </c>
      <c r="BD203" s="130">
        <v>-1</v>
      </c>
      <c r="BE203" s="130" t="s">
        <v>4406</v>
      </c>
      <c r="BF203" s="130" t="s">
        <v>4396</v>
      </c>
      <c r="BG203" s="90" t="str">
        <f>REPLACE(INDEX(GroupVertices[Group], MATCH(Vertices[[#This Row],[Vertex]],GroupVertices[Vertex],0)),1,1,"")</f>
        <v>orth</v>
      </c>
      <c r="BH203" s="51"/>
      <c r="BI203" s="51"/>
      <c r="BJ203" s="51"/>
      <c r="BK203" s="51"/>
      <c r="BL203" s="51"/>
      <c r="BM203" s="51"/>
      <c r="BN203" s="161" t="s">
        <v>4623</v>
      </c>
      <c r="BO203" s="161" t="s">
        <v>4623</v>
      </c>
      <c r="BP203" s="161" t="s">
        <v>4969</v>
      </c>
      <c r="BQ203" s="161" t="s">
        <v>4969</v>
      </c>
    </row>
    <row r="204" spans="1:69" ht="41.45" customHeight="1" x14ac:dyDescent="0.25">
      <c r="A204" s="14" t="s">
        <v>957</v>
      </c>
      <c r="C204" s="15" t="s">
        <v>4409</v>
      </c>
      <c r="D204" s="15"/>
      <c r="E204" s="102"/>
      <c r="F204" s="125"/>
      <c r="G204" s="119" t="s">
        <v>759</v>
      </c>
      <c r="H204" s="126"/>
      <c r="I204" s="16"/>
      <c r="J204" s="62"/>
      <c r="K204" s="127"/>
      <c r="L204" s="121" t="s">
        <v>2473</v>
      </c>
      <c r="M204" s="128"/>
      <c r="N204" s="104">
        <v>7560.11572265625</v>
      </c>
      <c r="O204" s="104">
        <v>4030.352783203125</v>
      </c>
      <c r="P204" s="73"/>
      <c r="Q204" s="105"/>
      <c r="R204" s="105"/>
      <c r="S204" s="51">
        <v>1</v>
      </c>
      <c r="T204" s="51">
        <v>0</v>
      </c>
      <c r="U204" s="51">
        <v>1</v>
      </c>
      <c r="V204" s="52">
        <v>0</v>
      </c>
      <c r="W204" s="52">
        <v>1.2639999999999999E-3</v>
      </c>
      <c r="X204" s="52">
        <v>2.6259999999999999E-3</v>
      </c>
      <c r="Y204" s="52">
        <v>0.400563</v>
      </c>
      <c r="Z204" s="52">
        <v>0</v>
      </c>
      <c r="AA204" s="52">
        <v>0</v>
      </c>
      <c r="AB204" s="78">
        <v>209</v>
      </c>
      <c r="AC204" s="78"/>
      <c r="AD204" s="106"/>
      <c r="AE204" s="91" t="s">
        <v>995</v>
      </c>
      <c r="AF204" s="91">
        <v>10</v>
      </c>
      <c r="AG204" s="91">
        <v>0</v>
      </c>
      <c r="AH204" s="91">
        <v>56</v>
      </c>
      <c r="AI204" s="91">
        <v>0</v>
      </c>
      <c r="AJ204" s="91"/>
      <c r="AK204" s="91"/>
      <c r="AL204" s="91"/>
      <c r="AM204" s="91"/>
      <c r="AN204" s="91"/>
      <c r="AO204" s="94">
        <v>42558.788506944446</v>
      </c>
      <c r="AP204" s="91"/>
      <c r="AQ204" s="91" t="b">
        <v>1</v>
      </c>
      <c r="AR204" s="91" t="b">
        <v>1</v>
      </c>
      <c r="AS204" s="91" t="b">
        <v>1</v>
      </c>
      <c r="AT204" s="91" t="s">
        <v>246</v>
      </c>
      <c r="AU204" s="91">
        <v>0</v>
      </c>
      <c r="AV204" s="91"/>
      <c r="AW204" s="91" t="b">
        <v>0</v>
      </c>
      <c r="AX204" s="91" t="s">
        <v>308</v>
      </c>
      <c r="AY204" s="97" t="s">
        <v>1023</v>
      </c>
      <c r="AZ204" s="91" t="s">
        <v>66</v>
      </c>
      <c r="BA204" s="130" t="s">
        <v>1031</v>
      </c>
      <c r="BB204">
        <v>3</v>
      </c>
      <c r="BC204" s="130">
        <v>-3</v>
      </c>
      <c r="BD204" s="130">
        <v>-1</v>
      </c>
      <c r="BE204" s="130" t="s">
        <v>4407</v>
      </c>
      <c r="BF204" s="130" t="s">
        <v>4396</v>
      </c>
      <c r="BG204" s="90" t="str">
        <f>REPLACE(INDEX(GroupVertices[Group], MATCH(Vertices[[#This Row],[Vertex]],GroupVertices[Vertex],0)),1,1,"")</f>
        <v>est</v>
      </c>
      <c r="BH204" s="51"/>
      <c r="BI204" s="51"/>
      <c r="BJ204" s="51"/>
      <c r="BK204" s="51"/>
      <c r="BL204" s="51" t="s">
        <v>2143</v>
      </c>
      <c r="BM204" s="51" t="s">
        <v>2143</v>
      </c>
      <c r="BN204" s="161" t="s">
        <v>4628</v>
      </c>
      <c r="BO204" s="161" t="s">
        <v>4901</v>
      </c>
      <c r="BP204" s="161" t="s">
        <v>4975</v>
      </c>
      <c r="BQ204" s="161" t="s">
        <v>4975</v>
      </c>
    </row>
    <row r="205" spans="1:69" ht="41.45" customHeight="1" x14ac:dyDescent="0.25">
      <c r="A205" s="14" t="s">
        <v>1041</v>
      </c>
      <c r="C205" s="15" t="s">
        <v>4409</v>
      </c>
      <c r="D205" s="126"/>
      <c r="E205" s="131"/>
      <c r="F205" s="125"/>
      <c r="G205" s="119" t="s">
        <v>1065</v>
      </c>
      <c r="H205" s="126"/>
      <c r="I205" s="132"/>
      <c r="J205" s="127"/>
      <c r="K205" s="127"/>
      <c r="L205" s="133" t="s">
        <v>1173</v>
      </c>
      <c r="M205" s="128"/>
      <c r="N205" s="134">
        <v>9693.8974609375</v>
      </c>
      <c r="O205" s="134">
        <v>3740.108642578125</v>
      </c>
      <c r="P205" s="135"/>
      <c r="Q205" s="136"/>
      <c r="R205" s="136"/>
      <c r="S205" s="51">
        <v>1</v>
      </c>
      <c r="T205" s="51">
        <v>0</v>
      </c>
      <c r="U205" s="51">
        <v>1</v>
      </c>
      <c r="V205" s="52">
        <v>0</v>
      </c>
      <c r="W205" s="52">
        <v>1.2639999999999999E-3</v>
      </c>
      <c r="X205" s="52">
        <v>2.6259999999999999E-3</v>
      </c>
      <c r="Y205" s="52">
        <v>0.400563</v>
      </c>
      <c r="Z205" s="52">
        <v>0</v>
      </c>
      <c r="AA205" s="52">
        <v>0</v>
      </c>
      <c r="AB205" s="137">
        <v>210</v>
      </c>
      <c r="AC205" s="137"/>
      <c r="AD205" s="106"/>
      <c r="AE205" s="91" t="s">
        <v>1111</v>
      </c>
      <c r="AF205" s="91">
        <v>243</v>
      </c>
      <c r="AG205" s="91">
        <v>1233</v>
      </c>
      <c r="AH205" s="91">
        <v>40115</v>
      </c>
      <c r="AI205" s="91">
        <v>7344</v>
      </c>
      <c r="AJ205" s="91"/>
      <c r="AK205" s="91" t="s">
        <v>1122</v>
      </c>
      <c r="AL205" s="91" t="s">
        <v>1128</v>
      </c>
      <c r="AM205" s="97" t="s">
        <v>1131</v>
      </c>
      <c r="AN205" s="91"/>
      <c r="AO205" s="94">
        <v>41477.370636574073</v>
      </c>
      <c r="AP205" s="97" t="s">
        <v>1139</v>
      </c>
      <c r="AQ205" s="91" t="b">
        <v>0</v>
      </c>
      <c r="AR205" s="91" t="b">
        <v>0</v>
      </c>
      <c r="AS205" s="91" t="b">
        <v>0</v>
      </c>
      <c r="AT205" s="91" t="s">
        <v>246</v>
      </c>
      <c r="AU205" s="91">
        <v>14</v>
      </c>
      <c r="AV205" s="97" t="s">
        <v>1145</v>
      </c>
      <c r="AW205" s="91" t="b">
        <v>0</v>
      </c>
      <c r="AX205" s="91" t="s">
        <v>308</v>
      </c>
      <c r="AY205" s="97" t="s">
        <v>1160</v>
      </c>
      <c r="AZ205" s="91" t="s">
        <v>66</v>
      </c>
      <c r="BA205" s="130" t="s">
        <v>1175</v>
      </c>
      <c r="BB205">
        <v>1</v>
      </c>
      <c r="BC205" s="130">
        <v>-1</v>
      </c>
      <c r="BD205" s="130">
        <v>-1</v>
      </c>
      <c r="BE205" s="130" t="s">
        <v>4407</v>
      </c>
      <c r="BF205" s="130" t="s">
        <v>4396</v>
      </c>
      <c r="BG205" s="90" t="str">
        <f>REPLACE(INDEX(GroupVertices[Group], MATCH(Vertices[[#This Row],[Vertex]],GroupVertices[Vertex],0)),1,1,"")</f>
        <v>est</v>
      </c>
      <c r="BH205" s="51"/>
      <c r="BI205" s="51"/>
      <c r="BJ205" s="51"/>
      <c r="BK205" s="51"/>
      <c r="BL205" s="51"/>
      <c r="BM205" s="51"/>
      <c r="BN205" s="161" t="s">
        <v>4630</v>
      </c>
      <c r="BO205" s="161" t="s">
        <v>4630</v>
      </c>
      <c r="BP205" s="161" t="s">
        <v>4977</v>
      </c>
      <c r="BQ205" s="161" t="s">
        <v>4977</v>
      </c>
    </row>
    <row r="206" spans="1:69" ht="41.45" customHeight="1" x14ac:dyDescent="0.25">
      <c r="A206" s="107" t="s">
        <v>1042</v>
      </c>
      <c r="C206" s="15" t="s">
        <v>4409</v>
      </c>
      <c r="D206" s="126"/>
      <c r="E206" s="131"/>
      <c r="F206" s="125"/>
      <c r="G206" s="119" t="s">
        <v>1066</v>
      </c>
      <c r="H206" s="126"/>
      <c r="I206" s="132"/>
      <c r="J206" s="127"/>
      <c r="K206" s="127"/>
      <c r="L206" s="133" t="s">
        <v>1174</v>
      </c>
      <c r="M206" s="128"/>
      <c r="N206" s="134">
        <v>9166.69921875</v>
      </c>
      <c r="O206" s="134">
        <v>5989.1015625</v>
      </c>
      <c r="P206" s="135"/>
      <c r="Q206" s="136"/>
      <c r="R206" s="136"/>
      <c r="S206" s="51">
        <v>1</v>
      </c>
      <c r="T206" s="51">
        <v>0</v>
      </c>
      <c r="U206" s="51">
        <v>1</v>
      </c>
      <c r="V206" s="52">
        <v>0</v>
      </c>
      <c r="W206" s="52">
        <v>1.2639999999999999E-3</v>
      </c>
      <c r="X206" s="52">
        <v>2.6259999999999999E-3</v>
      </c>
      <c r="Y206" s="52">
        <v>0.400563</v>
      </c>
      <c r="Z206" s="52">
        <v>0</v>
      </c>
      <c r="AA206" s="52">
        <v>0</v>
      </c>
      <c r="AB206" s="137">
        <v>211</v>
      </c>
      <c r="AC206" s="137"/>
      <c r="AD206" s="118"/>
      <c r="AE206" s="92" t="s">
        <v>1112</v>
      </c>
      <c r="AF206" s="92">
        <v>63</v>
      </c>
      <c r="AG206" s="92">
        <v>5</v>
      </c>
      <c r="AH206" s="92">
        <v>23</v>
      </c>
      <c r="AI206" s="92">
        <v>11</v>
      </c>
      <c r="AJ206" s="92"/>
      <c r="AK206" s="92"/>
      <c r="AL206" s="92"/>
      <c r="AM206" s="92"/>
      <c r="AN206" s="92"/>
      <c r="AO206" s="95">
        <v>41046.555138888885</v>
      </c>
      <c r="AP206" s="98" t="s">
        <v>1140</v>
      </c>
      <c r="AQ206" s="92" t="b">
        <v>1</v>
      </c>
      <c r="AR206" s="92" t="b">
        <v>0</v>
      </c>
      <c r="AS206" s="92" t="b">
        <v>1</v>
      </c>
      <c r="AT206" s="92" t="s">
        <v>246</v>
      </c>
      <c r="AU206" s="92">
        <v>0</v>
      </c>
      <c r="AV206" s="98" t="s">
        <v>300</v>
      </c>
      <c r="AW206" s="92" t="b">
        <v>0</v>
      </c>
      <c r="AX206" s="92" t="s">
        <v>308</v>
      </c>
      <c r="AY206" s="98" t="s">
        <v>1161</v>
      </c>
      <c r="AZ206" s="92" t="s">
        <v>66</v>
      </c>
      <c r="BA206" s="130" t="s">
        <v>1175</v>
      </c>
      <c r="BB206">
        <v>1</v>
      </c>
      <c r="BC206" s="130">
        <v>-1</v>
      </c>
      <c r="BD206" s="130">
        <v>-1</v>
      </c>
      <c r="BE206" s="130" t="s">
        <v>4407</v>
      </c>
      <c r="BF206" s="130" t="s">
        <v>4396</v>
      </c>
      <c r="BG206" s="90" t="str">
        <f>REPLACE(INDEX(GroupVertices[Group], MATCH(Vertices[[#This Row],[Vertex]],GroupVertices[Vertex],0)),1,1,"")</f>
        <v>est</v>
      </c>
      <c r="BH206" s="51"/>
      <c r="BI206" s="51"/>
      <c r="BJ206" s="51"/>
      <c r="BK206" s="51"/>
      <c r="BL206" s="51"/>
      <c r="BM206" s="51"/>
      <c r="BN206" s="161" t="s">
        <v>4631</v>
      </c>
      <c r="BO206" s="161" t="s">
        <v>4631</v>
      </c>
      <c r="BP206" s="161" t="s">
        <v>4978</v>
      </c>
      <c r="BQ206" s="161" t="s">
        <v>4978</v>
      </c>
    </row>
    <row r="207" spans="1:69" ht="41.45" customHeight="1" x14ac:dyDescent="0.25">
      <c r="A207" s="14" t="s">
        <v>1176</v>
      </c>
      <c r="C207" s="15" t="s">
        <v>4409</v>
      </c>
      <c r="D207" s="126"/>
      <c r="E207" s="131"/>
      <c r="F207" s="125"/>
      <c r="G207" s="119" t="s">
        <v>892</v>
      </c>
      <c r="H207" s="126"/>
      <c r="I207" s="132"/>
      <c r="J207" s="127"/>
      <c r="K207" s="127"/>
      <c r="L207" s="133" t="s">
        <v>1204</v>
      </c>
      <c r="M207" s="128"/>
      <c r="N207" s="134">
        <v>8783.74609375</v>
      </c>
      <c r="O207" s="134">
        <v>4112.095703125</v>
      </c>
      <c r="P207" s="135"/>
      <c r="Q207" s="136"/>
      <c r="R207" s="136"/>
      <c r="S207" s="51">
        <v>1</v>
      </c>
      <c r="T207" s="51">
        <v>0</v>
      </c>
      <c r="U207" s="51">
        <v>1</v>
      </c>
      <c r="V207" s="52">
        <v>0</v>
      </c>
      <c r="W207" s="52">
        <v>1.2639999999999999E-3</v>
      </c>
      <c r="X207" s="52">
        <v>2.6259999999999999E-3</v>
      </c>
      <c r="Y207" s="52">
        <v>0.400563</v>
      </c>
      <c r="Z207" s="52">
        <v>0</v>
      </c>
      <c r="AA207" s="52">
        <v>0</v>
      </c>
      <c r="AB207" s="137">
        <v>212</v>
      </c>
      <c r="AC207" s="137"/>
      <c r="AD207" s="106"/>
      <c r="AE207" s="91" t="s">
        <v>1193</v>
      </c>
      <c r="AF207" s="91">
        <v>110</v>
      </c>
      <c r="AG207" s="91">
        <v>3</v>
      </c>
      <c r="AH207" s="91">
        <v>3</v>
      </c>
      <c r="AI207" s="91">
        <v>2</v>
      </c>
      <c r="AJ207" s="91"/>
      <c r="AK207" s="91"/>
      <c r="AL207" s="91"/>
      <c r="AM207" s="91"/>
      <c r="AN207" s="91"/>
      <c r="AO207" s="94">
        <v>42808.614270833335</v>
      </c>
      <c r="AP207" s="91"/>
      <c r="AQ207" s="91" t="b">
        <v>1</v>
      </c>
      <c r="AR207" s="91" t="b">
        <v>1</v>
      </c>
      <c r="AS207" s="91" t="b">
        <v>0</v>
      </c>
      <c r="AT207" s="91" t="s">
        <v>246</v>
      </c>
      <c r="AU207" s="91">
        <v>0</v>
      </c>
      <c r="AV207" s="91"/>
      <c r="AW207" s="91" t="b">
        <v>0</v>
      </c>
      <c r="AX207" s="91" t="s">
        <v>308</v>
      </c>
      <c r="AY207" s="97" t="s">
        <v>1201</v>
      </c>
      <c r="AZ207" s="91" t="s">
        <v>66</v>
      </c>
      <c r="BA207" s="130" t="s">
        <v>1175</v>
      </c>
      <c r="BB207">
        <v>2</v>
      </c>
      <c r="BC207" s="130">
        <v>0</v>
      </c>
      <c r="BD207" s="130">
        <v>0</v>
      </c>
      <c r="BE207" s="130" t="s">
        <v>4407</v>
      </c>
      <c r="BF207" s="130" t="s">
        <v>4396</v>
      </c>
      <c r="BG207" s="90" t="str">
        <f>REPLACE(INDEX(GroupVertices[Group], MATCH(Vertices[[#This Row],[Vertex]],GroupVertices[Vertex],0)),1,1,"")</f>
        <v>est</v>
      </c>
      <c r="BH207" s="51"/>
      <c r="BI207" s="51"/>
      <c r="BJ207" s="51"/>
      <c r="BK207" s="51"/>
      <c r="BL207" s="51"/>
      <c r="BM207" s="51"/>
      <c r="BN207" s="161" t="s">
        <v>4632</v>
      </c>
      <c r="BO207" s="161" t="s">
        <v>4902</v>
      </c>
      <c r="BP207" s="161" t="s">
        <v>4979</v>
      </c>
      <c r="BQ207" s="161" t="s">
        <v>5247</v>
      </c>
    </row>
    <row r="208" spans="1:69" ht="41.45" customHeight="1" x14ac:dyDescent="0.25">
      <c r="A208" s="107" t="s">
        <v>1178</v>
      </c>
      <c r="C208" s="15" t="s">
        <v>4409</v>
      </c>
      <c r="D208" s="108"/>
      <c r="E208" s="109"/>
      <c r="F208" s="110"/>
      <c r="G208" s="120" t="s">
        <v>1184</v>
      </c>
      <c r="H208" s="108"/>
      <c r="I208" s="111"/>
      <c r="J208" s="112"/>
      <c r="K208" s="112"/>
      <c r="L208" s="122" t="s">
        <v>1206</v>
      </c>
      <c r="M208" s="113"/>
      <c r="N208" s="114">
        <v>9431.7333984375</v>
      </c>
      <c r="O208" s="114">
        <v>4791.65087890625</v>
      </c>
      <c r="P208" s="115"/>
      <c r="Q208" s="116"/>
      <c r="R208" s="116"/>
      <c r="S208" s="51">
        <v>1</v>
      </c>
      <c r="T208" s="51">
        <v>0</v>
      </c>
      <c r="U208" s="51">
        <v>1</v>
      </c>
      <c r="V208" s="52">
        <v>0</v>
      </c>
      <c r="W208" s="52">
        <v>1.2639999999999999E-3</v>
      </c>
      <c r="X208" s="52">
        <v>2.6259999999999999E-3</v>
      </c>
      <c r="Y208" s="52">
        <v>0.400563</v>
      </c>
      <c r="Z208" s="52">
        <v>0</v>
      </c>
      <c r="AA208" s="52">
        <v>0</v>
      </c>
      <c r="AB208" s="117">
        <v>213</v>
      </c>
      <c r="AC208" s="117"/>
      <c r="AD208" s="118"/>
      <c r="AE208" s="101" t="s">
        <v>1195</v>
      </c>
      <c r="AF208" s="92">
        <v>246</v>
      </c>
      <c r="AG208" s="92">
        <v>107</v>
      </c>
      <c r="AH208" s="92">
        <v>43</v>
      </c>
      <c r="AI208" s="92">
        <v>108</v>
      </c>
      <c r="AJ208" s="92"/>
      <c r="AK208" s="92" t="s">
        <v>1197</v>
      </c>
      <c r="AL208" s="92" t="s">
        <v>1198</v>
      </c>
      <c r="AM208" s="92"/>
      <c r="AN208" s="92"/>
      <c r="AO208" s="95">
        <v>41036.713067129633</v>
      </c>
      <c r="AP208" s="92"/>
      <c r="AQ208" s="92" t="b">
        <v>1</v>
      </c>
      <c r="AR208" s="92" t="b">
        <v>0</v>
      </c>
      <c r="AS208" s="92" t="b">
        <v>0</v>
      </c>
      <c r="AT208" s="92" t="s">
        <v>246</v>
      </c>
      <c r="AU208" s="92">
        <v>0</v>
      </c>
      <c r="AV208" s="98" t="s">
        <v>300</v>
      </c>
      <c r="AW208" s="92" t="b">
        <v>0</v>
      </c>
      <c r="AX208" s="92" t="s">
        <v>308</v>
      </c>
      <c r="AY208" s="98" t="s">
        <v>1203</v>
      </c>
      <c r="AZ208" s="92" t="s">
        <v>66</v>
      </c>
      <c r="BA208" s="130" t="s">
        <v>1175</v>
      </c>
      <c r="BB208">
        <v>1</v>
      </c>
      <c r="BC208" s="130">
        <v>-1</v>
      </c>
      <c r="BD208" s="130">
        <v>-1</v>
      </c>
      <c r="BE208" s="130" t="s">
        <v>4407</v>
      </c>
      <c r="BF208" s="130" t="s">
        <v>4396</v>
      </c>
      <c r="BG208" s="90" t="str">
        <f>REPLACE(INDEX(GroupVertices[Group], MATCH(Vertices[[#This Row],[Vertex]],GroupVertices[Vertex],0)),1,1,"")</f>
        <v>est</v>
      </c>
      <c r="BH208" s="51"/>
      <c r="BI208" s="51"/>
      <c r="BJ208" s="51"/>
      <c r="BK208" s="51"/>
      <c r="BL208" s="51"/>
      <c r="BM208" s="51"/>
      <c r="BN208" s="161" t="s">
        <v>4634</v>
      </c>
      <c r="BO208" s="161" t="s">
        <v>4634</v>
      </c>
      <c r="BP208" s="161" t="s">
        <v>4981</v>
      </c>
      <c r="BQ208" s="161" t="s">
        <v>4981</v>
      </c>
    </row>
    <row r="209" spans="1:69" ht="41.45" customHeight="1" x14ac:dyDescent="0.25">
      <c r="A209" s="14" t="s">
        <v>1208</v>
      </c>
      <c r="C209" s="15" t="s">
        <v>4409</v>
      </c>
      <c r="D209" s="126"/>
      <c r="E209" s="131"/>
      <c r="F209" s="125"/>
      <c r="G209" s="119" t="s">
        <v>892</v>
      </c>
      <c r="H209" s="126"/>
      <c r="I209" s="132"/>
      <c r="J209" s="127"/>
      <c r="K209" s="127"/>
      <c r="L209" s="133" t="s">
        <v>1229</v>
      </c>
      <c r="M209" s="128"/>
      <c r="N209" s="134">
        <v>9333.791015625</v>
      </c>
      <c r="O209" s="134">
        <v>4249.68408203125</v>
      </c>
      <c r="P209" s="135"/>
      <c r="Q209" s="136"/>
      <c r="R209" s="136"/>
      <c r="S209" s="51">
        <v>1</v>
      </c>
      <c r="T209" s="51">
        <v>0</v>
      </c>
      <c r="U209" s="51">
        <v>1</v>
      </c>
      <c r="V209" s="52">
        <v>0</v>
      </c>
      <c r="W209" s="52">
        <v>1.2639999999999999E-3</v>
      </c>
      <c r="X209" s="52">
        <v>2.6259999999999999E-3</v>
      </c>
      <c r="Y209" s="52">
        <v>0.400563</v>
      </c>
      <c r="Z209" s="52">
        <v>0</v>
      </c>
      <c r="AA209" s="52">
        <v>0</v>
      </c>
      <c r="AB209" s="137">
        <v>214</v>
      </c>
      <c r="AC209" s="137"/>
      <c r="AD209" s="106"/>
      <c r="AE209" s="91" t="s">
        <v>1222</v>
      </c>
      <c r="AF209" s="91">
        <v>23</v>
      </c>
      <c r="AG209" s="91">
        <v>2</v>
      </c>
      <c r="AH209" s="91">
        <v>6</v>
      </c>
      <c r="AI209" s="91">
        <v>1</v>
      </c>
      <c r="AJ209" s="91"/>
      <c r="AK209" s="91"/>
      <c r="AL209" s="91"/>
      <c r="AM209" s="91"/>
      <c r="AN209" s="91"/>
      <c r="AO209" s="94">
        <v>40717.670034722221</v>
      </c>
      <c r="AP209" s="91"/>
      <c r="AQ209" s="91" t="b">
        <v>1</v>
      </c>
      <c r="AR209" s="91" t="b">
        <v>1</v>
      </c>
      <c r="AS209" s="91" t="b">
        <v>0</v>
      </c>
      <c r="AT209" s="91" t="s">
        <v>246</v>
      </c>
      <c r="AU209" s="91">
        <v>0</v>
      </c>
      <c r="AV209" s="97" t="s">
        <v>300</v>
      </c>
      <c r="AW209" s="91" t="b">
        <v>0</v>
      </c>
      <c r="AX209" s="91" t="s">
        <v>308</v>
      </c>
      <c r="AY209" s="97" t="s">
        <v>1226</v>
      </c>
      <c r="AZ209" s="91" t="s">
        <v>66</v>
      </c>
      <c r="BA209" s="130" t="s">
        <v>1175</v>
      </c>
      <c r="BB209">
        <v>1</v>
      </c>
      <c r="BC209" s="130">
        <v>-1</v>
      </c>
      <c r="BD209" s="130">
        <v>-1</v>
      </c>
      <c r="BE209" s="130" t="s">
        <v>4407</v>
      </c>
      <c r="BF209" s="130" t="s">
        <v>4396</v>
      </c>
      <c r="BG209" s="90" t="str">
        <f>REPLACE(INDEX(GroupVertices[Group], MATCH(Vertices[[#This Row],[Vertex]],GroupVertices[Vertex],0)),1,1,"")</f>
        <v>est</v>
      </c>
      <c r="BH209" s="51"/>
      <c r="BI209" s="51"/>
      <c r="BJ209" s="51"/>
      <c r="BK209" s="51"/>
      <c r="BL209" s="51"/>
      <c r="BM209" s="51"/>
      <c r="BN209" s="161" t="s">
        <v>4636</v>
      </c>
      <c r="BO209" s="161" t="s">
        <v>4636</v>
      </c>
      <c r="BP209" s="161" t="s">
        <v>4983</v>
      </c>
      <c r="BQ209" s="161" t="s">
        <v>4983</v>
      </c>
    </row>
    <row r="210" spans="1:69" ht="41.45" customHeight="1" x14ac:dyDescent="0.25">
      <c r="A210" s="107" t="s">
        <v>1209</v>
      </c>
      <c r="C210" s="15" t="s">
        <v>4409</v>
      </c>
      <c r="D210" s="126"/>
      <c r="E210" s="131"/>
      <c r="F210" s="125"/>
      <c r="G210" s="119" t="s">
        <v>1214</v>
      </c>
      <c r="H210" s="126"/>
      <c r="I210" s="132"/>
      <c r="J210" s="127"/>
      <c r="K210" s="127"/>
      <c r="L210" s="133" t="s">
        <v>3962</v>
      </c>
      <c r="M210" s="128"/>
      <c r="N210" s="134">
        <v>7723.74609375</v>
      </c>
      <c r="O210" s="134">
        <v>5130.06640625</v>
      </c>
      <c r="P210" s="135"/>
      <c r="Q210" s="136"/>
      <c r="R210" s="136"/>
      <c r="S210" s="51">
        <v>1</v>
      </c>
      <c r="T210" s="51">
        <v>0</v>
      </c>
      <c r="U210" s="51">
        <v>1</v>
      </c>
      <c r="V210" s="52">
        <v>0</v>
      </c>
      <c r="W210" s="52">
        <v>1.2639999999999999E-3</v>
      </c>
      <c r="X210" s="52">
        <v>2.6259999999999999E-3</v>
      </c>
      <c r="Y210" s="52">
        <v>0.400563</v>
      </c>
      <c r="Z210" s="52">
        <v>0</v>
      </c>
      <c r="AA210" s="52">
        <v>0</v>
      </c>
      <c r="AB210" s="137">
        <v>215</v>
      </c>
      <c r="AC210" s="137"/>
      <c r="AD210" s="118"/>
      <c r="AE210" s="92" t="s">
        <v>1223</v>
      </c>
      <c r="AF210" s="92">
        <v>78</v>
      </c>
      <c r="AG210" s="92">
        <v>13</v>
      </c>
      <c r="AH210" s="92">
        <v>11</v>
      </c>
      <c r="AI210" s="92">
        <v>0</v>
      </c>
      <c r="AJ210" s="92">
        <v>19800</v>
      </c>
      <c r="AK210" s="92"/>
      <c r="AL210" s="92"/>
      <c r="AM210" s="92"/>
      <c r="AN210" s="92" t="s">
        <v>293</v>
      </c>
      <c r="AO210" s="95">
        <v>40369.554236111115</v>
      </c>
      <c r="AP210" s="92"/>
      <c r="AQ210" s="92" t="b">
        <v>1</v>
      </c>
      <c r="AR210" s="92" t="b">
        <v>0</v>
      </c>
      <c r="AS210" s="92" t="b">
        <v>0</v>
      </c>
      <c r="AT210" s="92" t="s">
        <v>246</v>
      </c>
      <c r="AU210" s="92">
        <v>1</v>
      </c>
      <c r="AV210" s="98" t="s">
        <v>300</v>
      </c>
      <c r="AW210" s="92" t="b">
        <v>0</v>
      </c>
      <c r="AX210" s="92" t="s">
        <v>308</v>
      </c>
      <c r="AY210" s="98" t="s">
        <v>1227</v>
      </c>
      <c r="AZ210" s="92" t="s">
        <v>66</v>
      </c>
      <c r="BA210" s="130" t="s">
        <v>1175</v>
      </c>
      <c r="BB210">
        <v>2</v>
      </c>
      <c r="BC210" s="130">
        <v>-2</v>
      </c>
      <c r="BD210" s="130">
        <v>-1</v>
      </c>
      <c r="BE210" s="130" t="s">
        <v>4407</v>
      </c>
      <c r="BF210" s="130" t="s">
        <v>4396</v>
      </c>
      <c r="BG210" s="90" t="str">
        <f>REPLACE(INDEX(GroupVertices[Group], MATCH(Vertices[[#This Row],[Vertex]],GroupVertices[Vertex],0)),1,1,"")</f>
        <v>est</v>
      </c>
      <c r="BH210" s="51"/>
      <c r="BI210" s="51"/>
      <c r="BJ210" s="51"/>
      <c r="BK210" s="51"/>
      <c r="BL210" s="51"/>
      <c r="BM210" s="51"/>
      <c r="BN210" s="161" t="s">
        <v>4637</v>
      </c>
      <c r="BO210" s="161" t="s">
        <v>4903</v>
      </c>
      <c r="BP210" s="161" t="s">
        <v>4984</v>
      </c>
      <c r="BQ210" s="161" t="s">
        <v>4984</v>
      </c>
    </row>
    <row r="211" spans="1:69" ht="41.45" customHeight="1" x14ac:dyDescent="0.25">
      <c r="A211" s="107" t="s">
        <v>1235</v>
      </c>
      <c r="C211" s="15" t="s">
        <v>4409</v>
      </c>
      <c r="D211" s="126"/>
      <c r="E211" s="131"/>
      <c r="F211" s="125"/>
      <c r="G211" s="119" t="s">
        <v>1249</v>
      </c>
      <c r="H211" s="126"/>
      <c r="I211" s="132"/>
      <c r="J211" s="127"/>
      <c r="K211" s="127"/>
      <c r="L211" s="133" t="s">
        <v>1295</v>
      </c>
      <c r="M211" s="128"/>
      <c r="N211" s="134">
        <v>4146.716796875</v>
      </c>
      <c r="O211" s="134">
        <v>1395.77685546875</v>
      </c>
      <c r="P211" s="135"/>
      <c r="Q211" s="136"/>
      <c r="R211" s="136"/>
      <c r="S211" s="51">
        <v>1</v>
      </c>
      <c r="T211" s="51">
        <v>0</v>
      </c>
      <c r="U211" s="51">
        <v>1</v>
      </c>
      <c r="V211" s="52">
        <v>0</v>
      </c>
      <c r="W211" s="52">
        <v>1.2639999999999999E-3</v>
      </c>
      <c r="X211" s="52">
        <v>2.6259999999999999E-3</v>
      </c>
      <c r="Y211" s="52">
        <v>0.400563</v>
      </c>
      <c r="Z211" s="52">
        <v>0</v>
      </c>
      <c r="AA211" s="52">
        <v>0</v>
      </c>
      <c r="AB211" s="137">
        <v>216</v>
      </c>
      <c r="AC211" s="137"/>
      <c r="AD211" s="118"/>
      <c r="AE211" s="92" t="s">
        <v>1273</v>
      </c>
      <c r="AF211" s="92">
        <v>40</v>
      </c>
      <c r="AG211" s="92">
        <v>9</v>
      </c>
      <c r="AH211" s="92">
        <v>394</v>
      </c>
      <c r="AI211" s="92">
        <v>35</v>
      </c>
      <c r="AJ211" s="92"/>
      <c r="AK211" s="92" t="s">
        <v>1276</v>
      </c>
      <c r="AL211" s="92" t="s">
        <v>1278</v>
      </c>
      <c r="AM211" s="92"/>
      <c r="AN211" s="92"/>
      <c r="AO211" s="95">
        <v>41072.428969907407</v>
      </c>
      <c r="AP211" s="98" t="s">
        <v>1282</v>
      </c>
      <c r="AQ211" s="92" t="b">
        <v>1</v>
      </c>
      <c r="AR211" s="92" t="b">
        <v>0</v>
      </c>
      <c r="AS211" s="92" t="b">
        <v>0</v>
      </c>
      <c r="AT211" s="92" t="s">
        <v>246</v>
      </c>
      <c r="AU211" s="92">
        <v>0</v>
      </c>
      <c r="AV211" s="98" t="s">
        <v>300</v>
      </c>
      <c r="AW211" s="92" t="b">
        <v>0</v>
      </c>
      <c r="AX211" s="92" t="s">
        <v>308</v>
      </c>
      <c r="AY211" s="98" t="s">
        <v>1289</v>
      </c>
      <c r="AZ211" s="92" t="s">
        <v>66</v>
      </c>
      <c r="BA211" s="130" t="s">
        <v>1296</v>
      </c>
      <c r="BB211">
        <v>2</v>
      </c>
      <c r="BC211" s="130">
        <v>-2</v>
      </c>
      <c r="BD211" s="130">
        <v>-1</v>
      </c>
      <c r="BE211" s="130" t="s">
        <v>4406</v>
      </c>
      <c r="BF211" s="130" t="s">
        <v>4396</v>
      </c>
      <c r="BG211" s="90" t="str">
        <f>REPLACE(INDEX(GroupVertices[Group], MATCH(Vertices[[#This Row],[Vertex]],GroupVertices[Vertex],0)),1,1,"")</f>
        <v>orth</v>
      </c>
      <c r="BH211" s="51"/>
      <c r="BI211" s="51"/>
      <c r="BJ211" s="51"/>
      <c r="BK211" s="51"/>
      <c r="BL211" s="51"/>
      <c r="BM211" s="51"/>
      <c r="BN211" s="161" t="s">
        <v>4640</v>
      </c>
      <c r="BO211" s="161" t="s">
        <v>4905</v>
      </c>
      <c r="BP211" s="161" t="s">
        <v>4987</v>
      </c>
      <c r="BQ211" s="161" t="s">
        <v>5249</v>
      </c>
    </row>
    <row r="212" spans="1:69" ht="41.45" customHeight="1" x14ac:dyDescent="0.25">
      <c r="A212" s="14" t="s">
        <v>1307</v>
      </c>
      <c r="C212" s="15" t="s">
        <v>4409</v>
      </c>
      <c r="D212" s="108"/>
      <c r="E212" s="109"/>
      <c r="F212" s="110"/>
      <c r="G212" s="120" t="s">
        <v>1318</v>
      </c>
      <c r="H212" s="108"/>
      <c r="I212" s="111"/>
      <c r="J212" s="112"/>
      <c r="K212" s="112"/>
      <c r="L212" s="122" t="s">
        <v>1354</v>
      </c>
      <c r="M212" s="113"/>
      <c r="N212" s="114">
        <v>3390.5869140625</v>
      </c>
      <c r="O212" s="114">
        <v>3183.639892578125</v>
      </c>
      <c r="P212" s="115"/>
      <c r="Q212" s="116"/>
      <c r="R212" s="116"/>
      <c r="S212" s="51">
        <v>1</v>
      </c>
      <c r="T212" s="51">
        <v>0</v>
      </c>
      <c r="U212" s="51">
        <v>1</v>
      </c>
      <c r="V212" s="52">
        <v>0</v>
      </c>
      <c r="W212" s="52">
        <v>1.2639999999999999E-3</v>
      </c>
      <c r="X212" s="52">
        <v>2.6259999999999999E-3</v>
      </c>
      <c r="Y212" s="52">
        <v>0.400563</v>
      </c>
      <c r="Z212" s="52">
        <v>0</v>
      </c>
      <c r="AA212" s="52">
        <v>0</v>
      </c>
      <c r="AB212" s="117">
        <v>217</v>
      </c>
      <c r="AC212" s="117"/>
      <c r="AD212" s="106"/>
      <c r="AE212" s="91" t="s">
        <v>1333</v>
      </c>
      <c r="AF212" s="91">
        <v>171</v>
      </c>
      <c r="AG212" s="91">
        <v>568</v>
      </c>
      <c r="AH212" s="91">
        <v>5198</v>
      </c>
      <c r="AI212" s="91">
        <v>1741</v>
      </c>
      <c r="AJ212" s="91">
        <v>19800</v>
      </c>
      <c r="AK212" s="91" t="s">
        <v>1337</v>
      </c>
      <c r="AL212" s="91"/>
      <c r="AM212" s="97" t="s">
        <v>1341</v>
      </c>
      <c r="AN212" s="91" t="s">
        <v>291</v>
      </c>
      <c r="AO212" s="94">
        <v>39289.211527777778</v>
      </c>
      <c r="AP212" s="97" t="s">
        <v>1342</v>
      </c>
      <c r="AQ212" s="91" t="b">
        <v>0</v>
      </c>
      <c r="AR212" s="91" t="b">
        <v>0</v>
      </c>
      <c r="AS212" s="91" t="b">
        <v>1</v>
      </c>
      <c r="AT212" s="91" t="s">
        <v>246</v>
      </c>
      <c r="AU212" s="91">
        <v>32</v>
      </c>
      <c r="AV212" s="97" t="s">
        <v>1346</v>
      </c>
      <c r="AW212" s="91" t="b">
        <v>0</v>
      </c>
      <c r="AX212" s="91" t="s">
        <v>308</v>
      </c>
      <c r="AY212" s="97" t="s">
        <v>1349</v>
      </c>
      <c r="AZ212" s="91" t="s">
        <v>66</v>
      </c>
      <c r="BA212" s="130" t="s">
        <v>1296</v>
      </c>
      <c r="BB212">
        <v>1</v>
      </c>
      <c r="BC212" s="130">
        <v>-1</v>
      </c>
      <c r="BD212" s="130">
        <v>-1</v>
      </c>
      <c r="BE212" s="130" t="s">
        <v>4406</v>
      </c>
      <c r="BF212" s="130" t="s">
        <v>4396</v>
      </c>
      <c r="BG212" s="90" t="str">
        <f>REPLACE(INDEX(GroupVertices[Group], MATCH(Vertices[[#This Row],[Vertex]],GroupVertices[Vertex],0)),1,1,"")</f>
        <v>orth</v>
      </c>
      <c r="BH212" s="51" t="s">
        <v>1316</v>
      </c>
      <c r="BI212" s="51" t="s">
        <v>1316</v>
      </c>
      <c r="BJ212" s="51" t="s">
        <v>342</v>
      </c>
      <c r="BK212" s="51" t="s">
        <v>342</v>
      </c>
      <c r="BL212" s="51"/>
      <c r="BM212" s="51"/>
      <c r="BN212" s="161" t="s">
        <v>4642</v>
      </c>
      <c r="BO212" s="161" t="s">
        <v>4642</v>
      </c>
      <c r="BP212" s="161" t="s">
        <v>4989</v>
      </c>
      <c r="BQ212" s="161" t="s">
        <v>4989</v>
      </c>
    </row>
    <row r="213" spans="1:69" ht="41.45" customHeight="1" x14ac:dyDescent="0.25">
      <c r="A213" s="14" t="s">
        <v>1395</v>
      </c>
      <c r="C213" s="15" t="s">
        <v>4409</v>
      </c>
      <c r="D213" s="126"/>
      <c r="E213" s="131"/>
      <c r="F213" s="125"/>
      <c r="G213" s="119" t="s">
        <v>1404</v>
      </c>
      <c r="H213" s="126"/>
      <c r="I213" s="132"/>
      <c r="J213" s="127"/>
      <c r="K213" s="127"/>
      <c r="L213" s="133" t="s">
        <v>1444</v>
      </c>
      <c r="M213" s="128"/>
      <c r="N213" s="134">
        <v>4540.1748046875</v>
      </c>
      <c r="O213" s="134">
        <v>791.892822265625</v>
      </c>
      <c r="P213" s="135"/>
      <c r="Q213" s="136"/>
      <c r="R213" s="136"/>
      <c r="S213" s="51">
        <v>1</v>
      </c>
      <c r="T213" s="51">
        <v>0</v>
      </c>
      <c r="U213" s="51">
        <v>1</v>
      </c>
      <c r="V213" s="52">
        <v>0</v>
      </c>
      <c r="W213" s="52">
        <v>1.2639999999999999E-3</v>
      </c>
      <c r="X213" s="52">
        <v>2.6259999999999999E-3</v>
      </c>
      <c r="Y213" s="52">
        <v>0.400563</v>
      </c>
      <c r="Z213" s="52">
        <v>0</v>
      </c>
      <c r="AA213" s="52">
        <v>0</v>
      </c>
      <c r="AB213" s="137">
        <v>218</v>
      </c>
      <c r="AC213" s="137"/>
      <c r="AD213" s="106"/>
      <c r="AE213" s="91" t="s">
        <v>1422</v>
      </c>
      <c r="AF213" s="91">
        <v>89</v>
      </c>
      <c r="AG213" s="91">
        <v>14</v>
      </c>
      <c r="AH213" s="91">
        <v>22</v>
      </c>
      <c r="AI213" s="91">
        <v>43</v>
      </c>
      <c r="AJ213" s="91"/>
      <c r="AK213" s="91" t="s">
        <v>1426</v>
      </c>
      <c r="AL213" s="91" t="s">
        <v>1429</v>
      </c>
      <c r="AM213" s="91"/>
      <c r="AN213" s="91"/>
      <c r="AO213" s="94">
        <v>42208.630833333336</v>
      </c>
      <c r="AP213" s="97" t="s">
        <v>1434</v>
      </c>
      <c r="AQ213" s="91" t="b">
        <v>1</v>
      </c>
      <c r="AR213" s="91" t="b">
        <v>0</v>
      </c>
      <c r="AS213" s="91" t="b">
        <v>0</v>
      </c>
      <c r="AT213" s="91" t="s">
        <v>246</v>
      </c>
      <c r="AU213" s="91">
        <v>0</v>
      </c>
      <c r="AV213" s="97" t="s">
        <v>300</v>
      </c>
      <c r="AW213" s="91" t="b">
        <v>0</v>
      </c>
      <c r="AX213" s="91" t="s">
        <v>308</v>
      </c>
      <c r="AY213" s="97" t="s">
        <v>1440</v>
      </c>
      <c r="AZ213" s="91" t="s">
        <v>66</v>
      </c>
      <c r="BA213" s="130" t="s">
        <v>1393</v>
      </c>
      <c r="BB213">
        <v>1</v>
      </c>
      <c r="BC213" s="130">
        <v>-1</v>
      </c>
      <c r="BD213" s="130">
        <v>-1</v>
      </c>
      <c r="BE213" s="130" t="s">
        <v>4406</v>
      </c>
      <c r="BF213" s="130" t="s">
        <v>4396</v>
      </c>
      <c r="BG213" s="90" t="str">
        <f>REPLACE(INDEX(GroupVertices[Group], MATCH(Vertices[[#This Row],[Vertex]],GroupVertices[Vertex],0)),1,1,"")</f>
        <v>orth</v>
      </c>
      <c r="BH213" s="51"/>
      <c r="BI213" s="51"/>
      <c r="BJ213" s="51"/>
      <c r="BK213" s="51"/>
      <c r="BL213" s="51"/>
      <c r="BM213" s="51"/>
      <c r="BN213" s="161" t="s">
        <v>4648</v>
      </c>
      <c r="BO213" s="161" t="s">
        <v>4648</v>
      </c>
      <c r="BP213" s="161" t="s">
        <v>4995</v>
      </c>
      <c r="BQ213" s="161" t="s">
        <v>4995</v>
      </c>
    </row>
    <row r="214" spans="1:69" ht="41.45" customHeight="1" x14ac:dyDescent="0.25">
      <c r="A214" s="14" t="s">
        <v>1446</v>
      </c>
      <c r="C214" s="15" t="s">
        <v>4409</v>
      </c>
      <c r="D214" s="108"/>
      <c r="E214" s="109"/>
      <c r="F214" s="110"/>
      <c r="G214" s="120" t="s">
        <v>1451</v>
      </c>
      <c r="H214" s="108"/>
      <c r="I214" s="111"/>
      <c r="J214" s="112"/>
      <c r="K214" s="112"/>
      <c r="L214" s="122" t="s">
        <v>1468</v>
      </c>
      <c r="M214" s="113"/>
      <c r="N214" s="114">
        <v>4371.28515625</v>
      </c>
      <c r="O214" s="114">
        <v>2622.639404296875</v>
      </c>
      <c r="P214" s="115"/>
      <c r="Q214" s="116"/>
      <c r="R214" s="116"/>
      <c r="S214" s="51">
        <v>1</v>
      </c>
      <c r="T214" s="51">
        <v>0</v>
      </c>
      <c r="U214" s="51">
        <v>1</v>
      </c>
      <c r="V214" s="52">
        <v>0</v>
      </c>
      <c r="W214" s="52">
        <v>1.2639999999999999E-3</v>
      </c>
      <c r="X214" s="52">
        <v>2.6259999999999999E-3</v>
      </c>
      <c r="Y214" s="52">
        <v>0.400563</v>
      </c>
      <c r="Z214" s="52">
        <v>0</v>
      </c>
      <c r="AA214" s="52">
        <v>0</v>
      </c>
      <c r="AB214" s="117">
        <v>219</v>
      </c>
      <c r="AC214" s="117"/>
      <c r="AD214" s="106"/>
      <c r="AE214" s="91" t="s">
        <v>1462</v>
      </c>
      <c r="AF214" s="91">
        <v>16</v>
      </c>
      <c r="AG214" s="91">
        <v>14</v>
      </c>
      <c r="AH214" s="91">
        <v>98</v>
      </c>
      <c r="AI214" s="91">
        <v>76</v>
      </c>
      <c r="AJ214" s="91"/>
      <c r="AK214" s="91" t="s">
        <v>1464</v>
      </c>
      <c r="AL214" s="91" t="s">
        <v>1465</v>
      </c>
      <c r="AM214" s="91"/>
      <c r="AN214" s="91"/>
      <c r="AO214" s="94">
        <v>41039.885879629626</v>
      </c>
      <c r="AP214" s="91"/>
      <c r="AQ214" s="91" t="b">
        <v>1</v>
      </c>
      <c r="AR214" s="91" t="b">
        <v>0</v>
      </c>
      <c r="AS214" s="91" t="b">
        <v>1</v>
      </c>
      <c r="AT214" s="91" t="s">
        <v>246</v>
      </c>
      <c r="AU214" s="91">
        <v>0</v>
      </c>
      <c r="AV214" s="97" t="s">
        <v>300</v>
      </c>
      <c r="AW214" s="91" t="b">
        <v>0</v>
      </c>
      <c r="AX214" s="91" t="s">
        <v>308</v>
      </c>
      <c r="AY214" s="97" t="s">
        <v>1466</v>
      </c>
      <c r="AZ214" s="91" t="s">
        <v>66</v>
      </c>
      <c r="BA214" s="130" t="s">
        <v>1393</v>
      </c>
      <c r="BB214">
        <v>1</v>
      </c>
      <c r="BC214" s="130">
        <v>0</v>
      </c>
      <c r="BD214" s="130">
        <v>0</v>
      </c>
      <c r="BE214" s="130" t="s">
        <v>4406</v>
      </c>
      <c r="BF214" s="130" t="s">
        <v>4396</v>
      </c>
      <c r="BG214" s="90" t="str">
        <f>REPLACE(INDEX(GroupVertices[Group], MATCH(Vertices[[#This Row],[Vertex]],GroupVertices[Vertex],0)),1,1,"")</f>
        <v>orth</v>
      </c>
      <c r="BH214" s="51"/>
      <c r="BI214" s="51"/>
      <c r="BJ214" s="51"/>
      <c r="BK214" s="51"/>
      <c r="BL214" s="51"/>
      <c r="BM214" s="51"/>
      <c r="BN214" s="161" t="s">
        <v>4649</v>
      </c>
      <c r="BO214" s="161" t="s">
        <v>4649</v>
      </c>
      <c r="BP214" s="161" t="s">
        <v>4996</v>
      </c>
      <c r="BQ214" s="161" t="s">
        <v>4996</v>
      </c>
    </row>
    <row r="215" spans="1:69" ht="41.45" customHeight="1" x14ac:dyDescent="0.25">
      <c r="A215" s="107" t="s">
        <v>1447</v>
      </c>
      <c r="C215" s="15" t="s">
        <v>4409</v>
      </c>
      <c r="D215" s="126"/>
      <c r="E215" s="131"/>
      <c r="F215" s="125"/>
      <c r="G215" s="119" t="s">
        <v>1452</v>
      </c>
      <c r="H215" s="126"/>
      <c r="I215" s="132"/>
      <c r="J215" s="127"/>
      <c r="K215" s="127"/>
      <c r="L215" s="133" t="s">
        <v>1469</v>
      </c>
      <c r="M215" s="128"/>
      <c r="N215" s="134">
        <v>2421.205322265625</v>
      </c>
      <c r="O215" s="134">
        <v>2881.865234375</v>
      </c>
      <c r="P215" s="135"/>
      <c r="Q215" s="136"/>
      <c r="R215" s="136"/>
      <c r="S215" s="51">
        <v>1</v>
      </c>
      <c r="T215" s="51">
        <v>0</v>
      </c>
      <c r="U215" s="51">
        <v>1</v>
      </c>
      <c r="V215" s="52">
        <v>0</v>
      </c>
      <c r="W215" s="52">
        <v>1.2639999999999999E-3</v>
      </c>
      <c r="X215" s="52">
        <v>2.6259999999999999E-3</v>
      </c>
      <c r="Y215" s="52">
        <v>0.400563</v>
      </c>
      <c r="Z215" s="52">
        <v>0</v>
      </c>
      <c r="AA215" s="52">
        <v>0</v>
      </c>
      <c r="AB215" s="137">
        <v>220</v>
      </c>
      <c r="AC215" s="137"/>
      <c r="AD215" s="118"/>
      <c r="AE215" s="92" t="s">
        <v>1463</v>
      </c>
      <c r="AF215" s="92">
        <v>21</v>
      </c>
      <c r="AG215" s="92">
        <v>11</v>
      </c>
      <c r="AH215" s="92">
        <v>19</v>
      </c>
      <c r="AI215" s="92">
        <v>5</v>
      </c>
      <c r="AJ215" s="92"/>
      <c r="AK215" s="92"/>
      <c r="AL215" s="92"/>
      <c r="AM215" s="92"/>
      <c r="AN215" s="92"/>
      <c r="AO215" s="95">
        <v>41101.638923611114</v>
      </c>
      <c r="AP215" s="92"/>
      <c r="AQ215" s="92" t="b">
        <v>1</v>
      </c>
      <c r="AR215" s="92" t="b">
        <v>0</v>
      </c>
      <c r="AS215" s="92" t="b">
        <v>0</v>
      </c>
      <c r="AT215" s="92" t="s">
        <v>246</v>
      </c>
      <c r="AU215" s="92">
        <v>0</v>
      </c>
      <c r="AV215" s="98" t="s">
        <v>300</v>
      </c>
      <c r="AW215" s="92" t="b">
        <v>0</v>
      </c>
      <c r="AX215" s="92" t="s">
        <v>308</v>
      </c>
      <c r="AY215" s="98" t="s">
        <v>1467</v>
      </c>
      <c r="AZ215" s="92" t="s">
        <v>66</v>
      </c>
      <c r="BA215" s="130" t="s">
        <v>1393</v>
      </c>
      <c r="BB215">
        <v>1</v>
      </c>
      <c r="BC215" s="130">
        <v>-1</v>
      </c>
      <c r="BD215" s="130">
        <v>-1</v>
      </c>
      <c r="BE215" s="130" t="s">
        <v>4406</v>
      </c>
      <c r="BF215" s="130" t="s">
        <v>4396</v>
      </c>
      <c r="BG215" s="90" t="str">
        <f>REPLACE(INDEX(GroupVertices[Group], MATCH(Vertices[[#This Row],[Vertex]],GroupVertices[Vertex],0)),1,1,"")</f>
        <v>orth</v>
      </c>
      <c r="BH215" s="51"/>
      <c r="BI215" s="51"/>
      <c r="BJ215" s="51"/>
      <c r="BK215" s="51"/>
      <c r="BL215" s="51" t="s">
        <v>1450</v>
      </c>
      <c r="BM215" s="51" t="s">
        <v>1450</v>
      </c>
      <c r="BN215" s="161" t="s">
        <v>4650</v>
      </c>
      <c r="BO215" s="161" t="s">
        <v>4650</v>
      </c>
      <c r="BP215" s="161" t="s">
        <v>4997</v>
      </c>
      <c r="BQ215" s="161" t="s">
        <v>4997</v>
      </c>
    </row>
    <row r="216" spans="1:69" ht="41.45" customHeight="1" x14ac:dyDescent="0.25">
      <c r="A216" s="107" t="s">
        <v>1524</v>
      </c>
      <c r="C216" s="15" t="s">
        <v>4409</v>
      </c>
      <c r="D216" s="126"/>
      <c r="E216" s="131"/>
      <c r="F216" s="125"/>
      <c r="G216" s="119" t="s">
        <v>1527</v>
      </c>
      <c r="H216" s="126"/>
      <c r="I216" s="132"/>
      <c r="J216" s="127"/>
      <c r="K216" s="127"/>
      <c r="L216" s="133" t="s">
        <v>1538</v>
      </c>
      <c r="M216" s="128"/>
      <c r="N216" s="134">
        <v>2220.1396484375</v>
      </c>
      <c r="O216" s="134">
        <v>1872.69970703125</v>
      </c>
      <c r="P216" s="135"/>
      <c r="Q216" s="136"/>
      <c r="R216" s="136"/>
      <c r="S216" s="51">
        <v>1</v>
      </c>
      <c r="T216" s="51">
        <v>0</v>
      </c>
      <c r="U216" s="51">
        <v>1</v>
      </c>
      <c r="V216" s="52">
        <v>0</v>
      </c>
      <c r="W216" s="52">
        <v>1.2639999999999999E-3</v>
      </c>
      <c r="X216" s="52">
        <v>2.6259999999999999E-3</v>
      </c>
      <c r="Y216" s="52">
        <v>0.400563</v>
      </c>
      <c r="Z216" s="52">
        <v>0</v>
      </c>
      <c r="AA216" s="52">
        <v>0</v>
      </c>
      <c r="AB216" s="137">
        <v>221</v>
      </c>
      <c r="AC216" s="137"/>
      <c r="AD216" s="118"/>
      <c r="AE216" s="92" t="s">
        <v>1534</v>
      </c>
      <c r="AF216" s="92">
        <v>179</v>
      </c>
      <c r="AG216" s="92">
        <v>105</v>
      </c>
      <c r="AH216" s="92">
        <v>6827</v>
      </c>
      <c r="AI216" s="92">
        <v>3037</v>
      </c>
      <c r="AJ216" s="92">
        <v>19800</v>
      </c>
      <c r="AK216" s="92" t="s">
        <v>1535</v>
      </c>
      <c r="AL216" s="92" t="s">
        <v>291</v>
      </c>
      <c r="AM216" s="92"/>
      <c r="AN216" s="92" t="s">
        <v>291</v>
      </c>
      <c r="AO216" s="95">
        <v>40522.938333333332</v>
      </c>
      <c r="AP216" s="98" t="s">
        <v>1536</v>
      </c>
      <c r="AQ216" s="92" t="b">
        <v>0</v>
      </c>
      <c r="AR216" s="92" t="b">
        <v>0</v>
      </c>
      <c r="AS216" s="92" t="b">
        <v>1</v>
      </c>
      <c r="AT216" s="92" t="s">
        <v>246</v>
      </c>
      <c r="AU216" s="92">
        <v>4</v>
      </c>
      <c r="AV216" s="98" t="s">
        <v>626</v>
      </c>
      <c r="AW216" s="92" t="b">
        <v>0</v>
      </c>
      <c r="AX216" s="92" t="s">
        <v>308</v>
      </c>
      <c r="AY216" s="98" t="s">
        <v>1537</v>
      </c>
      <c r="AZ216" s="92" t="s">
        <v>66</v>
      </c>
      <c r="BA216" s="130" t="s">
        <v>1523</v>
      </c>
      <c r="BB216">
        <v>2</v>
      </c>
      <c r="BC216" s="130">
        <v>-2</v>
      </c>
      <c r="BD216" s="130">
        <v>-1</v>
      </c>
      <c r="BE216" s="130" t="s">
        <v>4406</v>
      </c>
      <c r="BF216" s="130" t="s">
        <v>4396</v>
      </c>
      <c r="BG216" s="90" t="str">
        <f>REPLACE(INDEX(GroupVertices[Group], MATCH(Vertices[[#This Row],[Vertex]],GroupVertices[Vertex],0)),1,1,"")</f>
        <v>orth</v>
      </c>
      <c r="BH216" s="51"/>
      <c r="BI216" s="51"/>
      <c r="BJ216" s="51"/>
      <c r="BK216" s="51"/>
      <c r="BL216" s="51"/>
      <c r="BM216" s="51"/>
      <c r="BN216" s="161" t="s">
        <v>4653</v>
      </c>
      <c r="BO216" s="161" t="s">
        <v>4908</v>
      </c>
      <c r="BP216" s="161" t="s">
        <v>5000</v>
      </c>
      <c r="BQ216" s="161" t="s">
        <v>5252</v>
      </c>
    </row>
    <row r="217" spans="1:69" ht="41.45" customHeight="1" x14ac:dyDescent="0.25">
      <c r="A217" s="107" t="s">
        <v>1539</v>
      </c>
      <c r="C217" s="15" t="s">
        <v>4409</v>
      </c>
      <c r="D217" s="126"/>
      <c r="E217" s="131"/>
      <c r="F217" s="125"/>
      <c r="G217" s="119" t="s">
        <v>1541</v>
      </c>
      <c r="H217" s="126"/>
      <c r="I217" s="132"/>
      <c r="J217" s="127"/>
      <c r="K217" s="127"/>
      <c r="L217" s="133" t="s">
        <v>1548</v>
      </c>
      <c r="M217" s="128"/>
      <c r="N217" s="134">
        <v>2634.225830078125</v>
      </c>
      <c r="O217" s="134">
        <v>1855.433349609375</v>
      </c>
      <c r="P217" s="135"/>
      <c r="Q217" s="136"/>
      <c r="R217" s="136"/>
      <c r="S217" s="51">
        <v>1</v>
      </c>
      <c r="T217" s="51">
        <v>0</v>
      </c>
      <c r="U217" s="51">
        <v>1</v>
      </c>
      <c r="V217" s="52">
        <v>0</v>
      </c>
      <c r="W217" s="52">
        <v>1.2639999999999999E-3</v>
      </c>
      <c r="X217" s="52">
        <v>2.6259999999999999E-3</v>
      </c>
      <c r="Y217" s="52">
        <v>0.400563</v>
      </c>
      <c r="Z217" s="52">
        <v>0</v>
      </c>
      <c r="AA217" s="52">
        <v>0</v>
      </c>
      <c r="AB217" s="137">
        <v>222</v>
      </c>
      <c r="AC217" s="137"/>
      <c r="AD217" s="118"/>
      <c r="AE217" s="92" t="s">
        <v>1544</v>
      </c>
      <c r="AF217" s="92">
        <v>445</v>
      </c>
      <c r="AG217" s="92">
        <v>264</v>
      </c>
      <c r="AH217" s="92">
        <v>412</v>
      </c>
      <c r="AI217" s="92">
        <v>466</v>
      </c>
      <c r="AJ217" s="92">
        <v>19800</v>
      </c>
      <c r="AK217" s="92" t="s">
        <v>1545</v>
      </c>
      <c r="AL217" s="92" t="s">
        <v>286</v>
      </c>
      <c r="AM217" s="92"/>
      <c r="AN217" s="92" t="s">
        <v>283</v>
      </c>
      <c r="AO217" s="95">
        <v>40014.737754629627</v>
      </c>
      <c r="AP217" s="92"/>
      <c r="AQ217" s="92" t="b">
        <v>0</v>
      </c>
      <c r="AR217" s="92" t="b">
        <v>0</v>
      </c>
      <c r="AS217" s="92" t="b">
        <v>1</v>
      </c>
      <c r="AT217" s="92" t="s">
        <v>246</v>
      </c>
      <c r="AU217" s="92">
        <v>8</v>
      </c>
      <c r="AV217" s="98" t="s">
        <v>1546</v>
      </c>
      <c r="AW217" s="92" t="b">
        <v>0</v>
      </c>
      <c r="AX217" s="92" t="s">
        <v>308</v>
      </c>
      <c r="AY217" s="98" t="s">
        <v>1547</v>
      </c>
      <c r="AZ217" s="92" t="s">
        <v>66</v>
      </c>
      <c r="BA217" s="130" t="s">
        <v>1523</v>
      </c>
      <c r="BB217">
        <v>1</v>
      </c>
      <c r="BC217" s="130">
        <v>0</v>
      </c>
      <c r="BD217" s="130">
        <v>0</v>
      </c>
      <c r="BE217" s="130" t="s">
        <v>4406</v>
      </c>
      <c r="BF217" s="130" t="s">
        <v>4396</v>
      </c>
      <c r="BG217" s="90" t="str">
        <f>REPLACE(INDEX(GroupVertices[Group], MATCH(Vertices[[#This Row],[Vertex]],GroupVertices[Vertex],0)),1,1,"")</f>
        <v>orth</v>
      </c>
      <c r="BH217" s="51"/>
      <c r="BI217" s="51"/>
      <c r="BJ217" s="51"/>
      <c r="BK217" s="51"/>
      <c r="BL217" s="51"/>
      <c r="BM217" s="51"/>
      <c r="BN217" s="161" t="s">
        <v>4654</v>
      </c>
      <c r="BO217" s="161" t="s">
        <v>4654</v>
      </c>
      <c r="BP217" s="161" t="s">
        <v>5001</v>
      </c>
      <c r="BQ217" s="161" t="s">
        <v>5001</v>
      </c>
    </row>
    <row r="218" spans="1:69" ht="41.45" customHeight="1" x14ac:dyDescent="0.25">
      <c r="A218" s="14" t="s">
        <v>1681</v>
      </c>
      <c r="C218" s="15" t="s">
        <v>4409</v>
      </c>
      <c r="D218" s="15"/>
      <c r="E218" s="102"/>
      <c r="F218" s="125"/>
      <c r="G218" s="119" t="s">
        <v>1714</v>
      </c>
      <c r="H218" s="126"/>
      <c r="I218" s="16"/>
      <c r="J218" s="62"/>
      <c r="K218" s="127"/>
      <c r="L218" s="121" t="s">
        <v>1829</v>
      </c>
      <c r="M218" s="128"/>
      <c r="N218" s="104">
        <v>329.86679077148438</v>
      </c>
      <c r="O218" s="104">
        <v>9160.8212890625</v>
      </c>
      <c r="P218" s="73"/>
      <c r="Q218" s="105"/>
      <c r="R218" s="105"/>
      <c r="S218" s="51">
        <v>1</v>
      </c>
      <c r="T218" s="51">
        <v>0</v>
      </c>
      <c r="U218" s="51">
        <v>1</v>
      </c>
      <c r="V218" s="52">
        <v>0</v>
      </c>
      <c r="W218" s="52">
        <v>1.2639999999999999E-3</v>
      </c>
      <c r="X218" s="52">
        <v>2.6259999999999999E-3</v>
      </c>
      <c r="Y218" s="52">
        <v>0.400563</v>
      </c>
      <c r="Z218" s="52">
        <v>0</v>
      </c>
      <c r="AA218" s="52">
        <v>0</v>
      </c>
      <c r="AB218" s="78">
        <v>223</v>
      </c>
      <c r="AC218" s="78"/>
      <c r="AD218" s="106"/>
      <c r="AE218" s="91" t="s">
        <v>1767</v>
      </c>
      <c r="AF218" s="91">
        <v>126</v>
      </c>
      <c r="AG218" s="91">
        <v>17</v>
      </c>
      <c r="AH218" s="91">
        <v>7</v>
      </c>
      <c r="AI218" s="91">
        <v>1</v>
      </c>
      <c r="AJ218" s="91"/>
      <c r="AK218" s="91" t="s">
        <v>1778</v>
      </c>
      <c r="AL218" s="91" t="s">
        <v>1277</v>
      </c>
      <c r="AM218" s="91"/>
      <c r="AN218" s="91"/>
      <c r="AO218" s="94">
        <v>40461.5309375</v>
      </c>
      <c r="AP218" s="91"/>
      <c r="AQ218" s="91" t="b">
        <v>0</v>
      </c>
      <c r="AR218" s="91" t="b">
        <v>0</v>
      </c>
      <c r="AS218" s="91" t="b">
        <v>0</v>
      </c>
      <c r="AT218" s="91" t="s">
        <v>246</v>
      </c>
      <c r="AU218" s="91">
        <v>0</v>
      </c>
      <c r="AV218" s="97" t="s">
        <v>300</v>
      </c>
      <c r="AW218" s="91" t="b">
        <v>0</v>
      </c>
      <c r="AX218" s="91" t="s">
        <v>308</v>
      </c>
      <c r="AY218" s="97" t="s">
        <v>1814</v>
      </c>
      <c r="AZ218" s="91" t="s">
        <v>66</v>
      </c>
      <c r="BA218" s="130" t="s">
        <v>1675</v>
      </c>
      <c r="BB218">
        <v>1</v>
      </c>
      <c r="BC218" s="130">
        <v>0</v>
      </c>
      <c r="BD218" s="130">
        <v>0</v>
      </c>
      <c r="BE218" s="130" t="s">
        <v>4404</v>
      </c>
      <c r="BF218" s="130" t="s">
        <v>4396</v>
      </c>
      <c r="BG218" s="90" t="str">
        <f>REPLACE(INDEX(GroupVertices[Group], MATCH(Vertices[[#This Row],[Vertex]],GroupVertices[Vertex],0)),1,1,"")</f>
        <v>outh</v>
      </c>
      <c r="BH218" s="51"/>
      <c r="BI218" s="51"/>
      <c r="BJ218" s="51"/>
      <c r="BK218" s="51"/>
      <c r="BL218" s="51"/>
      <c r="BM218" s="51"/>
      <c r="BN218" s="161" t="s">
        <v>4660</v>
      </c>
      <c r="BO218" s="161" t="s">
        <v>4660</v>
      </c>
      <c r="BP218" s="161" t="s">
        <v>5007</v>
      </c>
      <c r="BQ218" s="161" t="s">
        <v>5007</v>
      </c>
    </row>
    <row r="219" spans="1:69" ht="41.45" customHeight="1" x14ac:dyDescent="0.25">
      <c r="A219" s="14" t="s">
        <v>1682</v>
      </c>
      <c r="C219" s="15" t="s">
        <v>4409</v>
      </c>
      <c r="D219" s="15"/>
      <c r="E219" s="102"/>
      <c r="F219" s="125"/>
      <c r="G219" s="119" t="s">
        <v>1715</v>
      </c>
      <c r="H219" s="126"/>
      <c r="I219" s="16"/>
      <c r="J219" s="62"/>
      <c r="K219" s="127"/>
      <c r="L219" s="121" t="s">
        <v>1830</v>
      </c>
      <c r="M219" s="128"/>
      <c r="N219" s="104">
        <v>253.05595397949219</v>
      </c>
      <c r="O219" s="104">
        <v>8877.921875</v>
      </c>
      <c r="P219" s="73"/>
      <c r="Q219" s="105"/>
      <c r="R219" s="105"/>
      <c r="S219" s="51">
        <v>1</v>
      </c>
      <c r="T219" s="51">
        <v>0</v>
      </c>
      <c r="U219" s="51">
        <v>1</v>
      </c>
      <c r="V219" s="52">
        <v>0</v>
      </c>
      <c r="W219" s="52">
        <v>1.2639999999999999E-3</v>
      </c>
      <c r="X219" s="52">
        <v>2.6259999999999999E-3</v>
      </c>
      <c r="Y219" s="52">
        <v>0.400563</v>
      </c>
      <c r="Z219" s="52">
        <v>0</v>
      </c>
      <c r="AA219" s="52">
        <v>0</v>
      </c>
      <c r="AB219" s="78">
        <v>224</v>
      </c>
      <c r="AC219" s="78"/>
      <c r="AD219" s="106"/>
      <c r="AE219" s="91" t="s">
        <v>1768</v>
      </c>
      <c r="AF219" s="91">
        <v>52</v>
      </c>
      <c r="AG219" s="91">
        <v>27</v>
      </c>
      <c r="AH219" s="91">
        <v>11</v>
      </c>
      <c r="AI219" s="91">
        <v>6</v>
      </c>
      <c r="AJ219" s="91"/>
      <c r="AK219" s="91"/>
      <c r="AL219" s="91" t="s">
        <v>1758</v>
      </c>
      <c r="AM219" s="91"/>
      <c r="AN219" s="91"/>
      <c r="AO219" s="94">
        <v>40323.585243055553</v>
      </c>
      <c r="AP219" s="91"/>
      <c r="AQ219" s="91" t="b">
        <v>1</v>
      </c>
      <c r="AR219" s="91" t="b">
        <v>1</v>
      </c>
      <c r="AS219" s="91" t="b">
        <v>0</v>
      </c>
      <c r="AT219" s="91" t="s">
        <v>246</v>
      </c>
      <c r="AU219" s="91">
        <v>0</v>
      </c>
      <c r="AV219" s="97" t="s">
        <v>300</v>
      </c>
      <c r="AW219" s="91" t="b">
        <v>0</v>
      </c>
      <c r="AX219" s="91" t="s">
        <v>308</v>
      </c>
      <c r="AY219" s="97" t="s">
        <v>1815</v>
      </c>
      <c r="AZ219" s="91" t="s">
        <v>66</v>
      </c>
      <c r="BA219" s="130" t="s">
        <v>1675</v>
      </c>
      <c r="BB219">
        <v>1</v>
      </c>
      <c r="BC219" s="130">
        <v>0</v>
      </c>
      <c r="BD219" s="130">
        <v>0</v>
      </c>
      <c r="BE219" s="130" t="s">
        <v>4404</v>
      </c>
      <c r="BF219" s="130" t="s">
        <v>4396</v>
      </c>
      <c r="BG219" s="90" t="str">
        <f>REPLACE(INDEX(GroupVertices[Group], MATCH(Vertices[[#This Row],[Vertex]],GroupVertices[Vertex],0)),1,1,"")</f>
        <v>outh</v>
      </c>
      <c r="BH219" s="51"/>
      <c r="BI219" s="51"/>
      <c r="BJ219" s="51"/>
      <c r="BK219" s="51"/>
      <c r="BL219" s="51"/>
      <c r="BM219" s="51"/>
      <c r="BN219" s="161" t="s">
        <v>4661</v>
      </c>
      <c r="BO219" s="161" t="s">
        <v>4661</v>
      </c>
      <c r="BP219" s="161" t="s">
        <v>5008</v>
      </c>
      <c r="BQ219" s="161" t="s">
        <v>5008</v>
      </c>
    </row>
    <row r="220" spans="1:69" ht="41.45" customHeight="1" x14ac:dyDescent="0.25">
      <c r="A220" s="14" t="s">
        <v>1683</v>
      </c>
      <c r="C220" s="15" t="s">
        <v>4409</v>
      </c>
      <c r="D220" s="126"/>
      <c r="E220" s="131"/>
      <c r="F220" s="125"/>
      <c r="G220" s="119" t="s">
        <v>1716</v>
      </c>
      <c r="H220" s="126"/>
      <c r="I220" s="132"/>
      <c r="J220" s="127"/>
      <c r="K220" s="127"/>
      <c r="L220" s="133" t="s">
        <v>1831</v>
      </c>
      <c r="M220" s="128"/>
      <c r="N220" s="134">
        <v>1038.1947021484375</v>
      </c>
      <c r="O220" s="134">
        <v>9270.6923828125</v>
      </c>
      <c r="P220" s="135"/>
      <c r="Q220" s="136"/>
      <c r="R220" s="136"/>
      <c r="S220" s="51">
        <v>1</v>
      </c>
      <c r="T220" s="51">
        <v>0</v>
      </c>
      <c r="U220" s="51">
        <v>1</v>
      </c>
      <c r="V220" s="52">
        <v>0</v>
      </c>
      <c r="W220" s="52">
        <v>1.2639999999999999E-3</v>
      </c>
      <c r="X220" s="52">
        <v>2.6259999999999999E-3</v>
      </c>
      <c r="Y220" s="52">
        <v>0.400563</v>
      </c>
      <c r="Z220" s="52">
        <v>0</v>
      </c>
      <c r="AA220" s="52">
        <v>0</v>
      </c>
      <c r="AB220" s="137">
        <v>225</v>
      </c>
      <c r="AC220" s="137"/>
      <c r="AD220" s="106"/>
      <c r="AE220" s="91" t="s">
        <v>1769</v>
      </c>
      <c r="AF220" s="91">
        <v>223</v>
      </c>
      <c r="AG220" s="91">
        <v>345</v>
      </c>
      <c r="AH220" s="91">
        <v>823</v>
      </c>
      <c r="AI220" s="91">
        <v>208</v>
      </c>
      <c r="AJ220" s="91">
        <v>19800</v>
      </c>
      <c r="AK220" s="91" t="s">
        <v>1779</v>
      </c>
      <c r="AL220" s="91" t="s">
        <v>1760</v>
      </c>
      <c r="AM220" s="97" t="s">
        <v>1790</v>
      </c>
      <c r="AN220" s="91" t="s">
        <v>283</v>
      </c>
      <c r="AO220" s="94">
        <v>40195.921793981484</v>
      </c>
      <c r="AP220" s="91"/>
      <c r="AQ220" s="91" t="b">
        <v>0</v>
      </c>
      <c r="AR220" s="91" t="b">
        <v>0</v>
      </c>
      <c r="AS220" s="91" t="b">
        <v>1</v>
      </c>
      <c r="AT220" s="91" t="s">
        <v>246</v>
      </c>
      <c r="AU220" s="91">
        <v>17</v>
      </c>
      <c r="AV220" s="97" t="s">
        <v>626</v>
      </c>
      <c r="AW220" s="91" t="b">
        <v>0</v>
      </c>
      <c r="AX220" s="91" t="s">
        <v>308</v>
      </c>
      <c r="AY220" s="97" t="s">
        <v>1816</v>
      </c>
      <c r="AZ220" s="91" t="s">
        <v>66</v>
      </c>
      <c r="BA220" s="130" t="s">
        <v>1675</v>
      </c>
      <c r="BB220">
        <v>1</v>
      </c>
      <c r="BC220" s="130">
        <v>0</v>
      </c>
      <c r="BD220" s="130">
        <v>0</v>
      </c>
      <c r="BE220" s="130" t="s">
        <v>4404</v>
      </c>
      <c r="BF220" s="130" t="s">
        <v>4396</v>
      </c>
      <c r="BG220" s="90" t="str">
        <f>REPLACE(INDEX(GroupVertices[Group], MATCH(Vertices[[#This Row],[Vertex]],GroupVertices[Vertex],0)),1,1,"")</f>
        <v>outh</v>
      </c>
      <c r="BH220" s="51"/>
      <c r="BI220" s="51"/>
      <c r="BJ220" s="51"/>
      <c r="BK220" s="51"/>
      <c r="BL220" s="51"/>
      <c r="BM220" s="51"/>
      <c r="BN220" s="161" t="s">
        <v>4662</v>
      </c>
      <c r="BO220" s="161" t="s">
        <v>4662</v>
      </c>
      <c r="BP220" s="161" t="s">
        <v>5009</v>
      </c>
      <c r="BQ220" s="161" t="s">
        <v>5009</v>
      </c>
    </row>
    <row r="221" spans="1:69" ht="41.45" customHeight="1" x14ac:dyDescent="0.25">
      <c r="A221" s="14" t="s">
        <v>1685</v>
      </c>
      <c r="C221" s="15" t="s">
        <v>4409</v>
      </c>
      <c r="D221" s="126"/>
      <c r="E221" s="131"/>
      <c r="F221" s="125"/>
      <c r="G221" s="119" t="s">
        <v>1718</v>
      </c>
      <c r="H221" s="126"/>
      <c r="I221" s="132"/>
      <c r="J221" s="127"/>
      <c r="K221" s="127"/>
      <c r="L221" s="133" t="s">
        <v>1833</v>
      </c>
      <c r="M221" s="128"/>
      <c r="N221" s="134">
        <v>1679.1444091796875</v>
      </c>
      <c r="O221" s="134">
        <v>9185.490234375</v>
      </c>
      <c r="P221" s="135"/>
      <c r="Q221" s="136"/>
      <c r="R221" s="136"/>
      <c r="S221" s="51">
        <v>1</v>
      </c>
      <c r="T221" s="51">
        <v>0</v>
      </c>
      <c r="U221" s="51">
        <v>1</v>
      </c>
      <c r="V221" s="52">
        <v>0</v>
      </c>
      <c r="W221" s="52">
        <v>1.2639999999999999E-3</v>
      </c>
      <c r="X221" s="52">
        <v>2.6259999999999999E-3</v>
      </c>
      <c r="Y221" s="52">
        <v>0.400563</v>
      </c>
      <c r="Z221" s="52">
        <v>0</v>
      </c>
      <c r="AA221" s="52">
        <v>0</v>
      </c>
      <c r="AB221" s="137">
        <v>226</v>
      </c>
      <c r="AC221" s="137"/>
      <c r="AD221" s="106"/>
      <c r="AE221" s="91" t="s">
        <v>1771</v>
      </c>
      <c r="AF221" s="91">
        <v>473</v>
      </c>
      <c r="AG221" s="91">
        <v>156</v>
      </c>
      <c r="AH221" s="91">
        <v>1955</v>
      </c>
      <c r="AI221" s="91">
        <v>37</v>
      </c>
      <c r="AJ221" s="91">
        <v>14400</v>
      </c>
      <c r="AK221" s="91" t="s">
        <v>1781</v>
      </c>
      <c r="AL221" s="91" t="s">
        <v>1786</v>
      </c>
      <c r="AM221" s="97" t="s">
        <v>1791</v>
      </c>
      <c r="AN221" s="91" t="s">
        <v>1793</v>
      </c>
      <c r="AO221" s="94">
        <v>39858.350300925929</v>
      </c>
      <c r="AP221" s="97" t="s">
        <v>1798</v>
      </c>
      <c r="AQ221" s="91" t="b">
        <v>0</v>
      </c>
      <c r="AR221" s="91" t="b">
        <v>0</v>
      </c>
      <c r="AS221" s="91" t="b">
        <v>1</v>
      </c>
      <c r="AT221" s="91" t="s">
        <v>246</v>
      </c>
      <c r="AU221" s="91">
        <v>3</v>
      </c>
      <c r="AV221" s="97" t="s">
        <v>1805</v>
      </c>
      <c r="AW221" s="91" t="b">
        <v>0</v>
      </c>
      <c r="AX221" s="91" t="s">
        <v>308</v>
      </c>
      <c r="AY221" s="97" t="s">
        <v>1818</v>
      </c>
      <c r="AZ221" s="91" t="s">
        <v>66</v>
      </c>
      <c r="BA221" s="130" t="s">
        <v>1675</v>
      </c>
      <c r="BB221">
        <v>1</v>
      </c>
      <c r="BC221" s="130">
        <v>-1</v>
      </c>
      <c r="BD221" s="130">
        <v>-1</v>
      </c>
      <c r="BE221" s="130" t="s">
        <v>4404</v>
      </c>
      <c r="BF221" s="130" t="s">
        <v>4396</v>
      </c>
      <c r="BG221" s="90" t="str">
        <f>REPLACE(INDEX(GroupVertices[Group], MATCH(Vertices[[#This Row],[Vertex]],GroupVertices[Vertex],0)),1,1,"")</f>
        <v>outh</v>
      </c>
      <c r="BH221" s="51"/>
      <c r="BI221" s="51"/>
      <c r="BJ221" s="51"/>
      <c r="BK221" s="51"/>
      <c r="BL221" s="51"/>
      <c r="BM221" s="51"/>
      <c r="BN221" s="161" t="s">
        <v>4664</v>
      </c>
      <c r="BO221" s="161" t="s">
        <v>4664</v>
      </c>
      <c r="BP221" s="161" t="s">
        <v>5011</v>
      </c>
      <c r="BQ221" s="161" t="s">
        <v>5011</v>
      </c>
    </row>
    <row r="222" spans="1:69" ht="41.45" customHeight="1" x14ac:dyDescent="0.25">
      <c r="A222" s="14" t="s">
        <v>1686</v>
      </c>
      <c r="C222" s="15" t="s">
        <v>4409</v>
      </c>
      <c r="D222" s="126"/>
      <c r="E222" s="131"/>
      <c r="F222" s="125"/>
      <c r="G222" s="119" t="s">
        <v>1719</v>
      </c>
      <c r="H222" s="126"/>
      <c r="I222" s="132"/>
      <c r="J222" s="127"/>
      <c r="K222" s="127"/>
      <c r="L222" s="133" t="s">
        <v>1834</v>
      </c>
      <c r="M222" s="128"/>
      <c r="N222" s="134">
        <v>431.19998168945313</v>
      </c>
      <c r="O222" s="134">
        <v>9394.6474609375</v>
      </c>
      <c r="P222" s="135"/>
      <c r="Q222" s="136"/>
      <c r="R222" s="136"/>
      <c r="S222" s="51">
        <v>1</v>
      </c>
      <c r="T222" s="51">
        <v>0</v>
      </c>
      <c r="U222" s="51">
        <v>1</v>
      </c>
      <c r="V222" s="52">
        <v>0</v>
      </c>
      <c r="W222" s="52">
        <v>1.2639999999999999E-3</v>
      </c>
      <c r="X222" s="52">
        <v>2.6259999999999999E-3</v>
      </c>
      <c r="Y222" s="52">
        <v>0.400563</v>
      </c>
      <c r="Z222" s="52">
        <v>0</v>
      </c>
      <c r="AA222" s="52">
        <v>0</v>
      </c>
      <c r="AB222" s="137">
        <v>227</v>
      </c>
      <c r="AC222" s="137"/>
      <c r="AD222" s="106"/>
      <c r="AE222" s="91" t="s">
        <v>1772</v>
      </c>
      <c r="AF222" s="91">
        <v>519</v>
      </c>
      <c r="AG222" s="91">
        <v>236</v>
      </c>
      <c r="AH222" s="91">
        <v>8825</v>
      </c>
      <c r="AI222" s="91">
        <v>3657</v>
      </c>
      <c r="AJ222" s="91">
        <v>19800</v>
      </c>
      <c r="AK222" s="91" t="s">
        <v>1782</v>
      </c>
      <c r="AL222" s="91" t="s">
        <v>1634</v>
      </c>
      <c r="AM222" s="97" t="s">
        <v>1792</v>
      </c>
      <c r="AN222" s="91" t="s">
        <v>291</v>
      </c>
      <c r="AO222" s="94">
        <v>41281.266041666669</v>
      </c>
      <c r="AP222" s="97" t="s">
        <v>1799</v>
      </c>
      <c r="AQ222" s="91" t="b">
        <v>0</v>
      </c>
      <c r="AR222" s="91" t="b">
        <v>0</v>
      </c>
      <c r="AS222" s="91" t="b">
        <v>1</v>
      </c>
      <c r="AT222" s="91" t="s">
        <v>246</v>
      </c>
      <c r="AU222" s="91">
        <v>25</v>
      </c>
      <c r="AV222" s="97" t="s">
        <v>1806</v>
      </c>
      <c r="AW222" s="91" t="b">
        <v>0</v>
      </c>
      <c r="AX222" s="91" t="s">
        <v>308</v>
      </c>
      <c r="AY222" s="97" t="s">
        <v>1819</v>
      </c>
      <c r="AZ222" s="91" t="s">
        <v>66</v>
      </c>
      <c r="BA222" s="130" t="s">
        <v>1675</v>
      </c>
      <c r="BB222">
        <v>1</v>
      </c>
      <c r="BC222" s="130">
        <v>0</v>
      </c>
      <c r="BD222" s="130">
        <v>0</v>
      </c>
      <c r="BE222" s="130" t="s">
        <v>4404</v>
      </c>
      <c r="BF222" s="130" t="s">
        <v>4396</v>
      </c>
      <c r="BG222" s="90" t="str">
        <f>REPLACE(INDEX(GroupVertices[Group], MATCH(Vertices[[#This Row],[Vertex]],GroupVertices[Vertex],0)),1,1,"")</f>
        <v>outh</v>
      </c>
      <c r="BH222" s="51"/>
      <c r="BI222" s="51"/>
      <c r="BJ222" s="51"/>
      <c r="BK222" s="51"/>
      <c r="BL222" s="51"/>
      <c r="BM222" s="51"/>
      <c r="BN222" s="161" t="s">
        <v>4665</v>
      </c>
      <c r="BO222" s="161" t="s">
        <v>4665</v>
      </c>
      <c r="BP222" s="161" t="s">
        <v>5012</v>
      </c>
      <c r="BQ222" s="161" t="s">
        <v>5012</v>
      </c>
    </row>
    <row r="223" spans="1:69" ht="41.45" customHeight="1" x14ac:dyDescent="0.25">
      <c r="A223" s="14" t="s">
        <v>1687</v>
      </c>
      <c r="C223" s="15" t="s">
        <v>4409</v>
      </c>
      <c r="D223" s="126"/>
      <c r="E223" s="131"/>
      <c r="F223" s="125"/>
      <c r="G223" s="119" t="s">
        <v>1720</v>
      </c>
      <c r="H223" s="126"/>
      <c r="I223" s="132"/>
      <c r="J223" s="127"/>
      <c r="K223" s="127"/>
      <c r="L223" s="133" t="s">
        <v>1835</v>
      </c>
      <c r="M223" s="128"/>
      <c r="N223" s="134">
        <v>1011.18310546875</v>
      </c>
      <c r="O223" s="134">
        <v>7595.04931640625</v>
      </c>
      <c r="P223" s="135"/>
      <c r="Q223" s="136"/>
      <c r="R223" s="136"/>
      <c r="S223" s="51">
        <v>1</v>
      </c>
      <c r="T223" s="51">
        <v>0</v>
      </c>
      <c r="U223" s="51">
        <v>1</v>
      </c>
      <c r="V223" s="52">
        <v>0</v>
      </c>
      <c r="W223" s="52">
        <v>1.2639999999999999E-3</v>
      </c>
      <c r="X223" s="52">
        <v>2.6259999999999999E-3</v>
      </c>
      <c r="Y223" s="52">
        <v>0.400563</v>
      </c>
      <c r="Z223" s="52">
        <v>0</v>
      </c>
      <c r="AA223" s="52">
        <v>0</v>
      </c>
      <c r="AB223" s="137">
        <v>228</v>
      </c>
      <c r="AC223" s="137"/>
      <c r="AD223" s="106"/>
      <c r="AE223" s="91" t="s">
        <v>1773</v>
      </c>
      <c r="AF223" s="91">
        <v>36</v>
      </c>
      <c r="AG223" s="91">
        <v>13</v>
      </c>
      <c r="AH223" s="91">
        <v>258</v>
      </c>
      <c r="AI223" s="91">
        <v>756</v>
      </c>
      <c r="AJ223" s="91">
        <v>19800</v>
      </c>
      <c r="AK223" s="91"/>
      <c r="AL223" s="91"/>
      <c r="AM223" s="91"/>
      <c r="AN223" s="91" t="s">
        <v>283</v>
      </c>
      <c r="AO223" s="94">
        <v>42728.314826388887</v>
      </c>
      <c r="AP223" s="97" t="s">
        <v>1800</v>
      </c>
      <c r="AQ223" s="91" t="b">
        <v>1</v>
      </c>
      <c r="AR223" s="91" t="b">
        <v>0</v>
      </c>
      <c r="AS223" s="91" t="b">
        <v>0</v>
      </c>
      <c r="AT223" s="91" t="s">
        <v>246</v>
      </c>
      <c r="AU223" s="91">
        <v>0</v>
      </c>
      <c r="AV223" s="91"/>
      <c r="AW223" s="91" t="b">
        <v>0</v>
      </c>
      <c r="AX223" s="91" t="s">
        <v>308</v>
      </c>
      <c r="AY223" s="97" t="s">
        <v>1820</v>
      </c>
      <c r="AZ223" s="91" t="s">
        <v>66</v>
      </c>
      <c r="BA223" s="130" t="s">
        <v>1675</v>
      </c>
      <c r="BB223">
        <v>1</v>
      </c>
      <c r="BC223" s="130">
        <v>0</v>
      </c>
      <c r="BD223" s="130">
        <v>0</v>
      </c>
      <c r="BE223" s="130" t="s">
        <v>4404</v>
      </c>
      <c r="BF223" s="130" t="s">
        <v>4396</v>
      </c>
      <c r="BG223" s="90" t="str">
        <f>REPLACE(INDEX(GroupVertices[Group], MATCH(Vertices[[#This Row],[Vertex]],GroupVertices[Vertex],0)),1,1,"")</f>
        <v>outh</v>
      </c>
      <c r="BH223" s="51"/>
      <c r="BI223" s="51"/>
      <c r="BJ223" s="51"/>
      <c r="BK223" s="51"/>
      <c r="BL223" s="51"/>
      <c r="BM223" s="51"/>
      <c r="BN223" s="161" t="s">
        <v>4666</v>
      </c>
      <c r="BO223" s="161" t="s">
        <v>4666</v>
      </c>
      <c r="BP223" s="161" t="s">
        <v>5013</v>
      </c>
      <c r="BQ223" s="161" t="s">
        <v>5013</v>
      </c>
    </row>
    <row r="224" spans="1:69" ht="41.45" customHeight="1" x14ac:dyDescent="0.25">
      <c r="A224" s="14" t="s">
        <v>1839</v>
      </c>
      <c r="C224" s="15" t="s">
        <v>4409</v>
      </c>
      <c r="D224" s="15"/>
      <c r="E224" s="102"/>
      <c r="F224" s="125"/>
      <c r="G224" s="119" t="s">
        <v>1843</v>
      </c>
      <c r="H224" s="126"/>
      <c r="I224" s="16"/>
      <c r="J224" s="62"/>
      <c r="K224" s="127"/>
      <c r="L224" s="121" t="s">
        <v>1859</v>
      </c>
      <c r="M224" s="128"/>
      <c r="N224" s="104">
        <v>252.65478515625</v>
      </c>
      <c r="O224" s="104">
        <v>8495.1455078125</v>
      </c>
      <c r="P224" s="73"/>
      <c r="Q224" s="105"/>
      <c r="R224" s="105"/>
      <c r="S224" s="51">
        <v>1</v>
      </c>
      <c r="T224" s="51">
        <v>0</v>
      </c>
      <c r="U224" s="51">
        <v>1</v>
      </c>
      <c r="V224" s="52">
        <v>0</v>
      </c>
      <c r="W224" s="52">
        <v>1.2639999999999999E-3</v>
      </c>
      <c r="X224" s="52">
        <v>2.6259999999999999E-3</v>
      </c>
      <c r="Y224" s="52">
        <v>0.400563</v>
      </c>
      <c r="Z224" s="52">
        <v>0</v>
      </c>
      <c r="AA224" s="52">
        <v>0</v>
      </c>
      <c r="AB224" s="78">
        <v>229</v>
      </c>
      <c r="AC224" s="78"/>
      <c r="AD224" s="106"/>
      <c r="AE224" s="91" t="s">
        <v>1849</v>
      </c>
      <c r="AF224" s="91">
        <v>170</v>
      </c>
      <c r="AG224" s="91">
        <v>43</v>
      </c>
      <c r="AH224" s="91">
        <v>108</v>
      </c>
      <c r="AI224" s="91">
        <v>8</v>
      </c>
      <c r="AJ224" s="91">
        <v>19800</v>
      </c>
      <c r="AK224" s="91" t="s">
        <v>1851</v>
      </c>
      <c r="AL224" s="91" t="s">
        <v>1853</v>
      </c>
      <c r="AM224" s="91"/>
      <c r="AN224" s="91" t="s">
        <v>291</v>
      </c>
      <c r="AO224" s="94">
        <v>41537.515972222223</v>
      </c>
      <c r="AP224" s="97" t="s">
        <v>1855</v>
      </c>
      <c r="AQ224" s="91" t="b">
        <v>0</v>
      </c>
      <c r="AR224" s="91" t="b">
        <v>0</v>
      </c>
      <c r="AS224" s="91" t="b">
        <v>1</v>
      </c>
      <c r="AT224" s="91" t="s">
        <v>246</v>
      </c>
      <c r="AU224" s="91">
        <v>1</v>
      </c>
      <c r="AV224" s="97" t="s">
        <v>1856</v>
      </c>
      <c r="AW224" s="91" t="b">
        <v>0</v>
      </c>
      <c r="AX224" s="91" t="s">
        <v>308</v>
      </c>
      <c r="AY224" s="97" t="s">
        <v>1857</v>
      </c>
      <c r="AZ224" s="91" t="s">
        <v>66</v>
      </c>
      <c r="BA224" s="130" t="s">
        <v>1675</v>
      </c>
      <c r="BB224">
        <v>1</v>
      </c>
      <c r="BC224" s="130">
        <v>-1</v>
      </c>
      <c r="BD224" s="130">
        <v>-1</v>
      </c>
      <c r="BE224" s="130" t="s">
        <v>4404</v>
      </c>
      <c r="BF224" s="130" t="s">
        <v>4396</v>
      </c>
      <c r="BG224" s="90" t="str">
        <f>REPLACE(INDEX(GroupVertices[Group], MATCH(Vertices[[#This Row],[Vertex]],GroupVertices[Vertex],0)),1,1,"")</f>
        <v>outh</v>
      </c>
      <c r="BH224" s="51"/>
      <c r="BI224" s="51"/>
      <c r="BJ224" s="51"/>
      <c r="BK224" s="51"/>
      <c r="BL224" s="51"/>
      <c r="BM224" s="51"/>
      <c r="BN224" s="161" t="s">
        <v>4670</v>
      </c>
      <c r="BO224" s="161" t="s">
        <v>4670</v>
      </c>
      <c r="BP224" s="161" t="s">
        <v>5017</v>
      </c>
      <c r="BQ224" s="161" t="s">
        <v>5017</v>
      </c>
    </row>
    <row r="225" spans="1:69" ht="41.45" customHeight="1" x14ac:dyDescent="0.25">
      <c r="A225" s="107" t="s">
        <v>1840</v>
      </c>
      <c r="C225" s="15" t="s">
        <v>4409</v>
      </c>
      <c r="D225" s="126"/>
      <c r="E225" s="131"/>
      <c r="F225" s="125"/>
      <c r="G225" s="119" t="s">
        <v>1844</v>
      </c>
      <c r="H225" s="126"/>
      <c r="I225" s="132"/>
      <c r="J225" s="127"/>
      <c r="K225" s="127"/>
      <c r="L225" s="133" t="s">
        <v>1860</v>
      </c>
      <c r="M225" s="128"/>
      <c r="N225" s="134">
        <v>501.1502685546875</v>
      </c>
      <c r="O225" s="134">
        <v>8901.994140625</v>
      </c>
      <c r="P225" s="135"/>
      <c r="Q225" s="136"/>
      <c r="R225" s="136"/>
      <c r="S225" s="51">
        <v>1</v>
      </c>
      <c r="T225" s="51">
        <v>0</v>
      </c>
      <c r="U225" s="51">
        <v>1</v>
      </c>
      <c r="V225" s="52">
        <v>0</v>
      </c>
      <c r="W225" s="52">
        <v>1.2639999999999999E-3</v>
      </c>
      <c r="X225" s="52">
        <v>2.6259999999999999E-3</v>
      </c>
      <c r="Y225" s="52">
        <v>0.400563</v>
      </c>
      <c r="Z225" s="52">
        <v>0</v>
      </c>
      <c r="AA225" s="52">
        <v>0</v>
      </c>
      <c r="AB225" s="137">
        <v>230</v>
      </c>
      <c r="AC225" s="137"/>
      <c r="AD225" s="118"/>
      <c r="AE225" s="92" t="s">
        <v>1850</v>
      </c>
      <c r="AF225" s="92">
        <v>348</v>
      </c>
      <c r="AG225" s="92">
        <v>85</v>
      </c>
      <c r="AH225" s="92">
        <v>2951</v>
      </c>
      <c r="AI225" s="92">
        <v>1257</v>
      </c>
      <c r="AJ225" s="92">
        <v>19800</v>
      </c>
      <c r="AK225" s="92" t="s">
        <v>1852</v>
      </c>
      <c r="AL225" s="92" t="s">
        <v>1854</v>
      </c>
      <c r="AM225" s="92"/>
      <c r="AN225" s="92" t="s">
        <v>291</v>
      </c>
      <c r="AO225" s="95">
        <v>39925.501828703702</v>
      </c>
      <c r="AP225" s="92"/>
      <c r="AQ225" s="92" t="b">
        <v>1</v>
      </c>
      <c r="AR225" s="92" t="b">
        <v>0</v>
      </c>
      <c r="AS225" s="92" t="b">
        <v>0</v>
      </c>
      <c r="AT225" s="92" t="s">
        <v>246</v>
      </c>
      <c r="AU225" s="92">
        <v>2</v>
      </c>
      <c r="AV225" s="98" t="s">
        <v>300</v>
      </c>
      <c r="AW225" s="92" t="b">
        <v>0</v>
      </c>
      <c r="AX225" s="92" t="s">
        <v>308</v>
      </c>
      <c r="AY225" s="98" t="s">
        <v>1858</v>
      </c>
      <c r="AZ225" s="92" t="s">
        <v>66</v>
      </c>
      <c r="BA225" s="130" t="s">
        <v>1675</v>
      </c>
      <c r="BB225">
        <v>1</v>
      </c>
      <c r="BC225" s="130">
        <v>-1</v>
      </c>
      <c r="BD225" s="130">
        <v>-1</v>
      </c>
      <c r="BE225" s="130" t="s">
        <v>4404</v>
      </c>
      <c r="BF225" s="130" t="s">
        <v>4396</v>
      </c>
      <c r="BG225" s="90" t="str">
        <f>REPLACE(INDEX(GroupVertices[Group], MATCH(Vertices[[#This Row],[Vertex]],GroupVertices[Vertex],0)),1,1,"")</f>
        <v>outh</v>
      </c>
      <c r="BH225" s="51"/>
      <c r="BI225" s="51"/>
      <c r="BJ225" s="51"/>
      <c r="BK225" s="51"/>
      <c r="BL225" s="51"/>
      <c r="BM225" s="51"/>
      <c r="BN225" s="161" t="s">
        <v>4671</v>
      </c>
      <c r="BO225" s="161" t="s">
        <v>4671</v>
      </c>
      <c r="BP225" s="161" t="s">
        <v>5018</v>
      </c>
      <c r="BQ225" s="161" t="s">
        <v>5018</v>
      </c>
    </row>
    <row r="226" spans="1:69" ht="41.45" customHeight="1" x14ac:dyDescent="0.25">
      <c r="A226" s="107" t="s">
        <v>2079</v>
      </c>
      <c r="C226" s="15" t="s">
        <v>4409</v>
      </c>
      <c r="D226" s="126"/>
      <c r="E226" s="131"/>
      <c r="F226" s="125"/>
      <c r="G226" s="119" t="s">
        <v>2181</v>
      </c>
      <c r="H226" s="126"/>
      <c r="I226" s="132"/>
      <c r="J226" s="127"/>
      <c r="K226" s="127"/>
      <c r="L226" s="133" t="s">
        <v>2517</v>
      </c>
      <c r="M226" s="128"/>
      <c r="N226" s="134">
        <v>9351.7626953125</v>
      </c>
      <c r="O226" s="134">
        <v>3727.29345703125</v>
      </c>
      <c r="P226" s="135"/>
      <c r="Q226" s="136"/>
      <c r="R226" s="136"/>
      <c r="S226" s="51">
        <v>1</v>
      </c>
      <c r="T226" s="51">
        <v>0</v>
      </c>
      <c r="U226" s="51">
        <v>1</v>
      </c>
      <c r="V226" s="52">
        <v>0</v>
      </c>
      <c r="W226" s="52">
        <v>1.2639999999999999E-3</v>
      </c>
      <c r="X226" s="52">
        <v>2.6259999999999999E-3</v>
      </c>
      <c r="Y226" s="52">
        <v>0.400563</v>
      </c>
      <c r="Z226" s="52">
        <v>0</v>
      </c>
      <c r="AA226" s="52">
        <v>0</v>
      </c>
      <c r="AB226" s="137">
        <v>231</v>
      </c>
      <c r="AC226" s="137"/>
      <c r="AD226" s="118"/>
      <c r="AE226" s="92" t="s">
        <v>2316</v>
      </c>
      <c r="AF226" s="92">
        <v>418</v>
      </c>
      <c r="AG226" s="92">
        <v>97</v>
      </c>
      <c r="AH226" s="92">
        <v>738</v>
      </c>
      <c r="AI226" s="92">
        <v>633</v>
      </c>
      <c r="AJ226" s="92">
        <v>19800</v>
      </c>
      <c r="AK226" s="92" t="s">
        <v>2345</v>
      </c>
      <c r="AL226" s="92" t="s">
        <v>2360</v>
      </c>
      <c r="AM226" s="98" t="s">
        <v>2378</v>
      </c>
      <c r="AN226" s="92" t="s">
        <v>291</v>
      </c>
      <c r="AO226" s="95">
        <v>40433.534907407404</v>
      </c>
      <c r="AP226" s="98" t="s">
        <v>2406</v>
      </c>
      <c r="AQ226" s="92" t="b">
        <v>0</v>
      </c>
      <c r="AR226" s="92" t="b">
        <v>0</v>
      </c>
      <c r="AS226" s="92" t="b">
        <v>0</v>
      </c>
      <c r="AT226" s="92" t="s">
        <v>246</v>
      </c>
      <c r="AU226" s="92">
        <v>22</v>
      </c>
      <c r="AV226" s="98" t="s">
        <v>1142</v>
      </c>
      <c r="AW226" s="92" t="b">
        <v>0</v>
      </c>
      <c r="AX226" s="92" t="s">
        <v>308</v>
      </c>
      <c r="AY226" s="98" t="s">
        <v>2472</v>
      </c>
      <c r="AZ226" s="92" t="s">
        <v>66</v>
      </c>
      <c r="BA226" s="130" t="s">
        <v>2044</v>
      </c>
      <c r="BB226">
        <v>1</v>
      </c>
      <c r="BC226" s="130">
        <v>0</v>
      </c>
      <c r="BD226" s="130">
        <v>0</v>
      </c>
      <c r="BE226" s="130" t="s">
        <v>4407</v>
      </c>
      <c r="BF226" s="130" t="s">
        <v>4396</v>
      </c>
      <c r="BG226" s="90" t="str">
        <f>REPLACE(INDEX(GroupVertices[Group], MATCH(Vertices[[#This Row],[Vertex]],GroupVertices[Vertex],0)),1,1,"")</f>
        <v>est</v>
      </c>
      <c r="BH226" s="51"/>
      <c r="BI226" s="51"/>
      <c r="BJ226" s="51"/>
      <c r="BK226" s="51"/>
      <c r="BL226" s="51"/>
      <c r="BM226" s="51"/>
      <c r="BN226" s="161" t="s">
        <v>4680</v>
      </c>
      <c r="BO226" s="161" t="s">
        <v>4680</v>
      </c>
      <c r="BP226" s="161" t="s">
        <v>5027</v>
      </c>
      <c r="BQ226" s="161" t="s">
        <v>5027</v>
      </c>
    </row>
    <row r="227" spans="1:69" ht="41.45" customHeight="1" x14ac:dyDescent="0.25">
      <c r="A227" s="107" t="s">
        <v>2570</v>
      </c>
      <c r="C227" s="15" t="s">
        <v>4409</v>
      </c>
      <c r="D227" s="126"/>
      <c r="E227" s="131"/>
      <c r="F227" s="125"/>
      <c r="G227" s="119" t="s">
        <v>1584</v>
      </c>
      <c r="H227" s="126"/>
      <c r="I227" s="132"/>
      <c r="J227" s="127"/>
      <c r="K227" s="127"/>
      <c r="L227" s="133" t="s">
        <v>2592</v>
      </c>
      <c r="M227" s="128"/>
      <c r="N227" s="134">
        <v>7425.72509765625</v>
      </c>
      <c r="O227" s="134">
        <v>4335.93896484375</v>
      </c>
      <c r="P227" s="135"/>
      <c r="Q227" s="136"/>
      <c r="R227" s="136"/>
      <c r="S227" s="51">
        <v>1</v>
      </c>
      <c r="T227" s="51">
        <v>0</v>
      </c>
      <c r="U227" s="51">
        <v>1</v>
      </c>
      <c r="V227" s="52">
        <v>0</v>
      </c>
      <c r="W227" s="52">
        <v>1.2639999999999999E-3</v>
      </c>
      <c r="X227" s="52">
        <v>2.6259999999999999E-3</v>
      </c>
      <c r="Y227" s="52">
        <v>0.400563</v>
      </c>
      <c r="Z227" s="52">
        <v>0</v>
      </c>
      <c r="AA227" s="52">
        <v>0</v>
      </c>
      <c r="AB227" s="137">
        <v>232</v>
      </c>
      <c r="AC227" s="137"/>
      <c r="AD227" s="118"/>
      <c r="AE227" s="92" t="s">
        <v>2584</v>
      </c>
      <c r="AF227" s="92">
        <v>46</v>
      </c>
      <c r="AG227" s="92">
        <v>3</v>
      </c>
      <c r="AH227" s="92">
        <v>34</v>
      </c>
      <c r="AI227" s="92">
        <v>31</v>
      </c>
      <c r="AJ227" s="92"/>
      <c r="AK227" s="92"/>
      <c r="AL227" s="92"/>
      <c r="AM227" s="92"/>
      <c r="AN227" s="92"/>
      <c r="AO227" s="95">
        <v>40345.217465277776</v>
      </c>
      <c r="AP227" s="92"/>
      <c r="AQ227" s="92" t="b">
        <v>0</v>
      </c>
      <c r="AR227" s="92" t="b">
        <v>1</v>
      </c>
      <c r="AS227" s="92" t="b">
        <v>0</v>
      </c>
      <c r="AT227" s="92" t="s">
        <v>246</v>
      </c>
      <c r="AU227" s="92">
        <v>0</v>
      </c>
      <c r="AV227" s="98" t="s">
        <v>626</v>
      </c>
      <c r="AW227" s="92" t="b">
        <v>0</v>
      </c>
      <c r="AX227" s="92" t="s">
        <v>308</v>
      </c>
      <c r="AY227" s="98" t="s">
        <v>2590</v>
      </c>
      <c r="AZ227" s="92" t="s">
        <v>66</v>
      </c>
      <c r="BA227" s="130" t="s">
        <v>2044</v>
      </c>
      <c r="BB227">
        <v>1</v>
      </c>
      <c r="BC227" s="130">
        <v>-1</v>
      </c>
      <c r="BD227" s="130">
        <v>-1</v>
      </c>
      <c r="BE227" s="130" t="s">
        <v>4407</v>
      </c>
      <c r="BF227" s="130" t="s">
        <v>4396</v>
      </c>
      <c r="BG227" s="90" t="str">
        <f>REPLACE(INDEX(GroupVertices[Group], MATCH(Vertices[[#This Row],[Vertex]],GroupVertices[Vertex],0)),1,1,"")</f>
        <v>est</v>
      </c>
      <c r="BH227" s="51"/>
      <c r="BI227" s="51"/>
      <c r="BJ227" s="51"/>
      <c r="BK227" s="51"/>
      <c r="BL227" s="51"/>
      <c r="BM227" s="51"/>
      <c r="BN227" s="161" t="s">
        <v>4684</v>
      </c>
      <c r="BO227" s="161" t="s">
        <v>4684</v>
      </c>
      <c r="BP227" s="161" t="s">
        <v>5031</v>
      </c>
      <c r="BQ227" s="161" t="s">
        <v>5031</v>
      </c>
    </row>
    <row r="228" spans="1:69" ht="41.45" customHeight="1" x14ac:dyDescent="0.25">
      <c r="A228" s="14" t="s">
        <v>2593</v>
      </c>
      <c r="C228" s="15" t="s">
        <v>4409</v>
      </c>
      <c r="D228" s="126"/>
      <c r="E228" s="131"/>
      <c r="F228" s="125"/>
      <c r="G228" s="119" t="s">
        <v>2638</v>
      </c>
      <c r="H228" s="126"/>
      <c r="I228" s="132"/>
      <c r="J228" s="127"/>
      <c r="K228" s="127"/>
      <c r="L228" s="133" t="s">
        <v>2806</v>
      </c>
      <c r="M228" s="128"/>
      <c r="N228" s="134">
        <v>7823.70703125</v>
      </c>
      <c r="O228" s="134">
        <v>5523.16650390625</v>
      </c>
      <c r="P228" s="135"/>
      <c r="Q228" s="136"/>
      <c r="R228" s="136"/>
      <c r="S228" s="51">
        <v>1</v>
      </c>
      <c r="T228" s="51">
        <v>0</v>
      </c>
      <c r="U228" s="51">
        <v>1</v>
      </c>
      <c r="V228" s="52">
        <v>0</v>
      </c>
      <c r="W228" s="52">
        <v>1.2639999999999999E-3</v>
      </c>
      <c r="X228" s="52">
        <v>2.6259999999999999E-3</v>
      </c>
      <c r="Y228" s="52">
        <v>0.400563</v>
      </c>
      <c r="Z228" s="52">
        <v>0</v>
      </c>
      <c r="AA228" s="52">
        <v>0</v>
      </c>
      <c r="AB228" s="137">
        <v>233</v>
      </c>
      <c r="AC228" s="137"/>
      <c r="AD228" s="106"/>
      <c r="AE228" s="91" t="s">
        <v>2724</v>
      </c>
      <c r="AF228" s="91">
        <v>254</v>
      </c>
      <c r="AG228" s="91">
        <v>199</v>
      </c>
      <c r="AH228" s="91">
        <v>4623</v>
      </c>
      <c r="AI228" s="91">
        <v>29</v>
      </c>
      <c r="AJ228" s="91">
        <v>19800</v>
      </c>
      <c r="AK228" s="91" t="s">
        <v>2743</v>
      </c>
      <c r="AL228" s="91" t="s">
        <v>2360</v>
      </c>
      <c r="AM228" s="91"/>
      <c r="AN228" s="91" t="s">
        <v>293</v>
      </c>
      <c r="AO228" s="94">
        <v>40011.772685185184</v>
      </c>
      <c r="AP228" s="91"/>
      <c r="AQ228" s="91" t="b">
        <v>0</v>
      </c>
      <c r="AR228" s="91" t="b">
        <v>0</v>
      </c>
      <c r="AS228" s="91" t="b">
        <v>1</v>
      </c>
      <c r="AT228" s="91" t="s">
        <v>246</v>
      </c>
      <c r="AU228" s="91">
        <v>7</v>
      </c>
      <c r="AV228" s="97" t="s">
        <v>1375</v>
      </c>
      <c r="AW228" s="91" t="b">
        <v>0</v>
      </c>
      <c r="AX228" s="91" t="s">
        <v>308</v>
      </c>
      <c r="AY228" s="97" t="s">
        <v>2787</v>
      </c>
      <c r="AZ228" s="91" t="s">
        <v>66</v>
      </c>
      <c r="BA228" s="130" t="s">
        <v>2044</v>
      </c>
      <c r="BB228">
        <v>1</v>
      </c>
      <c r="BC228" s="130">
        <v>-1</v>
      </c>
      <c r="BD228" s="130">
        <v>-1</v>
      </c>
      <c r="BE228" s="130" t="s">
        <v>4407</v>
      </c>
      <c r="BF228" s="130" t="s">
        <v>4396</v>
      </c>
      <c r="BG228" s="90" t="str">
        <f>REPLACE(INDEX(GroupVertices[Group], MATCH(Vertices[[#This Row],[Vertex]],GroupVertices[Vertex],0)),1,1,"")</f>
        <v>est</v>
      </c>
      <c r="BH228" s="51"/>
      <c r="BI228" s="51"/>
      <c r="BJ228" s="51"/>
      <c r="BK228" s="51"/>
      <c r="BL228" s="51"/>
      <c r="BM228" s="51"/>
      <c r="BN228" s="161" t="s">
        <v>4685</v>
      </c>
      <c r="BO228" s="161" t="s">
        <v>4685</v>
      </c>
      <c r="BP228" s="161" t="s">
        <v>5032</v>
      </c>
      <c r="BQ228" s="161" t="s">
        <v>5032</v>
      </c>
    </row>
    <row r="229" spans="1:69" ht="41.45" customHeight="1" x14ac:dyDescent="0.25">
      <c r="A229" s="14" t="s">
        <v>2599</v>
      </c>
      <c r="C229" s="15" t="s">
        <v>4409</v>
      </c>
      <c r="D229" s="15"/>
      <c r="E229" s="102"/>
      <c r="F229" s="125"/>
      <c r="G229" s="119" t="s">
        <v>2644</v>
      </c>
      <c r="H229" s="126"/>
      <c r="I229" s="16"/>
      <c r="J229" s="62"/>
      <c r="K229" s="127"/>
      <c r="L229" s="121" t="s">
        <v>2812</v>
      </c>
      <c r="M229" s="128"/>
      <c r="N229" s="104">
        <v>9300.548828125</v>
      </c>
      <c r="O229" s="104">
        <v>5933.291015625</v>
      </c>
      <c r="P229" s="73"/>
      <c r="Q229" s="105"/>
      <c r="R229" s="105"/>
      <c r="S229" s="51">
        <v>1</v>
      </c>
      <c r="T229" s="51">
        <v>0</v>
      </c>
      <c r="U229" s="51">
        <v>1</v>
      </c>
      <c r="V229" s="52">
        <v>0</v>
      </c>
      <c r="W229" s="52">
        <v>1.2639999999999999E-3</v>
      </c>
      <c r="X229" s="52">
        <v>2.6259999999999999E-3</v>
      </c>
      <c r="Y229" s="52">
        <v>0.400563</v>
      </c>
      <c r="Z229" s="52">
        <v>0</v>
      </c>
      <c r="AA229" s="52">
        <v>0</v>
      </c>
      <c r="AB229" s="78">
        <v>234</v>
      </c>
      <c r="AC229" s="78"/>
      <c r="AD229" s="106"/>
      <c r="AE229" s="91" t="s">
        <v>2730</v>
      </c>
      <c r="AF229" s="91">
        <v>195</v>
      </c>
      <c r="AG229" s="91">
        <v>137</v>
      </c>
      <c r="AH229" s="91">
        <v>3384</v>
      </c>
      <c r="AI229" s="91">
        <v>191</v>
      </c>
      <c r="AJ229" s="91">
        <v>19800</v>
      </c>
      <c r="AK229" s="91" t="s">
        <v>2746</v>
      </c>
      <c r="AL229" s="91" t="s">
        <v>2759</v>
      </c>
      <c r="AM229" s="91"/>
      <c r="AN229" s="91" t="s">
        <v>283</v>
      </c>
      <c r="AO229" s="94">
        <v>40302.453101851854</v>
      </c>
      <c r="AP229" s="97" t="s">
        <v>2775</v>
      </c>
      <c r="AQ229" s="91" t="b">
        <v>0</v>
      </c>
      <c r="AR229" s="91" t="b">
        <v>0</v>
      </c>
      <c r="AS229" s="91" t="b">
        <v>1</v>
      </c>
      <c r="AT229" s="91" t="s">
        <v>246</v>
      </c>
      <c r="AU229" s="91">
        <v>14</v>
      </c>
      <c r="AV229" s="97" t="s">
        <v>2782</v>
      </c>
      <c r="AW229" s="91" t="b">
        <v>0</v>
      </c>
      <c r="AX229" s="91" t="s">
        <v>308</v>
      </c>
      <c r="AY229" s="97" t="s">
        <v>2793</v>
      </c>
      <c r="AZ229" s="91" t="s">
        <v>66</v>
      </c>
      <c r="BA229" s="130" t="s">
        <v>2044</v>
      </c>
      <c r="BB229">
        <v>1</v>
      </c>
      <c r="BC229" s="130">
        <v>-1</v>
      </c>
      <c r="BD229" s="130">
        <v>-1</v>
      </c>
      <c r="BE229" s="130" t="s">
        <v>4407</v>
      </c>
      <c r="BF229" s="130" t="s">
        <v>4396</v>
      </c>
      <c r="BG229" s="90" t="str">
        <f>REPLACE(INDEX(GroupVertices[Group], MATCH(Vertices[[#This Row],[Vertex]],GroupVertices[Vertex],0)),1,1,"")</f>
        <v>est</v>
      </c>
      <c r="BH229" s="51"/>
      <c r="BI229" s="51"/>
      <c r="BJ229" s="51"/>
      <c r="BK229" s="51"/>
      <c r="BL229" s="51" t="s">
        <v>2633</v>
      </c>
      <c r="BM229" s="51" t="s">
        <v>2633</v>
      </c>
      <c r="BN229" s="161" t="s">
        <v>4691</v>
      </c>
      <c r="BO229" s="161" t="s">
        <v>4691</v>
      </c>
      <c r="BP229" s="161" t="s">
        <v>5038</v>
      </c>
      <c r="BQ229" s="161" t="s">
        <v>5038</v>
      </c>
    </row>
    <row r="230" spans="1:69" ht="41.45" customHeight="1" x14ac:dyDescent="0.25">
      <c r="A230" s="14" t="s">
        <v>2600</v>
      </c>
      <c r="C230" s="15" t="s">
        <v>4409</v>
      </c>
      <c r="D230" s="126"/>
      <c r="E230" s="131"/>
      <c r="F230" s="125"/>
      <c r="G230" s="119" t="s">
        <v>2645</v>
      </c>
      <c r="H230" s="126"/>
      <c r="I230" s="132"/>
      <c r="J230" s="127"/>
      <c r="K230" s="127"/>
      <c r="L230" s="133" t="s">
        <v>2813</v>
      </c>
      <c r="M230" s="128"/>
      <c r="N230" s="134">
        <v>8123.06689453125</v>
      </c>
      <c r="O230" s="134">
        <v>3371.490478515625</v>
      </c>
      <c r="P230" s="135"/>
      <c r="Q230" s="136"/>
      <c r="R230" s="136"/>
      <c r="S230" s="51">
        <v>1</v>
      </c>
      <c r="T230" s="51">
        <v>0</v>
      </c>
      <c r="U230" s="51">
        <v>1</v>
      </c>
      <c r="V230" s="52">
        <v>0</v>
      </c>
      <c r="W230" s="52">
        <v>1.2639999999999999E-3</v>
      </c>
      <c r="X230" s="52">
        <v>2.6259999999999999E-3</v>
      </c>
      <c r="Y230" s="52">
        <v>0.400563</v>
      </c>
      <c r="Z230" s="52">
        <v>0</v>
      </c>
      <c r="AA230" s="52">
        <v>0</v>
      </c>
      <c r="AB230" s="137">
        <v>235</v>
      </c>
      <c r="AC230" s="137"/>
      <c r="AD230" s="106"/>
      <c r="AE230" s="91" t="s">
        <v>2731</v>
      </c>
      <c r="AF230" s="91">
        <v>85</v>
      </c>
      <c r="AG230" s="91">
        <v>18</v>
      </c>
      <c r="AH230" s="91">
        <v>5</v>
      </c>
      <c r="AI230" s="91">
        <v>3</v>
      </c>
      <c r="AJ230" s="91">
        <v>19800</v>
      </c>
      <c r="AK230" s="91"/>
      <c r="AL230" s="91" t="s">
        <v>2760</v>
      </c>
      <c r="AM230" s="91"/>
      <c r="AN230" s="91" t="s">
        <v>291</v>
      </c>
      <c r="AO230" s="94">
        <v>40250.675949074073</v>
      </c>
      <c r="AP230" s="91"/>
      <c r="AQ230" s="91" t="b">
        <v>0</v>
      </c>
      <c r="AR230" s="91" t="b">
        <v>0</v>
      </c>
      <c r="AS230" s="91" t="b">
        <v>0</v>
      </c>
      <c r="AT230" s="91" t="s">
        <v>246</v>
      </c>
      <c r="AU230" s="91">
        <v>0</v>
      </c>
      <c r="AV230" s="97" t="s">
        <v>720</v>
      </c>
      <c r="AW230" s="91" t="b">
        <v>0</v>
      </c>
      <c r="AX230" s="91" t="s">
        <v>308</v>
      </c>
      <c r="AY230" s="97" t="s">
        <v>2794</v>
      </c>
      <c r="AZ230" s="91" t="s">
        <v>66</v>
      </c>
      <c r="BA230" s="130" t="s">
        <v>2044</v>
      </c>
      <c r="BB230">
        <v>1</v>
      </c>
      <c r="BC230" s="130">
        <v>-1</v>
      </c>
      <c r="BD230" s="130">
        <v>-1</v>
      </c>
      <c r="BE230" s="130" t="s">
        <v>4407</v>
      </c>
      <c r="BF230" s="130" t="s">
        <v>4396</v>
      </c>
      <c r="BG230" s="90" t="str">
        <f>REPLACE(INDEX(GroupVertices[Group], MATCH(Vertices[[#This Row],[Vertex]],GroupVertices[Vertex],0)),1,1,"")</f>
        <v>est</v>
      </c>
      <c r="BH230" s="51"/>
      <c r="BI230" s="51"/>
      <c r="BJ230" s="51"/>
      <c r="BK230" s="51"/>
      <c r="BL230" s="51"/>
      <c r="BM230" s="51"/>
      <c r="BN230" s="161" t="s">
        <v>4692</v>
      </c>
      <c r="BO230" s="161" t="s">
        <v>4692</v>
      </c>
      <c r="BP230" s="161" t="s">
        <v>5039</v>
      </c>
      <c r="BQ230" s="161" t="s">
        <v>5039</v>
      </c>
    </row>
    <row r="231" spans="1:69" ht="41.45" customHeight="1" x14ac:dyDescent="0.25">
      <c r="A231" s="14" t="s">
        <v>2603</v>
      </c>
      <c r="C231" s="15" t="s">
        <v>4409</v>
      </c>
      <c r="D231" s="15"/>
      <c r="E231" s="102"/>
      <c r="F231" s="125"/>
      <c r="G231" s="119" t="s">
        <v>2648</v>
      </c>
      <c r="H231" s="126"/>
      <c r="I231" s="16"/>
      <c r="J231" s="62"/>
      <c r="K231" s="127"/>
      <c r="L231" s="121" t="s">
        <v>2816</v>
      </c>
      <c r="M231" s="128"/>
      <c r="N231" s="104">
        <v>8435.3701171875</v>
      </c>
      <c r="O231" s="104">
        <v>5668.95654296875</v>
      </c>
      <c r="P231" s="73"/>
      <c r="Q231" s="105"/>
      <c r="R231" s="105"/>
      <c r="S231" s="51">
        <v>1</v>
      </c>
      <c r="T231" s="51">
        <v>0</v>
      </c>
      <c r="U231" s="51">
        <v>1</v>
      </c>
      <c r="V231" s="52">
        <v>0</v>
      </c>
      <c r="W231" s="52">
        <v>1.2639999999999999E-3</v>
      </c>
      <c r="X231" s="52">
        <v>2.6259999999999999E-3</v>
      </c>
      <c r="Y231" s="52">
        <v>0.400563</v>
      </c>
      <c r="Z231" s="52">
        <v>0</v>
      </c>
      <c r="AA231" s="52">
        <v>0</v>
      </c>
      <c r="AB231" s="78">
        <v>236</v>
      </c>
      <c r="AC231" s="78"/>
      <c r="AD231" s="106"/>
      <c r="AE231" s="91" t="s">
        <v>2734</v>
      </c>
      <c r="AF231" s="91">
        <v>1</v>
      </c>
      <c r="AG231" s="91">
        <v>2</v>
      </c>
      <c r="AH231" s="91">
        <v>7</v>
      </c>
      <c r="AI231" s="91">
        <v>0</v>
      </c>
      <c r="AJ231" s="91"/>
      <c r="AK231" s="91"/>
      <c r="AL231" s="91"/>
      <c r="AM231" s="91"/>
      <c r="AN231" s="91"/>
      <c r="AO231" s="94">
        <v>42654.189409722225</v>
      </c>
      <c r="AP231" s="91"/>
      <c r="AQ231" s="91" t="b">
        <v>1</v>
      </c>
      <c r="AR231" s="91" t="b">
        <v>0</v>
      </c>
      <c r="AS231" s="91" t="b">
        <v>0</v>
      </c>
      <c r="AT231" s="91" t="s">
        <v>246</v>
      </c>
      <c r="AU231" s="91">
        <v>0</v>
      </c>
      <c r="AV231" s="91"/>
      <c r="AW231" s="91" t="b">
        <v>0</v>
      </c>
      <c r="AX231" s="91" t="s">
        <v>308</v>
      </c>
      <c r="AY231" s="97" t="s">
        <v>2797</v>
      </c>
      <c r="AZ231" s="91" t="s">
        <v>66</v>
      </c>
      <c r="BA231" s="130" t="s">
        <v>2044</v>
      </c>
      <c r="BB231">
        <v>1</v>
      </c>
      <c r="BC231" s="130">
        <v>-1</v>
      </c>
      <c r="BD231" s="130">
        <v>-1</v>
      </c>
      <c r="BE231" s="130" t="s">
        <v>4407</v>
      </c>
      <c r="BF231" s="130" t="s">
        <v>4396</v>
      </c>
      <c r="BG231" s="90" t="str">
        <f>REPLACE(INDEX(GroupVertices[Group], MATCH(Vertices[[#This Row],[Vertex]],GroupVertices[Vertex],0)),1,1,"")</f>
        <v>est</v>
      </c>
      <c r="BH231" s="51"/>
      <c r="BI231" s="51"/>
      <c r="BJ231" s="51"/>
      <c r="BK231" s="51"/>
      <c r="BL231" s="51"/>
      <c r="BM231" s="51"/>
      <c r="BN231" s="161" t="s">
        <v>4695</v>
      </c>
      <c r="BO231" s="161" t="s">
        <v>4695</v>
      </c>
      <c r="BP231" s="161" t="s">
        <v>5042</v>
      </c>
      <c r="BQ231" s="161" t="s">
        <v>5042</v>
      </c>
    </row>
    <row r="232" spans="1:69" ht="41.45" customHeight="1" x14ac:dyDescent="0.25">
      <c r="A232" s="14" t="s">
        <v>2604</v>
      </c>
      <c r="C232" s="15" t="s">
        <v>4409</v>
      </c>
      <c r="D232" s="126"/>
      <c r="E232" s="131"/>
      <c r="F232" s="125"/>
      <c r="G232" s="119" t="s">
        <v>892</v>
      </c>
      <c r="H232" s="126"/>
      <c r="I232" s="132"/>
      <c r="J232" s="127"/>
      <c r="K232" s="127"/>
      <c r="L232" s="133" t="s">
        <v>2817</v>
      </c>
      <c r="M232" s="128"/>
      <c r="N232" s="134">
        <v>9144.7353515625</v>
      </c>
      <c r="O232" s="134">
        <v>3399.372802734375</v>
      </c>
      <c r="P232" s="135"/>
      <c r="Q232" s="136"/>
      <c r="R232" s="136"/>
      <c r="S232" s="51">
        <v>1</v>
      </c>
      <c r="T232" s="51">
        <v>0</v>
      </c>
      <c r="U232" s="51">
        <v>1</v>
      </c>
      <c r="V232" s="52">
        <v>0</v>
      </c>
      <c r="W232" s="52">
        <v>1.2639999999999999E-3</v>
      </c>
      <c r="X232" s="52">
        <v>2.6259999999999999E-3</v>
      </c>
      <c r="Y232" s="52">
        <v>0.400563</v>
      </c>
      <c r="Z232" s="52">
        <v>0</v>
      </c>
      <c r="AA232" s="52">
        <v>0</v>
      </c>
      <c r="AB232" s="137">
        <v>237</v>
      </c>
      <c r="AC232" s="137"/>
      <c r="AD232" s="106"/>
      <c r="AE232" s="91" t="s">
        <v>2735</v>
      </c>
      <c r="AF232" s="91">
        <v>79</v>
      </c>
      <c r="AG232" s="91">
        <v>11</v>
      </c>
      <c r="AH232" s="91">
        <v>96</v>
      </c>
      <c r="AI232" s="91">
        <v>46</v>
      </c>
      <c r="AJ232" s="91">
        <v>-25200</v>
      </c>
      <c r="AK232" s="91" t="s">
        <v>2748</v>
      </c>
      <c r="AL232" s="91"/>
      <c r="AM232" s="91"/>
      <c r="AN232" s="91" t="s">
        <v>292</v>
      </c>
      <c r="AO232" s="94">
        <v>42615.539988425924</v>
      </c>
      <c r="AP232" s="91"/>
      <c r="AQ232" s="91" t="b">
        <v>1</v>
      </c>
      <c r="AR232" s="91" t="b">
        <v>1</v>
      </c>
      <c r="AS232" s="91" t="b">
        <v>1</v>
      </c>
      <c r="AT232" s="91" t="s">
        <v>246</v>
      </c>
      <c r="AU232" s="91">
        <v>0</v>
      </c>
      <c r="AV232" s="91"/>
      <c r="AW232" s="91" t="b">
        <v>0</v>
      </c>
      <c r="AX232" s="91" t="s">
        <v>308</v>
      </c>
      <c r="AY232" s="97" t="s">
        <v>2798</v>
      </c>
      <c r="AZ232" s="91" t="s">
        <v>66</v>
      </c>
      <c r="BA232" s="130" t="s">
        <v>2044</v>
      </c>
      <c r="BB232">
        <v>1</v>
      </c>
      <c r="BC232" s="130">
        <v>-1</v>
      </c>
      <c r="BD232" s="130">
        <v>-1</v>
      </c>
      <c r="BE232" s="130" t="s">
        <v>4407</v>
      </c>
      <c r="BF232" s="130" t="s">
        <v>4396</v>
      </c>
      <c r="BG232" s="90" t="str">
        <f>REPLACE(INDEX(GroupVertices[Group], MATCH(Vertices[[#This Row],[Vertex]],GroupVertices[Vertex],0)),1,1,"")</f>
        <v>est</v>
      </c>
      <c r="BH232" s="51"/>
      <c r="BI232" s="51"/>
      <c r="BJ232" s="51"/>
      <c r="BK232" s="51"/>
      <c r="BL232" s="51"/>
      <c r="BM232" s="51"/>
      <c r="BN232" s="161" t="s">
        <v>4696</v>
      </c>
      <c r="BO232" s="161" t="s">
        <v>4696</v>
      </c>
      <c r="BP232" s="161" t="s">
        <v>5043</v>
      </c>
      <c r="BQ232" s="161" t="s">
        <v>5043</v>
      </c>
    </row>
    <row r="233" spans="1:69" ht="41.45" customHeight="1" x14ac:dyDescent="0.25">
      <c r="A233" s="14" t="s">
        <v>2940</v>
      </c>
      <c r="C233" s="15" t="s">
        <v>4409</v>
      </c>
      <c r="D233" s="108"/>
      <c r="E233" s="109"/>
      <c r="F233" s="110"/>
      <c r="G233" s="120" t="s">
        <v>759</v>
      </c>
      <c r="H233" s="108"/>
      <c r="I233" s="111"/>
      <c r="J233" s="112"/>
      <c r="K233" s="112"/>
      <c r="L233" s="122" t="s">
        <v>3022</v>
      </c>
      <c r="M233" s="113"/>
      <c r="N233" s="114">
        <v>7974.61474609375</v>
      </c>
      <c r="O233" s="114">
        <v>2322.646240234375</v>
      </c>
      <c r="P233" s="115"/>
      <c r="Q233" s="116"/>
      <c r="R233" s="116"/>
      <c r="S233" s="51">
        <v>1</v>
      </c>
      <c r="T233" s="51">
        <v>0</v>
      </c>
      <c r="U233" s="51">
        <v>1</v>
      </c>
      <c r="V233" s="52">
        <v>0</v>
      </c>
      <c r="W233" s="52">
        <v>1.2639999999999999E-3</v>
      </c>
      <c r="X233" s="52">
        <v>2.6259999999999999E-3</v>
      </c>
      <c r="Y233" s="52">
        <v>0.400563</v>
      </c>
      <c r="Z233" s="52">
        <v>0</v>
      </c>
      <c r="AA233" s="52">
        <v>0</v>
      </c>
      <c r="AB233" s="117">
        <v>238</v>
      </c>
      <c r="AC233" s="117"/>
      <c r="AD233" s="106"/>
      <c r="AE233" s="91" t="s">
        <v>2989</v>
      </c>
      <c r="AF233" s="91">
        <v>2</v>
      </c>
      <c r="AG233" s="91">
        <v>0</v>
      </c>
      <c r="AH233" s="91">
        <v>25</v>
      </c>
      <c r="AI233" s="91">
        <v>0</v>
      </c>
      <c r="AJ233" s="91"/>
      <c r="AK233" s="91"/>
      <c r="AL233" s="91" t="s">
        <v>3000</v>
      </c>
      <c r="AM233" s="91"/>
      <c r="AN233" s="91"/>
      <c r="AO233" s="94">
        <v>40683.443622685183</v>
      </c>
      <c r="AP233" s="91"/>
      <c r="AQ233" s="91" t="b">
        <v>1</v>
      </c>
      <c r="AR233" s="91" t="b">
        <v>1</v>
      </c>
      <c r="AS233" s="91" t="b">
        <v>0</v>
      </c>
      <c r="AT233" s="91" t="s">
        <v>246</v>
      </c>
      <c r="AU233" s="91">
        <v>0</v>
      </c>
      <c r="AV233" s="97" t="s">
        <v>300</v>
      </c>
      <c r="AW233" s="91" t="b">
        <v>0</v>
      </c>
      <c r="AX233" s="91" t="s">
        <v>308</v>
      </c>
      <c r="AY233" s="97" t="s">
        <v>3013</v>
      </c>
      <c r="AZ233" s="91" t="s">
        <v>66</v>
      </c>
      <c r="BA233" s="130" t="s">
        <v>2937</v>
      </c>
      <c r="BB233">
        <v>1</v>
      </c>
      <c r="BC233" s="130">
        <v>-1</v>
      </c>
      <c r="BD233" s="130">
        <v>-1</v>
      </c>
      <c r="BE233" s="130" t="s">
        <v>4405</v>
      </c>
      <c r="BF233" s="130" t="s">
        <v>4396</v>
      </c>
      <c r="BG233" s="90" t="str">
        <f>REPLACE(INDEX(GroupVertices[Group], MATCH(Vertices[[#This Row],[Vertex]],GroupVertices[Vertex],0)),1,1,"")</f>
        <v>ast</v>
      </c>
      <c r="BH233" s="51"/>
      <c r="BI233" s="51"/>
      <c r="BJ233" s="51"/>
      <c r="BK233" s="51"/>
      <c r="BL233" s="51" t="s">
        <v>2957</v>
      </c>
      <c r="BM233" s="51" t="s">
        <v>2957</v>
      </c>
      <c r="BN233" s="161" t="s">
        <v>4709</v>
      </c>
      <c r="BO233" s="161" t="s">
        <v>4709</v>
      </c>
      <c r="BP233" s="161" t="s">
        <v>5055</v>
      </c>
      <c r="BQ233" s="161" t="s">
        <v>5055</v>
      </c>
    </row>
    <row r="234" spans="1:69" ht="41.45" customHeight="1" x14ac:dyDescent="0.25">
      <c r="A234" s="14" t="s">
        <v>2943</v>
      </c>
      <c r="C234" s="15" t="s">
        <v>4409</v>
      </c>
      <c r="D234" s="126"/>
      <c r="E234" s="131"/>
      <c r="F234" s="125"/>
      <c r="G234" s="119" t="s">
        <v>2962</v>
      </c>
      <c r="H234" s="126"/>
      <c r="I234" s="132"/>
      <c r="J234" s="127"/>
      <c r="K234" s="127"/>
      <c r="L234" s="133" t="s">
        <v>3025</v>
      </c>
      <c r="M234" s="128"/>
      <c r="N234" s="134">
        <v>6743.94189453125</v>
      </c>
      <c r="O234" s="134">
        <v>2194.359619140625</v>
      </c>
      <c r="P234" s="135"/>
      <c r="Q234" s="136"/>
      <c r="R234" s="136"/>
      <c r="S234" s="51">
        <v>1</v>
      </c>
      <c r="T234" s="51">
        <v>0</v>
      </c>
      <c r="U234" s="51">
        <v>1</v>
      </c>
      <c r="V234" s="52">
        <v>0</v>
      </c>
      <c r="W234" s="52">
        <v>1.2639999999999999E-3</v>
      </c>
      <c r="X234" s="52">
        <v>2.6259999999999999E-3</v>
      </c>
      <c r="Y234" s="52">
        <v>0.400563</v>
      </c>
      <c r="Z234" s="52">
        <v>0</v>
      </c>
      <c r="AA234" s="52">
        <v>0</v>
      </c>
      <c r="AB234" s="137">
        <v>239</v>
      </c>
      <c r="AC234" s="137"/>
      <c r="AD234" s="106"/>
      <c r="AE234" s="91" t="s">
        <v>2992</v>
      </c>
      <c r="AF234" s="91">
        <v>489</v>
      </c>
      <c r="AG234" s="91">
        <v>84</v>
      </c>
      <c r="AH234" s="91">
        <v>290</v>
      </c>
      <c r="AI234" s="91">
        <v>79</v>
      </c>
      <c r="AJ234" s="91">
        <v>19800</v>
      </c>
      <c r="AK234" s="91"/>
      <c r="AL234" s="91" t="s">
        <v>2999</v>
      </c>
      <c r="AM234" s="97" t="s">
        <v>3004</v>
      </c>
      <c r="AN234" s="91" t="s">
        <v>606</v>
      </c>
      <c r="AO234" s="94">
        <v>40131.240231481483</v>
      </c>
      <c r="AP234" s="91"/>
      <c r="AQ234" s="91" t="b">
        <v>1</v>
      </c>
      <c r="AR234" s="91" t="b">
        <v>0</v>
      </c>
      <c r="AS234" s="91" t="b">
        <v>1</v>
      </c>
      <c r="AT234" s="91" t="s">
        <v>246</v>
      </c>
      <c r="AU234" s="91">
        <v>2</v>
      </c>
      <c r="AV234" s="97" t="s">
        <v>300</v>
      </c>
      <c r="AW234" s="91" t="b">
        <v>0</v>
      </c>
      <c r="AX234" s="91" t="s">
        <v>308</v>
      </c>
      <c r="AY234" s="97" t="s">
        <v>3016</v>
      </c>
      <c r="AZ234" s="91" t="s">
        <v>66</v>
      </c>
      <c r="BA234" s="130" t="s">
        <v>2937</v>
      </c>
      <c r="BB234">
        <v>1</v>
      </c>
      <c r="BC234" s="130">
        <v>-1</v>
      </c>
      <c r="BD234" s="130">
        <v>-1</v>
      </c>
      <c r="BE234" s="130" t="s">
        <v>4405</v>
      </c>
      <c r="BF234" s="130" t="s">
        <v>4396</v>
      </c>
      <c r="BG234" s="90" t="str">
        <f>REPLACE(INDEX(GroupVertices[Group], MATCH(Vertices[[#This Row],[Vertex]],GroupVertices[Vertex],0)),1,1,"")</f>
        <v>ast</v>
      </c>
      <c r="BH234" s="51" t="s">
        <v>2956</v>
      </c>
      <c r="BI234" s="51" t="s">
        <v>2956</v>
      </c>
      <c r="BJ234" s="51" t="s">
        <v>755</v>
      </c>
      <c r="BK234" s="51" t="s">
        <v>755</v>
      </c>
      <c r="BL234" s="51"/>
      <c r="BM234" s="51"/>
      <c r="BN234" s="161" t="s">
        <v>4712</v>
      </c>
      <c r="BO234" s="161" t="s">
        <v>4712</v>
      </c>
      <c r="BP234" s="161" t="s">
        <v>5058</v>
      </c>
      <c r="BQ234" s="161" t="s">
        <v>5058</v>
      </c>
    </row>
    <row r="235" spans="1:69" ht="41.45" customHeight="1" x14ac:dyDescent="0.25">
      <c r="A235" s="14" t="s">
        <v>2944</v>
      </c>
      <c r="C235" s="15" t="s">
        <v>4409</v>
      </c>
      <c r="D235" s="126"/>
      <c r="E235" s="131"/>
      <c r="F235" s="125"/>
      <c r="G235" s="119" t="s">
        <v>2963</v>
      </c>
      <c r="H235" s="126"/>
      <c r="I235" s="132"/>
      <c r="J235" s="127"/>
      <c r="K235" s="127"/>
      <c r="L235" s="133" t="s">
        <v>3026</v>
      </c>
      <c r="M235" s="128"/>
      <c r="N235" s="134">
        <v>6677.97998046875</v>
      </c>
      <c r="O235" s="134">
        <v>1906.4188232421875</v>
      </c>
      <c r="P235" s="135"/>
      <c r="Q235" s="136"/>
      <c r="R235" s="136"/>
      <c r="S235" s="51">
        <v>1</v>
      </c>
      <c r="T235" s="51">
        <v>0</v>
      </c>
      <c r="U235" s="51">
        <v>1</v>
      </c>
      <c r="V235" s="52">
        <v>0</v>
      </c>
      <c r="W235" s="52">
        <v>1.2639999999999999E-3</v>
      </c>
      <c r="X235" s="52">
        <v>2.6259999999999999E-3</v>
      </c>
      <c r="Y235" s="52">
        <v>0.400563</v>
      </c>
      <c r="Z235" s="52">
        <v>0</v>
      </c>
      <c r="AA235" s="52">
        <v>0</v>
      </c>
      <c r="AB235" s="137">
        <v>240</v>
      </c>
      <c r="AC235" s="137"/>
      <c r="AD235" s="106"/>
      <c r="AE235" s="91" t="s">
        <v>2993</v>
      </c>
      <c r="AF235" s="91">
        <v>542</v>
      </c>
      <c r="AG235" s="91">
        <v>83</v>
      </c>
      <c r="AH235" s="91">
        <v>434</v>
      </c>
      <c r="AI235" s="91">
        <v>175</v>
      </c>
      <c r="AJ235" s="91"/>
      <c r="AK235" s="91"/>
      <c r="AL235" s="91"/>
      <c r="AM235" s="91"/>
      <c r="AN235" s="91"/>
      <c r="AO235" s="94">
        <v>42762.709976851853</v>
      </c>
      <c r="AP235" s="97" t="s">
        <v>3008</v>
      </c>
      <c r="AQ235" s="91" t="b">
        <v>1</v>
      </c>
      <c r="AR235" s="91" t="b">
        <v>0</v>
      </c>
      <c r="AS235" s="91" t="b">
        <v>0</v>
      </c>
      <c r="AT235" s="91" t="s">
        <v>246</v>
      </c>
      <c r="AU235" s="91">
        <v>0</v>
      </c>
      <c r="AV235" s="91"/>
      <c r="AW235" s="91" t="b">
        <v>0</v>
      </c>
      <c r="AX235" s="91" t="s">
        <v>308</v>
      </c>
      <c r="AY235" s="97" t="s">
        <v>3017</v>
      </c>
      <c r="AZ235" s="91" t="s">
        <v>66</v>
      </c>
      <c r="BA235" s="130" t="s">
        <v>2937</v>
      </c>
      <c r="BB235">
        <v>2</v>
      </c>
      <c r="BC235" s="130">
        <v>-2</v>
      </c>
      <c r="BD235" s="130">
        <v>-1</v>
      </c>
      <c r="BE235" s="130" t="s">
        <v>4405</v>
      </c>
      <c r="BF235" s="130" t="s">
        <v>4396</v>
      </c>
      <c r="BG235" s="90" t="str">
        <f>REPLACE(INDEX(GroupVertices[Group], MATCH(Vertices[[#This Row],[Vertex]],GroupVertices[Vertex],0)),1,1,"")</f>
        <v>ast</v>
      </c>
      <c r="BH235" s="51"/>
      <c r="BI235" s="51"/>
      <c r="BJ235" s="51"/>
      <c r="BK235" s="51"/>
      <c r="BL235" s="51"/>
      <c r="BM235" s="51"/>
      <c r="BN235" s="161" t="s">
        <v>4713</v>
      </c>
      <c r="BO235" s="161" t="s">
        <v>4713</v>
      </c>
      <c r="BP235" s="161" t="s">
        <v>5059</v>
      </c>
      <c r="BQ235" s="161" t="s">
        <v>5059</v>
      </c>
    </row>
    <row r="236" spans="1:69" ht="41.45" customHeight="1" x14ac:dyDescent="0.25">
      <c r="A236" s="14" t="s">
        <v>3250</v>
      </c>
      <c r="C236" s="15" t="s">
        <v>4409</v>
      </c>
      <c r="D236" s="126"/>
      <c r="E236" s="131"/>
      <c r="F236" s="125"/>
      <c r="G236" s="119" t="s">
        <v>759</v>
      </c>
      <c r="H236" s="126"/>
      <c r="I236" s="132"/>
      <c r="J236" s="127"/>
      <c r="K236" s="127"/>
      <c r="L236" s="133" t="s">
        <v>3294</v>
      </c>
      <c r="M236" s="128"/>
      <c r="N236" s="134">
        <v>9093.869140625</v>
      </c>
      <c r="O236" s="134">
        <v>5819.84765625</v>
      </c>
      <c r="P236" s="135"/>
      <c r="Q236" s="136"/>
      <c r="R236" s="136"/>
      <c r="S236" s="51">
        <v>1</v>
      </c>
      <c r="T236" s="51">
        <v>0</v>
      </c>
      <c r="U236" s="51">
        <v>1</v>
      </c>
      <c r="V236" s="52">
        <v>0</v>
      </c>
      <c r="W236" s="52">
        <v>1.2639999999999999E-3</v>
      </c>
      <c r="X236" s="52">
        <v>2.6259999999999999E-3</v>
      </c>
      <c r="Y236" s="52">
        <v>0.400563</v>
      </c>
      <c r="Z236" s="52">
        <v>0</v>
      </c>
      <c r="AA236" s="52">
        <v>0</v>
      </c>
      <c r="AB236" s="137">
        <v>241</v>
      </c>
      <c r="AC236" s="137"/>
      <c r="AD236" s="106"/>
      <c r="AE236" s="91" t="s">
        <v>3279</v>
      </c>
      <c r="AF236" s="91">
        <v>9</v>
      </c>
      <c r="AG236" s="91">
        <v>7</v>
      </c>
      <c r="AH236" s="91">
        <v>2</v>
      </c>
      <c r="AI236" s="91">
        <v>0</v>
      </c>
      <c r="AJ236" s="91"/>
      <c r="AK236" s="91"/>
      <c r="AL236" s="91"/>
      <c r="AM236" s="91"/>
      <c r="AN236" s="91"/>
      <c r="AO236" s="94">
        <v>40380.61681712963</v>
      </c>
      <c r="AP236" s="91"/>
      <c r="AQ236" s="91" t="b">
        <v>1</v>
      </c>
      <c r="AR236" s="91" t="b">
        <v>1</v>
      </c>
      <c r="AS236" s="91" t="b">
        <v>0</v>
      </c>
      <c r="AT236" s="91" t="s">
        <v>246</v>
      </c>
      <c r="AU236" s="91">
        <v>0</v>
      </c>
      <c r="AV236" s="97" t="s">
        <v>300</v>
      </c>
      <c r="AW236" s="91" t="b">
        <v>0</v>
      </c>
      <c r="AX236" s="91" t="s">
        <v>308</v>
      </c>
      <c r="AY236" s="97" t="s">
        <v>3288</v>
      </c>
      <c r="AZ236" s="91" t="s">
        <v>66</v>
      </c>
      <c r="BA236" s="130" t="s">
        <v>3246</v>
      </c>
      <c r="BB236">
        <v>1</v>
      </c>
      <c r="BC236" s="130">
        <v>-1</v>
      </c>
      <c r="BD236" s="130">
        <v>-1</v>
      </c>
      <c r="BE236" s="130" t="s">
        <v>4407</v>
      </c>
      <c r="BF236" s="130" t="s">
        <v>4396</v>
      </c>
      <c r="BG236" s="90" t="str">
        <f>REPLACE(INDEX(GroupVertices[Group], MATCH(Vertices[[#This Row],[Vertex]],GroupVertices[Vertex],0)),1,1,"")</f>
        <v>est</v>
      </c>
      <c r="BH236" s="51"/>
      <c r="BI236" s="51"/>
      <c r="BJ236" s="51"/>
      <c r="BK236" s="51"/>
      <c r="BL236" s="51"/>
      <c r="BM236" s="51"/>
      <c r="BN236" s="161" t="s">
        <v>4721</v>
      </c>
      <c r="BO236" s="161" t="s">
        <v>4721</v>
      </c>
      <c r="BP236" s="161" t="s">
        <v>5067</v>
      </c>
      <c r="BQ236" s="161" t="s">
        <v>5067</v>
      </c>
    </row>
    <row r="237" spans="1:69" ht="41.45" customHeight="1" x14ac:dyDescent="0.25">
      <c r="A237" s="107" t="s">
        <v>3251</v>
      </c>
      <c r="C237" s="15" t="s">
        <v>4409</v>
      </c>
      <c r="D237" s="126"/>
      <c r="E237" s="131"/>
      <c r="F237" s="125"/>
      <c r="G237" s="119" t="s">
        <v>759</v>
      </c>
      <c r="H237" s="126"/>
      <c r="I237" s="132"/>
      <c r="J237" s="127"/>
      <c r="K237" s="127"/>
      <c r="L237" s="133" t="s">
        <v>3295</v>
      </c>
      <c r="M237" s="128"/>
      <c r="N237" s="134">
        <v>8092.40625</v>
      </c>
      <c r="O237" s="134">
        <v>6060.60302734375</v>
      </c>
      <c r="P237" s="135"/>
      <c r="Q237" s="136"/>
      <c r="R237" s="136"/>
      <c r="S237" s="51">
        <v>1</v>
      </c>
      <c r="T237" s="51">
        <v>0</v>
      </c>
      <c r="U237" s="51">
        <v>1</v>
      </c>
      <c r="V237" s="52">
        <v>0</v>
      </c>
      <c r="W237" s="52">
        <v>1.2639999999999999E-3</v>
      </c>
      <c r="X237" s="52">
        <v>2.6259999999999999E-3</v>
      </c>
      <c r="Y237" s="52">
        <v>0.400563</v>
      </c>
      <c r="Z237" s="52">
        <v>0</v>
      </c>
      <c r="AA237" s="52">
        <v>0</v>
      </c>
      <c r="AB237" s="137">
        <v>242</v>
      </c>
      <c r="AC237" s="137"/>
      <c r="AD237" s="118"/>
      <c r="AE237" s="92" t="s">
        <v>3280</v>
      </c>
      <c r="AF237" s="92">
        <v>0</v>
      </c>
      <c r="AG237" s="92">
        <v>0</v>
      </c>
      <c r="AH237" s="92">
        <v>7</v>
      </c>
      <c r="AI237" s="92">
        <v>0</v>
      </c>
      <c r="AJ237" s="92"/>
      <c r="AK237" s="92"/>
      <c r="AL237" s="92"/>
      <c r="AM237" s="92"/>
      <c r="AN237" s="92"/>
      <c r="AO237" s="95">
        <v>40227.679780092592</v>
      </c>
      <c r="AP237" s="92"/>
      <c r="AQ237" s="92" t="b">
        <v>1</v>
      </c>
      <c r="AR237" s="92" t="b">
        <v>1</v>
      </c>
      <c r="AS237" s="92" t="b">
        <v>0</v>
      </c>
      <c r="AT237" s="92" t="s">
        <v>246</v>
      </c>
      <c r="AU237" s="92">
        <v>0</v>
      </c>
      <c r="AV237" s="98" t="s">
        <v>300</v>
      </c>
      <c r="AW237" s="92" t="b">
        <v>0</v>
      </c>
      <c r="AX237" s="92" t="s">
        <v>308</v>
      </c>
      <c r="AY237" s="98" t="s">
        <v>3289</v>
      </c>
      <c r="AZ237" s="92" t="s">
        <v>66</v>
      </c>
      <c r="BA237" s="130" t="s">
        <v>3246</v>
      </c>
      <c r="BB237">
        <v>1</v>
      </c>
      <c r="BC237" s="130">
        <v>-1</v>
      </c>
      <c r="BD237" s="130">
        <v>-1</v>
      </c>
      <c r="BE237" s="130" t="s">
        <v>4407</v>
      </c>
      <c r="BF237" s="130" t="s">
        <v>4396</v>
      </c>
      <c r="BG237" s="90" t="str">
        <f>REPLACE(INDEX(GroupVertices[Group], MATCH(Vertices[[#This Row],[Vertex]],GroupVertices[Vertex],0)),1,1,"")</f>
        <v>est</v>
      </c>
      <c r="BH237" s="51"/>
      <c r="BI237" s="51"/>
      <c r="BJ237" s="51"/>
      <c r="BK237" s="51"/>
      <c r="BL237" s="51"/>
      <c r="BM237" s="51"/>
      <c r="BN237" s="161" t="s">
        <v>4722</v>
      </c>
      <c r="BO237" s="161" t="s">
        <v>4722</v>
      </c>
      <c r="BP237" s="161" t="s">
        <v>5068</v>
      </c>
      <c r="BQ237" s="161" t="s">
        <v>5068</v>
      </c>
    </row>
    <row r="238" spans="1:69" ht="41.45" customHeight="1" x14ac:dyDescent="0.25">
      <c r="A238" s="14" t="s">
        <v>3296</v>
      </c>
      <c r="C238" s="15" t="s">
        <v>4409</v>
      </c>
      <c r="D238" s="126"/>
      <c r="E238" s="131"/>
      <c r="F238" s="125"/>
      <c r="G238" s="119" t="s">
        <v>2162</v>
      </c>
      <c r="H238" s="126"/>
      <c r="I238" s="132"/>
      <c r="J238" s="127"/>
      <c r="K238" s="127"/>
      <c r="L238" s="133" t="s">
        <v>3330</v>
      </c>
      <c r="M238" s="128"/>
      <c r="N238" s="134">
        <v>7614.45849609375</v>
      </c>
      <c r="O238" s="134">
        <v>5226.82470703125</v>
      </c>
      <c r="P238" s="135"/>
      <c r="Q238" s="136"/>
      <c r="R238" s="136"/>
      <c r="S238" s="51">
        <v>1</v>
      </c>
      <c r="T238" s="51">
        <v>0</v>
      </c>
      <c r="U238" s="51">
        <v>1</v>
      </c>
      <c r="V238" s="52">
        <v>0</v>
      </c>
      <c r="W238" s="52">
        <v>1.2639999999999999E-3</v>
      </c>
      <c r="X238" s="52">
        <v>2.6259999999999999E-3</v>
      </c>
      <c r="Y238" s="52">
        <v>0.400563</v>
      </c>
      <c r="Z238" s="52">
        <v>0</v>
      </c>
      <c r="AA238" s="52">
        <v>0</v>
      </c>
      <c r="AB238" s="137">
        <v>243</v>
      </c>
      <c r="AC238" s="137"/>
      <c r="AD238" s="106"/>
      <c r="AE238" s="91" t="s">
        <v>3315</v>
      </c>
      <c r="AF238" s="91">
        <v>77</v>
      </c>
      <c r="AG238" s="91">
        <v>5</v>
      </c>
      <c r="AH238" s="91">
        <v>35</v>
      </c>
      <c r="AI238" s="91">
        <v>2</v>
      </c>
      <c r="AJ238" s="91"/>
      <c r="AK238" s="91"/>
      <c r="AL238" s="91"/>
      <c r="AM238" s="91"/>
      <c r="AN238" s="91"/>
      <c r="AO238" s="94">
        <v>41562.829375000001</v>
      </c>
      <c r="AP238" s="91"/>
      <c r="AQ238" s="91" t="b">
        <v>1</v>
      </c>
      <c r="AR238" s="91" t="b">
        <v>1</v>
      </c>
      <c r="AS238" s="91" t="b">
        <v>0</v>
      </c>
      <c r="AT238" s="91" t="s">
        <v>246</v>
      </c>
      <c r="AU238" s="91">
        <v>0</v>
      </c>
      <c r="AV238" s="97" t="s">
        <v>300</v>
      </c>
      <c r="AW238" s="91" t="b">
        <v>0</v>
      </c>
      <c r="AX238" s="91" t="s">
        <v>308</v>
      </c>
      <c r="AY238" s="97" t="s">
        <v>3326</v>
      </c>
      <c r="AZ238" s="91" t="s">
        <v>66</v>
      </c>
      <c r="BA238" s="130" t="s">
        <v>3246</v>
      </c>
      <c r="BB238">
        <v>1</v>
      </c>
      <c r="BC238" s="130">
        <v>0</v>
      </c>
      <c r="BD238" s="130">
        <v>0</v>
      </c>
      <c r="BE238" s="130" t="s">
        <v>4407</v>
      </c>
      <c r="BF238" s="130" t="s">
        <v>4396</v>
      </c>
      <c r="BG238" s="90" t="str">
        <f>REPLACE(INDEX(GroupVertices[Group], MATCH(Vertices[[#This Row],[Vertex]],GroupVertices[Vertex],0)),1,1,"")</f>
        <v>est</v>
      </c>
      <c r="BH238" s="51"/>
      <c r="BI238" s="51"/>
      <c r="BJ238" s="51"/>
      <c r="BK238" s="51"/>
      <c r="BL238" s="51"/>
      <c r="BM238" s="51"/>
      <c r="BN238" s="161" t="s">
        <v>4723</v>
      </c>
      <c r="BO238" s="161" t="s">
        <v>4723</v>
      </c>
      <c r="BP238" s="161" t="s">
        <v>5069</v>
      </c>
      <c r="BQ238" s="161" t="s">
        <v>5069</v>
      </c>
    </row>
    <row r="239" spans="1:69" ht="41.45" customHeight="1" x14ac:dyDescent="0.25">
      <c r="A239" s="14" t="s">
        <v>3297</v>
      </c>
      <c r="C239" s="15" t="s">
        <v>4409</v>
      </c>
      <c r="D239" s="108"/>
      <c r="E239" s="109"/>
      <c r="F239" s="110"/>
      <c r="G239" s="120" t="s">
        <v>3304</v>
      </c>
      <c r="H239" s="108"/>
      <c r="I239" s="111"/>
      <c r="J239" s="112"/>
      <c r="K239" s="112"/>
      <c r="L239" s="122" t="s">
        <v>3331</v>
      </c>
      <c r="M239" s="113"/>
      <c r="N239" s="114">
        <v>9713.919921875</v>
      </c>
      <c r="O239" s="114">
        <v>5229.6318359375</v>
      </c>
      <c r="P239" s="115"/>
      <c r="Q239" s="116"/>
      <c r="R239" s="116"/>
      <c r="S239" s="51">
        <v>1</v>
      </c>
      <c r="T239" s="51">
        <v>0</v>
      </c>
      <c r="U239" s="51">
        <v>1</v>
      </c>
      <c r="V239" s="52">
        <v>0</v>
      </c>
      <c r="W239" s="52">
        <v>1.2639999999999999E-3</v>
      </c>
      <c r="X239" s="52">
        <v>2.6259999999999999E-3</v>
      </c>
      <c r="Y239" s="52">
        <v>0.400563</v>
      </c>
      <c r="Z239" s="52">
        <v>0</v>
      </c>
      <c r="AA239" s="52">
        <v>0</v>
      </c>
      <c r="AB239" s="117">
        <v>244</v>
      </c>
      <c r="AC239" s="117"/>
      <c r="AD239" s="106"/>
      <c r="AE239" s="91" t="s">
        <v>3316</v>
      </c>
      <c r="AF239" s="91">
        <v>94</v>
      </c>
      <c r="AG239" s="91">
        <v>45</v>
      </c>
      <c r="AH239" s="91">
        <v>59</v>
      </c>
      <c r="AI239" s="91">
        <v>58</v>
      </c>
      <c r="AJ239" s="91"/>
      <c r="AK239" s="91"/>
      <c r="AL239" s="91" t="s">
        <v>3321</v>
      </c>
      <c r="AM239" s="97" t="s">
        <v>3322</v>
      </c>
      <c r="AN239" s="91"/>
      <c r="AO239" s="94">
        <v>40762.21398148148</v>
      </c>
      <c r="AP239" s="97" t="s">
        <v>3323</v>
      </c>
      <c r="AQ239" s="91" t="b">
        <v>1</v>
      </c>
      <c r="AR239" s="91" t="b">
        <v>0</v>
      </c>
      <c r="AS239" s="91" t="b">
        <v>1</v>
      </c>
      <c r="AT239" s="91" t="s">
        <v>246</v>
      </c>
      <c r="AU239" s="91">
        <v>0</v>
      </c>
      <c r="AV239" s="97" t="s">
        <v>300</v>
      </c>
      <c r="AW239" s="91" t="b">
        <v>0</v>
      </c>
      <c r="AX239" s="91" t="s">
        <v>308</v>
      </c>
      <c r="AY239" s="97" t="s">
        <v>3327</v>
      </c>
      <c r="AZ239" s="91" t="s">
        <v>66</v>
      </c>
      <c r="BA239" s="130" t="s">
        <v>3246</v>
      </c>
      <c r="BB239">
        <v>1</v>
      </c>
      <c r="BC239" s="130">
        <v>0</v>
      </c>
      <c r="BD239" s="130">
        <v>0</v>
      </c>
      <c r="BE239" s="130" t="s">
        <v>4407</v>
      </c>
      <c r="BF239" s="130" t="s">
        <v>4396</v>
      </c>
      <c r="BG239" s="90" t="str">
        <f>REPLACE(INDEX(GroupVertices[Group], MATCH(Vertices[[#This Row],[Vertex]],GroupVertices[Vertex],0)),1,1,"")</f>
        <v>est</v>
      </c>
      <c r="BH239" s="51"/>
      <c r="BI239" s="51"/>
      <c r="BJ239" s="51"/>
      <c r="BK239" s="51"/>
      <c r="BL239" s="51"/>
      <c r="BM239" s="51"/>
      <c r="BN239" s="161" t="s">
        <v>4724</v>
      </c>
      <c r="BO239" s="161" t="s">
        <v>4724</v>
      </c>
      <c r="BP239" s="161" t="s">
        <v>5070</v>
      </c>
      <c r="BQ239" s="161" t="s">
        <v>5070</v>
      </c>
    </row>
    <row r="240" spans="1:69" ht="41.45" customHeight="1" x14ac:dyDescent="0.25">
      <c r="A240" s="107" t="s">
        <v>3334</v>
      </c>
      <c r="C240" s="15" t="s">
        <v>4409</v>
      </c>
      <c r="D240" s="108"/>
      <c r="E240" s="109"/>
      <c r="F240" s="110"/>
      <c r="G240" s="120" t="s">
        <v>3337</v>
      </c>
      <c r="H240" s="108"/>
      <c r="I240" s="111"/>
      <c r="J240" s="112"/>
      <c r="K240" s="112"/>
      <c r="L240" s="122" t="s">
        <v>3347</v>
      </c>
      <c r="M240" s="113"/>
      <c r="N240" s="114">
        <v>9384.32421875</v>
      </c>
      <c r="O240" s="114">
        <v>4512.43115234375</v>
      </c>
      <c r="P240" s="115"/>
      <c r="Q240" s="116"/>
      <c r="R240" s="116"/>
      <c r="S240" s="51">
        <v>1</v>
      </c>
      <c r="T240" s="51">
        <v>0</v>
      </c>
      <c r="U240" s="51">
        <v>1</v>
      </c>
      <c r="V240" s="52">
        <v>0</v>
      </c>
      <c r="W240" s="52">
        <v>1.2639999999999999E-3</v>
      </c>
      <c r="X240" s="52">
        <v>2.6259999999999999E-3</v>
      </c>
      <c r="Y240" s="52">
        <v>0.400563</v>
      </c>
      <c r="Z240" s="52">
        <v>0</v>
      </c>
      <c r="AA240" s="52">
        <v>0</v>
      </c>
      <c r="AB240" s="117">
        <v>245</v>
      </c>
      <c r="AC240" s="117"/>
      <c r="AD240" s="118"/>
      <c r="AE240" s="92" t="s">
        <v>3340</v>
      </c>
      <c r="AF240" s="92">
        <v>53</v>
      </c>
      <c r="AG240" s="92">
        <v>3638</v>
      </c>
      <c r="AH240" s="92">
        <v>3351</v>
      </c>
      <c r="AI240" s="92">
        <v>540</v>
      </c>
      <c r="AJ240" s="92">
        <v>3600</v>
      </c>
      <c r="AK240" s="92" t="s">
        <v>3341</v>
      </c>
      <c r="AL240" s="92"/>
      <c r="AM240" s="98" t="s">
        <v>3342</v>
      </c>
      <c r="AN240" s="92" t="s">
        <v>3343</v>
      </c>
      <c r="AO240" s="95">
        <v>40053.085995370369</v>
      </c>
      <c r="AP240" s="98" t="s">
        <v>3344</v>
      </c>
      <c r="AQ240" s="92" t="b">
        <v>0</v>
      </c>
      <c r="AR240" s="92" t="b">
        <v>0</v>
      </c>
      <c r="AS240" s="92" t="b">
        <v>1</v>
      </c>
      <c r="AT240" s="92" t="s">
        <v>246</v>
      </c>
      <c r="AU240" s="92">
        <v>26</v>
      </c>
      <c r="AV240" s="98" t="s">
        <v>3345</v>
      </c>
      <c r="AW240" s="92" t="b">
        <v>0</v>
      </c>
      <c r="AX240" s="92" t="s">
        <v>308</v>
      </c>
      <c r="AY240" s="98" t="s">
        <v>3346</v>
      </c>
      <c r="AZ240" s="92" t="s">
        <v>66</v>
      </c>
      <c r="BA240" s="130" t="s">
        <v>3246</v>
      </c>
      <c r="BB240">
        <v>1</v>
      </c>
      <c r="BC240" s="130">
        <v>0</v>
      </c>
      <c r="BD240" s="130">
        <v>0</v>
      </c>
      <c r="BE240" s="130" t="s">
        <v>4407</v>
      </c>
      <c r="BF240" s="130" t="s">
        <v>4396</v>
      </c>
      <c r="BG240" s="90" t="str">
        <f>REPLACE(INDEX(GroupVertices[Group], MATCH(Vertices[[#This Row],[Vertex]],GroupVertices[Vertex],0)),1,1,"")</f>
        <v>est</v>
      </c>
      <c r="BH240" s="51"/>
      <c r="BI240" s="51"/>
      <c r="BJ240" s="51"/>
      <c r="BK240" s="51"/>
      <c r="BL240" s="51" t="s">
        <v>3336</v>
      </c>
      <c r="BM240" s="51" t="s">
        <v>3336</v>
      </c>
      <c r="BN240" s="161" t="s">
        <v>4727</v>
      </c>
      <c r="BO240" s="161" t="s">
        <v>4727</v>
      </c>
      <c r="BP240" s="161" t="s">
        <v>5073</v>
      </c>
      <c r="BQ240" s="161" t="s">
        <v>5073</v>
      </c>
    </row>
    <row r="241" spans="1:69" ht="41.45" customHeight="1" x14ac:dyDescent="0.25">
      <c r="A241" s="107" t="s">
        <v>3348</v>
      </c>
      <c r="C241" s="15" t="s">
        <v>4409</v>
      </c>
      <c r="D241" s="126"/>
      <c r="E241" s="131"/>
      <c r="F241" s="125"/>
      <c r="G241" s="119" t="s">
        <v>759</v>
      </c>
      <c r="H241" s="126"/>
      <c r="I241" s="132"/>
      <c r="J241" s="127"/>
      <c r="K241" s="127"/>
      <c r="L241" s="133" t="s">
        <v>3357</v>
      </c>
      <c r="M241" s="128"/>
      <c r="N241" s="134">
        <v>6786.48095703125</v>
      </c>
      <c r="O241" s="134">
        <v>2344.197509765625</v>
      </c>
      <c r="P241" s="135"/>
      <c r="Q241" s="136"/>
      <c r="R241" s="136"/>
      <c r="S241" s="51">
        <v>1</v>
      </c>
      <c r="T241" s="51">
        <v>0</v>
      </c>
      <c r="U241" s="51">
        <v>1</v>
      </c>
      <c r="V241" s="52">
        <v>0</v>
      </c>
      <c r="W241" s="52">
        <v>1.2639999999999999E-3</v>
      </c>
      <c r="X241" s="52">
        <v>2.6259999999999999E-3</v>
      </c>
      <c r="Y241" s="52">
        <v>0.400563</v>
      </c>
      <c r="Z241" s="52">
        <v>0</v>
      </c>
      <c r="AA241" s="52">
        <v>0</v>
      </c>
      <c r="AB241" s="137">
        <v>246</v>
      </c>
      <c r="AC241" s="137"/>
      <c r="AD241" s="118"/>
      <c r="AE241" s="92" t="s">
        <v>3355</v>
      </c>
      <c r="AF241" s="92">
        <v>16</v>
      </c>
      <c r="AG241" s="92">
        <v>1</v>
      </c>
      <c r="AH241" s="92">
        <v>5</v>
      </c>
      <c r="AI241" s="92">
        <v>1</v>
      </c>
      <c r="AJ241" s="92">
        <v>19800</v>
      </c>
      <c r="AK241" s="92"/>
      <c r="AL241" s="92" t="s">
        <v>606</v>
      </c>
      <c r="AM241" s="92"/>
      <c r="AN241" s="92" t="s">
        <v>291</v>
      </c>
      <c r="AO241" s="95">
        <v>42377.523159722223</v>
      </c>
      <c r="AP241" s="92"/>
      <c r="AQ241" s="92" t="b">
        <v>0</v>
      </c>
      <c r="AR241" s="92" t="b">
        <v>1</v>
      </c>
      <c r="AS241" s="92" t="b">
        <v>0</v>
      </c>
      <c r="AT241" s="92" t="s">
        <v>246</v>
      </c>
      <c r="AU241" s="92">
        <v>0</v>
      </c>
      <c r="AV241" s="98" t="s">
        <v>391</v>
      </c>
      <c r="AW241" s="92" t="b">
        <v>0</v>
      </c>
      <c r="AX241" s="92" t="s">
        <v>308</v>
      </c>
      <c r="AY241" s="98" t="s">
        <v>3356</v>
      </c>
      <c r="AZ241" s="92" t="s">
        <v>66</v>
      </c>
      <c r="BA241" s="130" t="s">
        <v>3358</v>
      </c>
      <c r="BB241">
        <v>2</v>
      </c>
      <c r="BC241" s="130">
        <v>-1</v>
      </c>
      <c r="BD241" s="130">
        <v>-0.5</v>
      </c>
      <c r="BE241" s="130" t="s">
        <v>4405</v>
      </c>
      <c r="BF241" s="130" t="s">
        <v>4396</v>
      </c>
      <c r="BG241" s="90" t="str">
        <f>REPLACE(INDEX(GroupVertices[Group], MATCH(Vertices[[#This Row],[Vertex]],GroupVertices[Vertex],0)),1,1,"")</f>
        <v>ast</v>
      </c>
      <c r="BH241" s="51"/>
      <c r="BI241" s="51"/>
      <c r="BJ241" s="51"/>
      <c r="BK241" s="51"/>
      <c r="BL241" s="51"/>
      <c r="BM241" s="51"/>
      <c r="BN241" s="161" t="s">
        <v>4728</v>
      </c>
      <c r="BO241" s="161" t="s">
        <v>4917</v>
      </c>
      <c r="BP241" s="161" t="s">
        <v>5074</v>
      </c>
      <c r="BQ241" s="161" t="s">
        <v>5074</v>
      </c>
    </row>
    <row r="242" spans="1:69" ht="41.45" customHeight="1" x14ac:dyDescent="0.25">
      <c r="A242" s="107" t="s">
        <v>3370</v>
      </c>
      <c r="C242" s="15" t="s">
        <v>4409</v>
      </c>
      <c r="D242" s="126"/>
      <c r="E242" s="131"/>
      <c r="F242" s="125"/>
      <c r="G242" s="119" t="s">
        <v>3395</v>
      </c>
      <c r="H242" s="126"/>
      <c r="I242" s="132"/>
      <c r="J242" s="127"/>
      <c r="K242" s="127"/>
      <c r="L242" s="133" t="s">
        <v>3481</v>
      </c>
      <c r="M242" s="128"/>
      <c r="N242" s="134">
        <v>1390.5662841796875</v>
      </c>
      <c r="O242" s="134">
        <v>9510.2548828125</v>
      </c>
      <c r="P242" s="135"/>
      <c r="Q242" s="136"/>
      <c r="R242" s="136"/>
      <c r="S242" s="51">
        <v>1</v>
      </c>
      <c r="T242" s="51">
        <v>0</v>
      </c>
      <c r="U242" s="51">
        <v>1</v>
      </c>
      <c r="V242" s="52">
        <v>0</v>
      </c>
      <c r="W242" s="52">
        <v>1.2639999999999999E-3</v>
      </c>
      <c r="X242" s="52">
        <v>2.6259999999999999E-3</v>
      </c>
      <c r="Y242" s="52">
        <v>0.400563</v>
      </c>
      <c r="Z242" s="52">
        <v>0</v>
      </c>
      <c r="AA242" s="52">
        <v>0</v>
      </c>
      <c r="AB242" s="137">
        <v>247</v>
      </c>
      <c r="AC242" s="137"/>
      <c r="AD242" s="118"/>
      <c r="AE242" s="92" t="s">
        <v>3434</v>
      </c>
      <c r="AF242" s="92">
        <v>50</v>
      </c>
      <c r="AG242" s="92">
        <v>4</v>
      </c>
      <c r="AH242" s="92">
        <v>130</v>
      </c>
      <c r="AI242" s="92">
        <v>30</v>
      </c>
      <c r="AJ242" s="92"/>
      <c r="AK242" s="92"/>
      <c r="AL242" s="92" t="s">
        <v>3448</v>
      </c>
      <c r="AM242" s="92"/>
      <c r="AN242" s="92"/>
      <c r="AO242" s="95">
        <v>40226.650092592594</v>
      </c>
      <c r="AP242" s="92"/>
      <c r="AQ242" s="92" t="b">
        <v>1</v>
      </c>
      <c r="AR242" s="92" t="b">
        <v>0</v>
      </c>
      <c r="AS242" s="92" t="b">
        <v>0</v>
      </c>
      <c r="AT242" s="92" t="s">
        <v>246</v>
      </c>
      <c r="AU242" s="92">
        <v>0</v>
      </c>
      <c r="AV242" s="98" t="s">
        <v>300</v>
      </c>
      <c r="AW242" s="92" t="b">
        <v>0</v>
      </c>
      <c r="AX242" s="92" t="s">
        <v>308</v>
      </c>
      <c r="AY242" s="98" t="s">
        <v>3470</v>
      </c>
      <c r="AZ242" s="92" t="s">
        <v>66</v>
      </c>
      <c r="BA242" s="130" t="s">
        <v>3360</v>
      </c>
      <c r="BB242">
        <v>2</v>
      </c>
      <c r="BC242" s="130">
        <v>0</v>
      </c>
      <c r="BD242" s="130">
        <v>0</v>
      </c>
      <c r="BE242" s="130" t="s">
        <v>4404</v>
      </c>
      <c r="BF242" s="130" t="s">
        <v>4396</v>
      </c>
      <c r="BG242" s="90" t="str">
        <f>REPLACE(INDEX(GroupVertices[Group], MATCH(Vertices[[#This Row],[Vertex]],GroupVertices[Vertex],0)),1,1,"")</f>
        <v>outh</v>
      </c>
      <c r="BH242" s="51"/>
      <c r="BI242" s="51"/>
      <c r="BJ242" s="51"/>
      <c r="BK242" s="51"/>
      <c r="BL242" s="51"/>
      <c r="BM242" s="51"/>
      <c r="BN242" s="161" t="s">
        <v>4731</v>
      </c>
      <c r="BO242" s="161" t="s">
        <v>4918</v>
      </c>
      <c r="BP242" s="161" t="s">
        <v>5077</v>
      </c>
      <c r="BQ242" s="161" t="s">
        <v>5258</v>
      </c>
    </row>
    <row r="243" spans="1:69" ht="41.45" customHeight="1" x14ac:dyDescent="0.25">
      <c r="A243" s="14" t="s">
        <v>3482</v>
      </c>
      <c r="C243" s="15" t="s">
        <v>4409</v>
      </c>
      <c r="D243" s="126"/>
      <c r="E243" s="131"/>
      <c r="F243" s="125"/>
      <c r="G243" s="119" t="s">
        <v>3486</v>
      </c>
      <c r="H243" s="126"/>
      <c r="I243" s="132"/>
      <c r="J243" s="127"/>
      <c r="K243" s="127"/>
      <c r="L243" s="133" t="s">
        <v>3499</v>
      </c>
      <c r="M243" s="128"/>
      <c r="N243" s="134">
        <v>394.02001953125</v>
      </c>
      <c r="O243" s="134">
        <v>7917.00439453125</v>
      </c>
      <c r="P243" s="135"/>
      <c r="Q243" s="136"/>
      <c r="R243" s="136"/>
      <c r="S243" s="51">
        <v>1</v>
      </c>
      <c r="T243" s="51">
        <v>0</v>
      </c>
      <c r="U243" s="51">
        <v>1</v>
      </c>
      <c r="V243" s="52">
        <v>0</v>
      </c>
      <c r="W243" s="52">
        <v>1.2639999999999999E-3</v>
      </c>
      <c r="X243" s="52">
        <v>2.6259999999999999E-3</v>
      </c>
      <c r="Y243" s="52">
        <v>0.400563</v>
      </c>
      <c r="Z243" s="52">
        <v>0</v>
      </c>
      <c r="AA243" s="52">
        <v>0</v>
      </c>
      <c r="AB243" s="137">
        <v>248</v>
      </c>
      <c r="AC243" s="137"/>
      <c r="AD243" s="106"/>
      <c r="AE243" s="91" t="s">
        <v>3491</v>
      </c>
      <c r="AF243" s="91">
        <v>203</v>
      </c>
      <c r="AG243" s="91">
        <v>34</v>
      </c>
      <c r="AH243" s="91">
        <v>21030</v>
      </c>
      <c r="AI243" s="91">
        <v>2084</v>
      </c>
      <c r="AJ243" s="91">
        <v>19800</v>
      </c>
      <c r="AK243" s="91" t="s">
        <v>3492</v>
      </c>
      <c r="AL243" s="91" t="s">
        <v>3493</v>
      </c>
      <c r="AM243" s="97" t="s">
        <v>3494</v>
      </c>
      <c r="AN243" s="91" t="s">
        <v>291</v>
      </c>
      <c r="AO243" s="94">
        <v>39667.751944444448</v>
      </c>
      <c r="AP243" s="97" t="s">
        <v>3495</v>
      </c>
      <c r="AQ243" s="91" t="b">
        <v>0</v>
      </c>
      <c r="AR243" s="91" t="b">
        <v>0</v>
      </c>
      <c r="AS243" s="91" t="b">
        <v>1</v>
      </c>
      <c r="AT243" s="91" t="s">
        <v>246</v>
      </c>
      <c r="AU243" s="91">
        <v>52</v>
      </c>
      <c r="AV243" s="97" t="s">
        <v>3496</v>
      </c>
      <c r="AW243" s="91" t="b">
        <v>0</v>
      </c>
      <c r="AX243" s="91" t="s">
        <v>308</v>
      </c>
      <c r="AY243" s="97" t="s">
        <v>3497</v>
      </c>
      <c r="AZ243" s="91" t="s">
        <v>66</v>
      </c>
      <c r="BA243" s="130" t="s">
        <v>3360</v>
      </c>
      <c r="BB243">
        <v>1</v>
      </c>
      <c r="BC243" s="130">
        <v>0</v>
      </c>
      <c r="BD243" s="130">
        <v>0</v>
      </c>
      <c r="BE243" s="130" t="s">
        <v>4404</v>
      </c>
      <c r="BF243" s="130" t="s">
        <v>4396</v>
      </c>
      <c r="BG243" s="90" t="str">
        <f>REPLACE(INDEX(GroupVertices[Group], MATCH(Vertices[[#This Row],[Vertex]],GroupVertices[Vertex],0)),1,1,"")</f>
        <v>outh</v>
      </c>
      <c r="BH243" s="51"/>
      <c r="BI243" s="51"/>
      <c r="BJ243" s="51"/>
      <c r="BK243" s="51"/>
      <c r="BL243" s="51"/>
      <c r="BM243" s="51"/>
      <c r="BN243" s="161" t="s">
        <v>4732</v>
      </c>
      <c r="BO243" s="161" t="s">
        <v>4732</v>
      </c>
      <c r="BP243" s="161" t="s">
        <v>5078</v>
      </c>
      <c r="BQ243" s="161" t="s">
        <v>5078</v>
      </c>
    </row>
    <row r="244" spans="1:69" ht="41.45" customHeight="1" x14ac:dyDescent="0.25">
      <c r="A244" s="107" t="s">
        <v>3501</v>
      </c>
      <c r="C244" s="15" t="s">
        <v>4409</v>
      </c>
      <c r="D244" s="126"/>
      <c r="E244" s="131"/>
      <c r="F244" s="125"/>
      <c r="G244" s="119" t="s">
        <v>759</v>
      </c>
      <c r="H244" s="126"/>
      <c r="I244" s="132"/>
      <c r="J244" s="127"/>
      <c r="K244" s="127"/>
      <c r="L244" s="133" t="s">
        <v>3510</v>
      </c>
      <c r="M244" s="128"/>
      <c r="N244" s="134">
        <v>1860.6285400390625</v>
      </c>
      <c r="O244" s="134">
        <v>8280.73828125</v>
      </c>
      <c r="P244" s="135"/>
      <c r="Q244" s="136"/>
      <c r="R244" s="136"/>
      <c r="S244" s="51">
        <v>1</v>
      </c>
      <c r="T244" s="51">
        <v>0</v>
      </c>
      <c r="U244" s="51">
        <v>1</v>
      </c>
      <c r="V244" s="52">
        <v>0</v>
      </c>
      <c r="W244" s="52">
        <v>1.2639999999999999E-3</v>
      </c>
      <c r="X244" s="52">
        <v>2.6259999999999999E-3</v>
      </c>
      <c r="Y244" s="52">
        <v>0.400563</v>
      </c>
      <c r="Z244" s="52">
        <v>0</v>
      </c>
      <c r="AA244" s="52">
        <v>0</v>
      </c>
      <c r="AB244" s="137">
        <v>249</v>
      </c>
      <c r="AC244" s="137"/>
      <c r="AD244" s="118"/>
      <c r="AE244" s="92" t="s">
        <v>3508</v>
      </c>
      <c r="AF244" s="92">
        <v>64</v>
      </c>
      <c r="AG244" s="92">
        <v>3</v>
      </c>
      <c r="AH244" s="92">
        <v>17</v>
      </c>
      <c r="AI244" s="92">
        <v>3</v>
      </c>
      <c r="AJ244" s="92"/>
      <c r="AK244" s="92"/>
      <c r="AL244" s="92"/>
      <c r="AM244" s="92"/>
      <c r="AN244" s="92"/>
      <c r="AO244" s="95">
        <v>42421.217881944445</v>
      </c>
      <c r="AP244" s="92"/>
      <c r="AQ244" s="92" t="b">
        <v>1</v>
      </c>
      <c r="AR244" s="92" t="b">
        <v>1</v>
      </c>
      <c r="AS244" s="92" t="b">
        <v>0</v>
      </c>
      <c r="AT244" s="92" t="s">
        <v>246</v>
      </c>
      <c r="AU244" s="92">
        <v>0</v>
      </c>
      <c r="AV244" s="92"/>
      <c r="AW244" s="92" t="b">
        <v>0</v>
      </c>
      <c r="AX244" s="92" t="s">
        <v>308</v>
      </c>
      <c r="AY244" s="98" t="s">
        <v>3509</v>
      </c>
      <c r="AZ244" s="92" t="s">
        <v>66</v>
      </c>
      <c r="BA244" s="130" t="s">
        <v>3360</v>
      </c>
      <c r="BB244">
        <v>2</v>
      </c>
      <c r="BC244" s="130">
        <v>0</v>
      </c>
      <c r="BD244" s="130">
        <v>0</v>
      </c>
      <c r="BE244" s="130" t="s">
        <v>4404</v>
      </c>
      <c r="BF244" s="130" t="s">
        <v>4396</v>
      </c>
      <c r="BG244" s="90" t="str">
        <f>REPLACE(INDEX(GroupVertices[Group], MATCH(Vertices[[#This Row],[Vertex]],GroupVertices[Vertex],0)),1,1,"")</f>
        <v>outh</v>
      </c>
      <c r="BH244" s="51"/>
      <c r="BI244" s="51"/>
      <c r="BJ244" s="51"/>
      <c r="BK244" s="51"/>
      <c r="BL244" s="51"/>
      <c r="BM244" s="51"/>
      <c r="BN244" s="161" t="s">
        <v>4734</v>
      </c>
      <c r="BO244" s="161" t="s">
        <v>4919</v>
      </c>
      <c r="BP244" s="161" t="s">
        <v>5080</v>
      </c>
      <c r="BQ244" s="161" t="s">
        <v>5259</v>
      </c>
    </row>
    <row r="245" spans="1:69" ht="41.45" customHeight="1" x14ac:dyDescent="0.25">
      <c r="A245" s="107" t="s">
        <v>3511</v>
      </c>
      <c r="C245" s="15" t="s">
        <v>4409</v>
      </c>
      <c r="D245" s="126"/>
      <c r="E245" s="131"/>
      <c r="F245" s="125"/>
      <c r="G245" s="119" t="s">
        <v>3514</v>
      </c>
      <c r="H245" s="126"/>
      <c r="I245" s="132"/>
      <c r="J245" s="127"/>
      <c r="K245" s="127"/>
      <c r="L245" s="133" t="s">
        <v>3522</v>
      </c>
      <c r="M245" s="128"/>
      <c r="N245" s="134">
        <v>1695.616455078125</v>
      </c>
      <c r="O245" s="134">
        <v>8091.4306640625</v>
      </c>
      <c r="P245" s="135"/>
      <c r="Q245" s="136"/>
      <c r="R245" s="136"/>
      <c r="S245" s="51">
        <v>1</v>
      </c>
      <c r="T245" s="51">
        <v>0</v>
      </c>
      <c r="U245" s="51">
        <v>1</v>
      </c>
      <c r="V245" s="52">
        <v>0</v>
      </c>
      <c r="W245" s="52">
        <v>1.2639999999999999E-3</v>
      </c>
      <c r="X245" s="52">
        <v>2.6259999999999999E-3</v>
      </c>
      <c r="Y245" s="52">
        <v>0.400563</v>
      </c>
      <c r="Z245" s="52">
        <v>0</v>
      </c>
      <c r="AA245" s="52">
        <v>0</v>
      </c>
      <c r="AB245" s="137">
        <v>250</v>
      </c>
      <c r="AC245" s="137"/>
      <c r="AD245" s="118"/>
      <c r="AE245" s="92" t="s">
        <v>3517</v>
      </c>
      <c r="AF245" s="92">
        <v>62</v>
      </c>
      <c r="AG245" s="92">
        <v>9</v>
      </c>
      <c r="AH245" s="92">
        <v>26</v>
      </c>
      <c r="AI245" s="92">
        <v>5</v>
      </c>
      <c r="AJ245" s="92"/>
      <c r="AK245" s="92" t="s">
        <v>3518</v>
      </c>
      <c r="AL245" s="92" t="s">
        <v>3519</v>
      </c>
      <c r="AM245" s="92"/>
      <c r="AN245" s="92"/>
      <c r="AO245" s="95">
        <v>40865.657453703701</v>
      </c>
      <c r="AP245" s="92"/>
      <c r="AQ245" s="92" t="b">
        <v>0</v>
      </c>
      <c r="AR245" s="92" t="b">
        <v>0</v>
      </c>
      <c r="AS245" s="92" t="b">
        <v>0</v>
      </c>
      <c r="AT245" s="92" t="s">
        <v>246</v>
      </c>
      <c r="AU245" s="92">
        <v>0</v>
      </c>
      <c r="AV245" s="98" t="s">
        <v>3520</v>
      </c>
      <c r="AW245" s="92" t="b">
        <v>0</v>
      </c>
      <c r="AX245" s="92" t="s">
        <v>308</v>
      </c>
      <c r="AY245" s="98" t="s">
        <v>3521</v>
      </c>
      <c r="AZ245" s="92" t="s">
        <v>66</v>
      </c>
      <c r="BA245" s="130" t="s">
        <v>3523</v>
      </c>
      <c r="BB245">
        <v>1</v>
      </c>
      <c r="BC245" s="130">
        <v>-1</v>
      </c>
      <c r="BD245" s="130">
        <v>-1</v>
      </c>
      <c r="BE245" s="130" t="s">
        <v>4404</v>
      </c>
      <c r="BF245" s="130" t="s">
        <v>4396</v>
      </c>
      <c r="BG245" s="90" t="str">
        <f>REPLACE(INDEX(GroupVertices[Group], MATCH(Vertices[[#This Row],[Vertex]],GroupVertices[Vertex],0)),1,1,"")</f>
        <v>outh</v>
      </c>
      <c r="BH245" s="51" t="s">
        <v>3513</v>
      </c>
      <c r="BI245" s="51" t="s">
        <v>3513</v>
      </c>
      <c r="BJ245" s="51" t="s">
        <v>342</v>
      </c>
      <c r="BK245" s="51" t="s">
        <v>342</v>
      </c>
      <c r="BL245" s="51"/>
      <c r="BM245" s="51"/>
      <c r="BN245" s="161" t="s">
        <v>4735</v>
      </c>
      <c r="BO245" s="161" t="s">
        <v>4735</v>
      </c>
      <c r="BP245" s="161" t="s">
        <v>5081</v>
      </c>
      <c r="BQ245" s="161" t="s">
        <v>5081</v>
      </c>
    </row>
    <row r="246" spans="1:69" ht="41.45" customHeight="1" x14ac:dyDescent="0.25">
      <c r="A246" s="14" t="s">
        <v>3598</v>
      </c>
      <c r="C246" s="15" t="s">
        <v>4409</v>
      </c>
      <c r="D246" s="126"/>
      <c r="E246" s="131"/>
      <c r="F246" s="125"/>
      <c r="G246" s="119" t="s">
        <v>3605</v>
      </c>
      <c r="H246" s="126"/>
      <c r="I246" s="132"/>
      <c r="J246" s="127"/>
      <c r="K246" s="127"/>
      <c r="L246" s="133" t="s">
        <v>3618</v>
      </c>
      <c r="M246" s="128"/>
      <c r="N246" s="134">
        <v>4265.794921875</v>
      </c>
      <c r="O246" s="134">
        <v>3228.914794921875</v>
      </c>
      <c r="P246" s="135"/>
      <c r="Q246" s="136"/>
      <c r="R246" s="136"/>
      <c r="S246" s="51">
        <v>1</v>
      </c>
      <c r="T246" s="51">
        <v>0</v>
      </c>
      <c r="U246" s="51">
        <v>1</v>
      </c>
      <c r="V246" s="52">
        <v>0</v>
      </c>
      <c r="W246" s="52">
        <v>1.2639999999999999E-3</v>
      </c>
      <c r="X246" s="52">
        <v>2.6259999999999999E-3</v>
      </c>
      <c r="Y246" s="52">
        <v>0.400563</v>
      </c>
      <c r="Z246" s="52">
        <v>0</v>
      </c>
      <c r="AA246" s="52">
        <v>0</v>
      </c>
      <c r="AB246" s="137">
        <v>251</v>
      </c>
      <c r="AC246" s="137"/>
      <c r="AD246" s="106"/>
      <c r="AE246" s="91" t="s">
        <v>3612</v>
      </c>
      <c r="AF246" s="91">
        <v>56</v>
      </c>
      <c r="AG246" s="91">
        <v>21</v>
      </c>
      <c r="AH246" s="91">
        <v>44</v>
      </c>
      <c r="AI246" s="91">
        <v>17</v>
      </c>
      <c r="AJ246" s="91">
        <v>19800</v>
      </c>
      <c r="AK246" s="91" t="s">
        <v>3614</v>
      </c>
      <c r="AL246" s="91" t="s">
        <v>3615</v>
      </c>
      <c r="AM246" s="91"/>
      <c r="AN246" s="91" t="s">
        <v>291</v>
      </c>
      <c r="AO246" s="94">
        <v>40386.58997685185</v>
      </c>
      <c r="AP246" s="91"/>
      <c r="AQ246" s="91" t="b">
        <v>1</v>
      </c>
      <c r="AR246" s="91" t="b">
        <v>0</v>
      </c>
      <c r="AS246" s="91" t="b">
        <v>1</v>
      </c>
      <c r="AT246" s="91" t="s">
        <v>246</v>
      </c>
      <c r="AU246" s="91">
        <v>1</v>
      </c>
      <c r="AV246" s="97" t="s">
        <v>300</v>
      </c>
      <c r="AW246" s="91" t="b">
        <v>0</v>
      </c>
      <c r="AX246" s="91" t="s">
        <v>308</v>
      </c>
      <c r="AY246" s="97" t="s">
        <v>3616</v>
      </c>
      <c r="AZ246" s="91" t="s">
        <v>66</v>
      </c>
      <c r="BA246" s="130" t="s">
        <v>3536</v>
      </c>
      <c r="BB246">
        <v>1</v>
      </c>
      <c r="BC246" s="130">
        <v>-1</v>
      </c>
      <c r="BD246" s="130">
        <v>-1</v>
      </c>
      <c r="BE246" s="130" t="s">
        <v>4406</v>
      </c>
      <c r="BF246" s="130" t="s">
        <v>4396</v>
      </c>
      <c r="BG246" s="90" t="str">
        <f>REPLACE(INDEX(GroupVertices[Group], MATCH(Vertices[[#This Row],[Vertex]],GroupVertices[Vertex],0)),1,1,"")</f>
        <v>orth</v>
      </c>
      <c r="BH246" s="51"/>
      <c r="BI246" s="51"/>
      <c r="BJ246" s="51"/>
      <c r="BK246" s="51"/>
      <c r="BL246" s="51"/>
      <c r="BM246" s="51"/>
      <c r="BN246" s="161" t="s">
        <v>4738</v>
      </c>
      <c r="BO246" s="161" t="s">
        <v>4738</v>
      </c>
      <c r="BP246" s="161" t="s">
        <v>5084</v>
      </c>
      <c r="BQ246" s="161" t="s">
        <v>5084</v>
      </c>
    </row>
    <row r="247" spans="1:69" ht="41.45" customHeight="1" x14ac:dyDescent="0.25">
      <c r="A247" s="107" t="s">
        <v>3599</v>
      </c>
      <c r="C247" s="15" t="s">
        <v>4409</v>
      </c>
      <c r="D247" s="126"/>
      <c r="E247" s="131"/>
      <c r="F247" s="125"/>
      <c r="G247" s="119" t="s">
        <v>2162</v>
      </c>
      <c r="H247" s="126"/>
      <c r="I247" s="132"/>
      <c r="J247" s="127"/>
      <c r="K247" s="127"/>
      <c r="L247" s="133" t="s">
        <v>3619</v>
      </c>
      <c r="M247" s="128"/>
      <c r="N247" s="134">
        <v>2889.89501953125</v>
      </c>
      <c r="O247" s="134">
        <v>3049.329833984375</v>
      </c>
      <c r="P247" s="135"/>
      <c r="Q247" s="136"/>
      <c r="R247" s="136"/>
      <c r="S247" s="51">
        <v>1</v>
      </c>
      <c r="T247" s="51">
        <v>0</v>
      </c>
      <c r="U247" s="51">
        <v>1</v>
      </c>
      <c r="V247" s="52">
        <v>0</v>
      </c>
      <c r="W247" s="52">
        <v>1.2639999999999999E-3</v>
      </c>
      <c r="X247" s="52">
        <v>2.6259999999999999E-3</v>
      </c>
      <c r="Y247" s="52">
        <v>0.400563</v>
      </c>
      <c r="Z247" s="52">
        <v>0</v>
      </c>
      <c r="AA247" s="52">
        <v>0</v>
      </c>
      <c r="AB247" s="137">
        <v>252</v>
      </c>
      <c r="AC247" s="137"/>
      <c r="AD247" s="118"/>
      <c r="AE247" s="92" t="s">
        <v>3613</v>
      </c>
      <c r="AF247" s="92">
        <v>23</v>
      </c>
      <c r="AG247" s="92">
        <v>0</v>
      </c>
      <c r="AH247" s="92">
        <v>46</v>
      </c>
      <c r="AI247" s="92">
        <v>0</v>
      </c>
      <c r="AJ247" s="92"/>
      <c r="AK247" s="92"/>
      <c r="AL247" s="92"/>
      <c r="AM247" s="92"/>
      <c r="AN247" s="92"/>
      <c r="AO247" s="95">
        <v>42750.164490740739</v>
      </c>
      <c r="AP247" s="92"/>
      <c r="AQ247" s="92" t="b">
        <v>1</v>
      </c>
      <c r="AR247" s="92" t="b">
        <v>1</v>
      </c>
      <c r="AS247" s="92" t="b">
        <v>1</v>
      </c>
      <c r="AT247" s="92" t="s">
        <v>246</v>
      </c>
      <c r="AU247" s="92">
        <v>0</v>
      </c>
      <c r="AV247" s="92"/>
      <c r="AW247" s="92" t="b">
        <v>0</v>
      </c>
      <c r="AX247" s="92" t="s">
        <v>308</v>
      </c>
      <c r="AY247" s="98" t="s">
        <v>3617</v>
      </c>
      <c r="AZ247" s="92" t="s">
        <v>66</v>
      </c>
      <c r="BA247" s="130" t="s">
        <v>3536</v>
      </c>
      <c r="BB247">
        <v>2</v>
      </c>
      <c r="BC247" s="130">
        <v>-2</v>
      </c>
      <c r="BD247" s="130">
        <v>-1</v>
      </c>
      <c r="BE247" s="130" t="s">
        <v>4406</v>
      </c>
      <c r="BF247" s="130" t="s">
        <v>4396</v>
      </c>
      <c r="BG247" s="90" t="str">
        <f>REPLACE(INDEX(GroupVertices[Group], MATCH(Vertices[[#This Row],[Vertex]],GroupVertices[Vertex],0)),1,1,"")</f>
        <v>orth</v>
      </c>
      <c r="BH247" s="51" t="s">
        <v>4572</v>
      </c>
      <c r="BI247" s="51" t="s">
        <v>4572</v>
      </c>
      <c r="BJ247" s="51" t="s">
        <v>342</v>
      </c>
      <c r="BK247" s="51" t="s">
        <v>342</v>
      </c>
      <c r="BL247" s="51"/>
      <c r="BM247" s="51"/>
      <c r="BN247" s="161" t="s">
        <v>4739</v>
      </c>
      <c r="BO247" s="161" t="s">
        <v>4921</v>
      </c>
      <c r="BP247" s="161" t="s">
        <v>5085</v>
      </c>
      <c r="BQ247" s="161" t="s">
        <v>5261</v>
      </c>
    </row>
    <row r="248" spans="1:69" ht="41.45" customHeight="1" x14ac:dyDescent="0.25">
      <c r="A248" s="107" t="s">
        <v>3620</v>
      </c>
      <c r="C248" s="15" t="s">
        <v>4409</v>
      </c>
      <c r="D248" s="108"/>
      <c r="E248" s="109"/>
      <c r="F248" s="110"/>
      <c r="G248" s="120" t="s">
        <v>1584</v>
      </c>
      <c r="H248" s="108"/>
      <c r="I248" s="111"/>
      <c r="J248" s="112"/>
      <c r="K248" s="112"/>
      <c r="L248" s="122" t="s">
        <v>3634</v>
      </c>
      <c r="M248" s="113"/>
      <c r="N248" s="114">
        <v>3888.0234375</v>
      </c>
      <c r="O248" s="114">
        <v>3079.507568359375</v>
      </c>
      <c r="P248" s="115"/>
      <c r="Q248" s="116"/>
      <c r="R248" s="116"/>
      <c r="S248" s="51">
        <v>1</v>
      </c>
      <c r="T248" s="51">
        <v>0</v>
      </c>
      <c r="U248" s="51">
        <v>1</v>
      </c>
      <c r="V248" s="52">
        <v>0</v>
      </c>
      <c r="W248" s="52">
        <v>1.2639999999999999E-3</v>
      </c>
      <c r="X248" s="52">
        <v>2.6259999999999999E-3</v>
      </c>
      <c r="Y248" s="52">
        <v>0.400563</v>
      </c>
      <c r="Z248" s="52">
        <v>0</v>
      </c>
      <c r="AA248" s="52">
        <v>0</v>
      </c>
      <c r="AB248" s="117">
        <v>253</v>
      </c>
      <c r="AC248" s="117"/>
      <c r="AD248" s="118"/>
      <c r="AE248" s="92" t="s">
        <v>3631</v>
      </c>
      <c r="AF248" s="92">
        <v>1</v>
      </c>
      <c r="AG248" s="92">
        <v>0</v>
      </c>
      <c r="AH248" s="92">
        <v>31</v>
      </c>
      <c r="AI248" s="92">
        <v>0</v>
      </c>
      <c r="AJ248" s="92"/>
      <c r="AK248" s="92"/>
      <c r="AL248" s="92" t="s">
        <v>3632</v>
      </c>
      <c r="AM248" s="92"/>
      <c r="AN248" s="92"/>
      <c r="AO248" s="95">
        <v>41104.140763888892</v>
      </c>
      <c r="AP248" s="92"/>
      <c r="AQ248" s="92" t="b">
        <v>0</v>
      </c>
      <c r="AR248" s="92" t="b">
        <v>1</v>
      </c>
      <c r="AS248" s="92" t="b">
        <v>0</v>
      </c>
      <c r="AT248" s="92" t="s">
        <v>246</v>
      </c>
      <c r="AU248" s="92">
        <v>0</v>
      </c>
      <c r="AV248" s="98" t="s">
        <v>300</v>
      </c>
      <c r="AW248" s="92" t="b">
        <v>0</v>
      </c>
      <c r="AX248" s="92" t="s">
        <v>308</v>
      </c>
      <c r="AY248" s="98" t="s">
        <v>3633</v>
      </c>
      <c r="AZ248" s="92" t="s">
        <v>66</v>
      </c>
      <c r="BA248" s="130" t="s">
        <v>3536</v>
      </c>
      <c r="BB248">
        <v>6</v>
      </c>
      <c r="BC248" s="130">
        <v>-6</v>
      </c>
      <c r="BD248" s="130">
        <v>-1</v>
      </c>
      <c r="BE248" s="130" t="s">
        <v>4406</v>
      </c>
      <c r="BF248" s="130" t="s">
        <v>4396</v>
      </c>
      <c r="BG248" s="90" t="str">
        <f>REPLACE(INDEX(GroupVertices[Group], MATCH(Vertices[[#This Row],[Vertex]],GroupVertices[Vertex],0)),1,1,"")</f>
        <v>orth</v>
      </c>
      <c r="BH248" s="51"/>
      <c r="BI248" s="51"/>
      <c r="BJ248" s="51"/>
      <c r="BK248" s="51"/>
      <c r="BL248" s="51"/>
      <c r="BM248" s="51"/>
      <c r="BN248" s="161" t="s">
        <v>4740</v>
      </c>
      <c r="BO248" s="161" t="s">
        <v>4922</v>
      </c>
      <c r="BP248" s="161" t="s">
        <v>5086</v>
      </c>
      <c r="BQ248" s="161" t="s">
        <v>5262</v>
      </c>
    </row>
    <row r="249" spans="1:69" ht="41.45" customHeight="1" x14ac:dyDescent="0.25">
      <c r="A249" s="107" t="s">
        <v>3726</v>
      </c>
      <c r="C249" s="15" t="s">
        <v>4409</v>
      </c>
      <c r="D249" s="126"/>
      <c r="E249" s="131"/>
      <c r="F249" s="125"/>
      <c r="G249" s="119" t="s">
        <v>3729</v>
      </c>
      <c r="H249" s="126"/>
      <c r="I249" s="132"/>
      <c r="J249" s="127"/>
      <c r="K249" s="127"/>
      <c r="L249" s="133" t="s">
        <v>3735</v>
      </c>
      <c r="M249" s="128"/>
      <c r="N249" s="134">
        <v>2670.667724609375</v>
      </c>
      <c r="O249" s="134">
        <v>405.70989990234375</v>
      </c>
      <c r="P249" s="135"/>
      <c r="Q249" s="136"/>
      <c r="R249" s="136"/>
      <c r="S249" s="51">
        <v>1</v>
      </c>
      <c r="T249" s="51">
        <v>0</v>
      </c>
      <c r="U249" s="51">
        <v>1</v>
      </c>
      <c r="V249" s="52">
        <v>0</v>
      </c>
      <c r="W249" s="52">
        <v>1.2639999999999999E-3</v>
      </c>
      <c r="X249" s="52">
        <v>2.6259999999999999E-3</v>
      </c>
      <c r="Y249" s="52">
        <v>0.400563</v>
      </c>
      <c r="Z249" s="52">
        <v>0</v>
      </c>
      <c r="AA249" s="52">
        <v>0</v>
      </c>
      <c r="AB249" s="137">
        <v>254</v>
      </c>
      <c r="AC249" s="137"/>
      <c r="AD249" s="118"/>
      <c r="AE249" s="92" t="s">
        <v>3732</v>
      </c>
      <c r="AF249" s="92">
        <v>39</v>
      </c>
      <c r="AG249" s="92">
        <v>4</v>
      </c>
      <c r="AH249" s="92">
        <v>19</v>
      </c>
      <c r="AI249" s="92">
        <v>7</v>
      </c>
      <c r="AJ249" s="92">
        <v>19800</v>
      </c>
      <c r="AK249" s="92"/>
      <c r="AL249" s="92" t="s">
        <v>3733</v>
      </c>
      <c r="AM249" s="92"/>
      <c r="AN249" s="92" t="s">
        <v>606</v>
      </c>
      <c r="AO249" s="95">
        <v>40373.462222222224</v>
      </c>
      <c r="AP249" s="92"/>
      <c r="AQ249" s="92" t="b">
        <v>1</v>
      </c>
      <c r="AR249" s="92" t="b">
        <v>0</v>
      </c>
      <c r="AS249" s="92" t="b">
        <v>1</v>
      </c>
      <c r="AT249" s="92" t="s">
        <v>246</v>
      </c>
      <c r="AU249" s="92">
        <v>0</v>
      </c>
      <c r="AV249" s="98" t="s">
        <v>300</v>
      </c>
      <c r="AW249" s="92" t="b">
        <v>0</v>
      </c>
      <c r="AX249" s="92" t="s">
        <v>308</v>
      </c>
      <c r="AY249" s="98" t="s">
        <v>3734</v>
      </c>
      <c r="AZ249" s="92" t="s">
        <v>66</v>
      </c>
      <c r="BA249" s="130" t="s">
        <v>3536</v>
      </c>
      <c r="BB249">
        <v>1</v>
      </c>
      <c r="BC249" s="130">
        <v>-1</v>
      </c>
      <c r="BD249" s="130">
        <v>-1</v>
      </c>
      <c r="BE249" s="130" t="s">
        <v>4406</v>
      </c>
      <c r="BF249" s="130" t="s">
        <v>4396</v>
      </c>
      <c r="BG249" s="90" t="str">
        <f>REPLACE(INDEX(GroupVertices[Group], MATCH(Vertices[[#This Row],[Vertex]],GroupVertices[Vertex],0)),1,1,"")</f>
        <v>orth</v>
      </c>
      <c r="BH249" s="51" t="s">
        <v>3728</v>
      </c>
      <c r="BI249" s="51" t="s">
        <v>3728</v>
      </c>
      <c r="BJ249" s="51" t="s">
        <v>342</v>
      </c>
      <c r="BK249" s="51" t="s">
        <v>342</v>
      </c>
      <c r="BL249" s="51"/>
      <c r="BM249" s="51"/>
      <c r="BN249" s="161" t="s">
        <v>4748</v>
      </c>
      <c r="BO249" s="161" t="s">
        <v>4748</v>
      </c>
      <c r="BP249" s="161" t="s">
        <v>5094</v>
      </c>
      <c r="BQ249" s="161" t="s">
        <v>5094</v>
      </c>
    </row>
    <row r="250" spans="1:69" ht="41.45" customHeight="1" x14ac:dyDescent="0.25">
      <c r="A250" s="107" t="s">
        <v>3821</v>
      </c>
      <c r="C250" s="15" t="s">
        <v>4409</v>
      </c>
      <c r="D250" s="108"/>
      <c r="E250" s="109"/>
      <c r="F250" s="110"/>
      <c r="G250" s="120" t="s">
        <v>3823</v>
      </c>
      <c r="H250" s="108"/>
      <c r="I250" s="111"/>
      <c r="J250" s="112"/>
      <c r="K250" s="112"/>
      <c r="L250" s="122" t="s">
        <v>3829</v>
      </c>
      <c r="M250" s="113"/>
      <c r="N250" s="114">
        <v>2810.006103515625</v>
      </c>
      <c r="O250" s="114">
        <v>923.2801513671875</v>
      </c>
      <c r="P250" s="115"/>
      <c r="Q250" s="116"/>
      <c r="R250" s="116"/>
      <c r="S250" s="51">
        <v>1</v>
      </c>
      <c r="T250" s="51">
        <v>0</v>
      </c>
      <c r="U250" s="51">
        <v>1</v>
      </c>
      <c r="V250" s="52">
        <v>0</v>
      </c>
      <c r="W250" s="52">
        <v>1.2639999999999999E-3</v>
      </c>
      <c r="X250" s="52">
        <v>2.6259999999999999E-3</v>
      </c>
      <c r="Y250" s="52">
        <v>0.400563</v>
      </c>
      <c r="Z250" s="52">
        <v>0</v>
      </c>
      <c r="AA250" s="52">
        <v>0</v>
      </c>
      <c r="AB250" s="117">
        <v>255</v>
      </c>
      <c r="AC250" s="117"/>
      <c r="AD250" s="118"/>
      <c r="AE250" s="92" t="s">
        <v>3826</v>
      </c>
      <c r="AF250" s="92">
        <v>9</v>
      </c>
      <c r="AG250" s="92">
        <v>12</v>
      </c>
      <c r="AH250" s="92">
        <v>66</v>
      </c>
      <c r="AI250" s="92">
        <v>57</v>
      </c>
      <c r="AJ250" s="92">
        <v>19800</v>
      </c>
      <c r="AK250" s="92"/>
      <c r="AL250" s="92" t="s">
        <v>3827</v>
      </c>
      <c r="AM250" s="92"/>
      <c r="AN250" s="92" t="s">
        <v>606</v>
      </c>
      <c r="AO250" s="95">
        <v>40440.544942129629</v>
      </c>
      <c r="AP250" s="92"/>
      <c r="AQ250" s="92" t="b">
        <v>1</v>
      </c>
      <c r="AR250" s="92" t="b">
        <v>0</v>
      </c>
      <c r="AS250" s="92" t="b">
        <v>0</v>
      </c>
      <c r="AT250" s="92" t="s">
        <v>246</v>
      </c>
      <c r="AU250" s="92">
        <v>0</v>
      </c>
      <c r="AV250" s="98" t="s">
        <v>300</v>
      </c>
      <c r="AW250" s="92" t="b">
        <v>0</v>
      </c>
      <c r="AX250" s="92" t="s">
        <v>308</v>
      </c>
      <c r="AY250" s="98" t="s">
        <v>3828</v>
      </c>
      <c r="AZ250" s="92" t="s">
        <v>66</v>
      </c>
      <c r="BA250" s="130" t="s">
        <v>3787</v>
      </c>
      <c r="BB250">
        <v>1</v>
      </c>
      <c r="BC250" s="130">
        <v>-1</v>
      </c>
      <c r="BD250" s="130">
        <v>-1</v>
      </c>
      <c r="BE250" s="130" t="s">
        <v>4406</v>
      </c>
      <c r="BF250" s="130" t="s">
        <v>4396</v>
      </c>
      <c r="BG250" s="90" t="str">
        <f>REPLACE(INDEX(GroupVertices[Group], MATCH(Vertices[[#This Row],[Vertex]],GroupVertices[Vertex],0)),1,1,"")</f>
        <v>orth</v>
      </c>
      <c r="BH250" s="51"/>
      <c r="BI250" s="51"/>
      <c r="BJ250" s="51"/>
      <c r="BK250" s="51"/>
      <c r="BL250" s="51"/>
      <c r="BM250" s="51"/>
      <c r="BN250" s="161" t="s">
        <v>4750</v>
      </c>
      <c r="BO250" s="161" t="s">
        <v>4750</v>
      </c>
      <c r="BP250" s="161" t="s">
        <v>5096</v>
      </c>
      <c r="BQ250" s="161" t="s">
        <v>5096</v>
      </c>
    </row>
    <row r="251" spans="1:69" ht="41.45" customHeight="1" x14ac:dyDescent="0.25">
      <c r="A251" s="14" t="s">
        <v>3906</v>
      </c>
      <c r="C251" s="15" t="s">
        <v>4409</v>
      </c>
      <c r="D251" s="126"/>
      <c r="E251" s="131"/>
      <c r="F251" s="125"/>
      <c r="G251" s="119" t="s">
        <v>3922</v>
      </c>
      <c r="H251" s="126"/>
      <c r="I251" s="132"/>
      <c r="J251" s="127"/>
      <c r="K251" s="127"/>
      <c r="L251" s="133" t="s">
        <v>3966</v>
      </c>
      <c r="M251" s="128"/>
      <c r="N251" s="134">
        <v>6837.19189453125</v>
      </c>
      <c r="O251" s="134">
        <v>2548.232666015625</v>
      </c>
      <c r="P251" s="135"/>
      <c r="Q251" s="136"/>
      <c r="R251" s="136"/>
      <c r="S251" s="51">
        <v>1</v>
      </c>
      <c r="T251" s="51">
        <v>0</v>
      </c>
      <c r="U251" s="51">
        <v>1</v>
      </c>
      <c r="V251" s="52">
        <v>0</v>
      </c>
      <c r="W251" s="52">
        <v>1.2639999999999999E-3</v>
      </c>
      <c r="X251" s="52">
        <v>2.6259999999999999E-3</v>
      </c>
      <c r="Y251" s="52">
        <v>0.400563</v>
      </c>
      <c r="Z251" s="52">
        <v>0</v>
      </c>
      <c r="AA251" s="52">
        <v>0</v>
      </c>
      <c r="AB251" s="137">
        <v>256</v>
      </c>
      <c r="AC251" s="137"/>
      <c r="AD251" s="106"/>
      <c r="AE251" s="91" t="s">
        <v>3945</v>
      </c>
      <c r="AF251" s="91">
        <v>28</v>
      </c>
      <c r="AG251" s="91">
        <v>32</v>
      </c>
      <c r="AH251" s="91">
        <v>38</v>
      </c>
      <c r="AI251" s="91">
        <v>4</v>
      </c>
      <c r="AJ251" s="91"/>
      <c r="AK251" s="91"/>
      <c r="AL251" s="91"/>
      <c r="AM251" s="91"/>
      <c r="AN251" s="91"/>
      <c r="AO251" s="94">
        <v>42381.595393518517</v>
      </c>
      <c r="AP251" s="91"/>
      <c r="AQ251" s="91" t="b">
        <v>1</v>
      </c>
      <c r="AR251" s="91" t="b">
        <v>0</v>
      </c>
      <c r="AS251" s="91" t="b">
        <v>0</v>
      </c>
      <c r="AT251" s="91" t="s">
        <v>246</v>
      </c>
      <c r="AU251" s="91">
        <v>0</v>
      </c>
      <c r="AV251" s="91"/>
      <c r="AW251" s="91" t="b">
        <v>0</v>
      </c>
      <c r="AX251" s="91" t="s">
        <v>308</v>
      </c>
      <c r="AY251" s="97" t="s">
        <v>3960</v>
      </c>
      <c r="AZ251" s="91" t="s">
        <v>66</v>
      </c>
      <c r="BA251" s="130" t="s">
        <v>3902</v>
      </c>
      <c r="BB251">
        <v>1</v>
      </c>
      <c r="BC251" s="130">
        <v>0</v>
      </c>
      <c r="BD251" s="130">
        <v>0</v>
      </c>
      <c r="BE251" s="130" t="s">
        <v>4405</v>
      </c>
      <c r="BF251" s="130" t="s">
        <v>4396</v>
      </c>
      <c r="BG251" s="90" t="str">
        <f>REPLACE(INDEX(GroupVertices[Group], MATCH(Vertices[[#This Row],[Vertex]],GroupVertices[Vertex],0)),1,1,"")</f>
        <v>ast</v>
      </c>
      <c r="BH251" s="51"/>
      <c r="BI251" s="51"/>
      <c r="BJ251" s="51"/>
      <c r="BK251" s="51"/>
      <c r="BL251" s="51"/>
      <c r="BM251" s="51"/>
      <c r="BN251" s="161" t="s">
        <v>4754</v>
      </c>
      <c r="BO251" s="161" t="s">
        <v>4754</v>
      </c>
      <c r="BP251" s="161" t="s">
        <v>5100</v>
      </c>
      <c r="BQ251" s="161" t="s">
        <v>5100</v>
      </c>
    </row>
    <row r="252" spans="1:69" ht="41.45" customHeight="1" x14ac:dyDescent="0.25">
      <c r="A252" s="138" t="s">
        <v>3907</v>
      </c>
      <c r="C252" s="15" t="s">
        <v>4409</v>
      </c>
      <c r="D252" s="126"/>
      <c r="E252" s="131"/>
      <c r="F252" s="125"/>
      <c r="G252" s="119" t="s">
        <v>2162</v>
      </c>
      <c r="H252" s="126"/>
      <c r="I252" s="132"/>
      <c r="J252" s="127"/>
      <c r="K252" s="127"/>
      <c r="L252" s="133" t="s">
        <v>3967</v>
      </c>
      <c r="M252" s="128"/>
      <c r="N252" s="134">
        <v>8036.4404296875</v>
      </c>
      <c r="O252" s="134">
        <v>1993.85546875</v>
      </c>
      <c r="P252" s="135"/>
      <c r="Q252" s="136"/>
      <c r="R252" s="136"/>
      <c r="S252" s="51">
        <v>1</v>
      </c>
      <c r="T252" s="51">
        <v>0</v>
      </c>
      <c r="U252" s="51">
        <v>1</v>
      </c>
      <c r="V252" s="52">
        <v>0</v>
      </c>
      <c r="W252" s="52">
        <v>1.2639999999999999E-3</v>
      </c>
      <c r="X252" s="52">
        <v>2.6259999999999999E-3</v>
      </c>
      <c r="Y252" s="52">
        <v>0.400563</v>
      </c>
      <c r="Z252" s="52">
        <v>0</v>
      </c>
      <c r="AA252" s="52">
        <v>0</v>
      </c>
      <c r="AB252" s="137">
        <v>257</v>
      </c>
      <c r="AC252" s="137"/>
      <c r="AD252" s="118"/>
      <c r="AE252" s="92" t="s">
        <v>3946</v>
      </c>
      <c r="AF252" s="92">
        <v>120</v>
      </c>
      <c r="AG252" s="92">
        <v>24</v>
      </c>
      <c r="AH252" s="92">
        <v>1688</v>
      </c>
      <c r="AI252" s="92">
        <v>247</v>
      </c>
      <c r="AJ252" s="92">
        <v>19800</v>
      </c>
      <c r="AK252" s="92"/>
      <c r="AL252" s="92"/>
      <c r="AM252" s="92"/>
      <c r="AN252" s="92" t="s">
        <v>291</v>
      </c>
      <c r="AO252" s="95">
        <v>40288.789537037039</v>
      </c>
      <c r="AP252" s="92"/>
      <c r="AQ252" s="92" t="b">
        <v>1</v>
      </c>
      <c r="AR252" s="92" t="b">
        <v>1</v>
      </c>
      <c r="AS252" s="92" t="b">
        <v>1</v>
      </c>
      <c r="AT252" s="92" t="s">
        <v>246</v>
      </c>
      <c r="AU252" s="92">
        <v>0</v>
      </c>
      <c r="AV252" s="98" t="s">
        <v>300</v>
      </c>
      <c r="AW252" s="92" t="b">
        <v>0</v>
      </c>
      <c r="AX252" s="92" t="s">
        <v>308</v>
      </c>
      <c r="AY252" s="98" t="s">
        <v>3961</v>
      </c>
      <c r="AZ252" s="92" t="s">
        <v>66</v>
      </c>
      <c r="BA252" s="130" t="s">
        <v>3902</v>
      </c>
      <c r="BB252">
        <v>1</v>
      </c>
      <c r="BC252" s="130">
        <v>0</v>
      </c>
      <c r="BD252" s="130">
        <v>0</v>
      </c>
      <c r="BE252" s="130" t="s">
        <v>4405</v>
      </c>
      <c r="BF252" s="130" t="s">
        <v>4396</v>
      </c>
      <c r="BG252" s="90" t="str">
        <f>REPLACE(INDEX(GroupVertices[Group], MATCH(Vertices[[#This Row],[Vertex]],GroupVertices[Vertex],0)),1,1,"")</f>
        <v>ast</v>
      </c>
      <c r="BH252" s="51"/>
      <c r="BI252" s="51"/>
      <c r="BJ252" s="51"/>
      <c r="BK252" s="51"/>
      <c r="BL252" s="51"/>
      <c r="BM252" s="51"/>
      <c r="BN252" s="161" t="s">
        <v>4755</v>
      </c>
      <c r="BO252" s="161" t="s">
        <v>4755</v>
      </c>
      <c r="BP252" s="161" t="s">
        <v>5101</v>
      </c>
      <c r="BQ252" s="161" t="s">
        <v>5101</v>
      </c>
    </row>
    <row r="253" spans="1:69" ht="41.45" customHeight="1" x14ac:dyDescent="0.25">
      <c r="A253" s="14" t="s">
        <v>327</v>
      </c>
      <c r="C253" s="15" t="s">
        <v>4410</v>
      </c>
      <c r="D253" s="126"/>
      <c r="E253" s="131"/>
      <c r="F253" s="125"/>
      <c r="G253" s="119" t="s">
        <v>396</v>
      </c>
      <c r="H253" s="126"/>
      <c r="I253" s="132"/>
      <c r="J253" s="127"/>
      <c r="K253" s="127"/>
      <c r="L253" s="133" t="s">
        <v>407</v>
      </c>
      <c r="M253" s="128"/>
      <c r="N253" s="134">
        <v>220.56614685058594</v>
      </c>
      <c r="O253" s="134">
        <v>9023.2685546875</v>
      </c>
      <c r="P253" s="135"/>
      <c r="Q253" s="136"/>
      <c r="R253" s="136"/>
      <c r="S253" s="51">
        <v>1</v>
      </c>
      <c r="T253" s="51">
        <v>0</v>
      </c>
      <c r="U253" s="51">
        <v>1</v>
      </c>
      <c r="V253" s="52">
        <v>0</v>
      </c>
      <c r="W253" s="52">
        <v>1.2639999999999999E-3</v>
      </c>
      <c r="X253" s="52">
        <v>2.6259999999999999E-3</v>
      </c>
      <c r="Y253" s="52">
        <v>0.400563</v>
      </c>
      <c r="Z253" s="52">
        <v>0</v>
      </c>
      <c r="AA253" s="52">
        <v>0</v>
      </c>
      <c r="AB253" s="137">
        <v>258</v>
      </c>
      <c r="AC253" s="137"/>
      <c r="AD253" s="106"/>
      <c r="AE253" s="91" t="s">
        <v>363</v>
      </c>
      <c r="AF253" s="91">
        <v>337</v>
      </c>
      <c r="AG253" s="91">
        <v>184</v>
      </c>
      <c r="AH253" s="91">
        <v>23526</v>
      </c>
      <c r="AI253" s="91">
        <v>9951</v>
      </c>
      <c r="AJ253" s="91">
        <v>19800</v>
      </c>
      <c r="AK253" s="91"/>
      <c r="AL253" s="91" t="s">
        <v>376</v>
      </c>
      <c r="AM253" s="91"/>
      <c r="AN253" s="91" t="s">
        <v>283</v>
      </c>
      <c r="AO253" s="94">
        <v>40391.525405092594</v>
      </c>
      <c r="AP253" s="97" t="s">
        <v>384</v>
      </c>
      <c r="AQ253" s="91" t="b">
        <v>0</v>
      </c>
      <c r="AR253" s="91" t="b">
        <v>0</v>
      </c>
      <c r="AS253" s="91" t="b">
        <v>1</v>
      </c>
      <c r="AT253" s="91" t="s">
        <v>246</v>
      </c>
      <c r="AU253" s="91">
        <v>8</v>
      </c>
      <c r="AV253" s="97" t="s">
        <v>391</v>
      </c>
      <c r="AW253" s="91" t="b">
        <v>0</v>
      </c>
      <c r="AX253" s="91" t="s">
        <v>308</v>
      </c>
      <c r="AY253" s="97" t="s">
        <v>399</v>
      </c>
      <c r="AZ253" s="91" t="s">
        <v>66</v>
      </c>
      <c r="BA253" s="130" t="s">
        <v>326</v>
      </c>
      <c r="BB253">
        <v>1</v>
      </c>
      <c r="BC253" s="130">
        <v>-1</v>
      </c>
      <c r="BD253" s="130">
        <v>-1</v>
      </c>
      <c r="BE253" s="130" t="s">
        <v>4404</v>
      </c>
      <c r="BF253" s="130" t="s">
        <v>4397</v>
      </c>
      <c r="BG253" s="90" t="str">
        <f>REPLACE(INDEX(GroupVertices[Group], MATCH(Vertices[[#This Row],[Vertex]],GroupVertices[Vertex],0)),1,1,"")</f>
        <v>outh</v>
      </c>
      <c r="BH253" s="51"/>
      <c r="BI253" s="51"/>
      <c r="BJ253" s="51"/>
      <c r="BK253" s="51"/>
      <c r="BL253" s="51"/>
      <c r="BM253" s="51"/>
      <c r="BN253" s="161" t="s">
        <v>4756</v>
      </c>
      <c r="BO253" s="161" t="s">
        <v>4756</v>
      </c>
      <c r="BP253" s="161" t="s">
        <v>5102</v>
      </c>
      <c r="BQ253" s="161" t="s">
        <v>5102</v>
      </c>
    </row>
    <row r="254" spans="1:69" ht="41.45" customHeight="1" x14ac:dyDescent="0.25">
      <c r="A254" s="14" t="s">
        <v>503</v>
      </c>
      <c r="C254" s="15" t="s">
        <v>4410</v>
      </c>
      <c r="D254" s="108"/>
      <c r="E254" s="109"/>
      <c r="F254" s="110"/>
      <c r="G254" s="120" t="s">
        <v>529</v>
      </c>
      <c r="H254" s="108"/>
      <c r="I254" s="111"/>
      <c r="J254" s="112"/>
      <c r="K254" s="112"/>
      <c r="L254" s="122" t="s">
        <v>657</v>
      </c>
      <c r="M254" s="113"/>
      <c r="N254" s="114">
        <v>6740.9599609375</v>
      </c>
      <c r="O254" s="114">
        <v>1371.64111328125</v>
      </c>
      <c r="P254" s="115"/>
      <c r="Q254" s="116"/>
      <c r="R254" s="116"/>
      <c r="S254" s="51">
        <v>1</v>
      </c>
      <c r="T254" s="51">
        <v>0</v>
      </c>
      <c r="U254" s="51">
        <v>1</v>
      </c>
      <c r="V254" s="52">
        <v>0</v>
      </c>
      <c r="W254" s="52">
        <v>1.2639999999999999E-3</v>
      </c>
      <c r="X254" s="52">
        <v>2.6259999999999999E-3</v>
      </c>
      <c r="Y254" s="52">
        <v>0.400563</v>
      </c>
      <c r="Z254" s="52">
        <v>0</v>
      </c>
      <c r="AA254" s="52">
        <v>0</v>
      </c>
      <c r="AB254" s="117">
        <v>259</v>
      </c>
      <c r="AC254" s="117"/>
      <c r="AD254" s="106"/>
      <c r="AE254" s="91" t="s">
        <v>560</v>
      </c>
      <c r="AF254" s="91">
        <v>102</v>
      </c>
      <c r="AG254" s="91">
        <v>54</v>
      </c>
      <c r="AH254" s="91">
        <v>4150</v>
      </c>
      <c r="AI254" s="91">
        <v>1137</v>
      </c>
      <c r="AJ254" s="91"/>
      <c r="AK254" s="91" t="s">
        <v>575</v>
      </c>
      <c r="AL254" s="91" t="s">
        <v>286</v>
      </c>
      <c r="AM254" s="91"/>
      <c r="AN254" s="91"/>
      <c r="AO254" s="94">
        <v>42290.365162037036</v>
      </c>
      <c r="AP254" s="97" t="s">
        <v>611</v>
      </c>
      <c r="AQ254" s="91" t="b">
        <v>1</v>
      </c>
      <c r="AR254" s="91" t="b">
        <v>0</v>
      </c>
      <c r="AS254" s="91" t="b">
        <v>1</v>
      </c>
      <c r="AT254" s="91" t="s">
        <v>246</v>
      </c>
      <c r="AU254" s="91">
        <v>2</v>
      </c>
      <c r="AV254" s="97" t="s">
        <v>300</v>
      </c>
      <c r="AW254" s="91" t="b">
        <v>0</v>
      </c>
      <c r="AX254" s="91" t="s">
        <v>308</v>
      </c>
      <c r="AY254" s="97" t="s">
        <v>641</v>
      </c>
      <c r="AZ254" s="91" t="s">
        <v>66</v>
      </c>
      <c r="BA254" s="130" t="s">
        <v>670</v>
      </c>
      <c r="BB254">
        <v>1</v>
      </c>
      <c r="BC254" s="130">
        <v>-1</v>
      </c>
      <c r="BD254" s="130">
        <v>-1</v>
      </c>
      <c r="BE254" s="130" t="s">
        <v>4405</v>
      </c>
      <c r="BF254" s="130" t="s">
        <v>4397</v>
      </c>
      <c r="BG254" s="90" t="str">
        <f>REPLACE(INDEX(GroupVertices[Group], MATCH(Vertices[[#This Row],[Vertex]],GroupVertices[Vertex],0)),1,1,"")</f>
        <v>ast</v>
      </c>
      <c r="BH254" s="51"/>
      <c r="BI254" s="51"/>
      <c r="BJ254" s="51"/>
      <c r="BK254" s="51"/>
      <c r="BL254" s="51"/>
      <c r="BM254" s="51"/>
      <c r="BN254" s="161" t="s">
        <v>4758</v>
      </c>
      <c r="BO254" s="161" t="s">
        <v>4758</v>
      </c>
      <c r="BP254" s="161" t="s">
        <v>5104</v>
      </c>
      <c r="BQ254" s="161" t="s">
        <v>5104</v>
      </c>
    </row>
    <row r="255" spans="1:69" ht="41.45" customHeight="1" x14ac:dyDescent="0.25">
      <c r="A255" s="14" t="s">
        <v>504</v>
      </c>
      <c r="C255" s="15" t="s">
        <v>4410</v>
      </c>
      <c r="D255" s="126"/>
      <c r="E255" s="131"/>
      <c r="F255" s="125"/>
      <c r="G255" s="119" t="s">
        <v>530</v>
      </c>
      <c r="H255" s="126"/>
      <c r="I255" s="132"/>
      <c r="J255" s="127"/>
      <c r="K255" s="127"/>
      <c r="L255" s="133" t="s">
        <v>658</v>
      </c>
      <c r="M255" s="128"/>
      <c r="N255" s="134">
        <v>6653.7412109375</v>
      </c>
      <c r="O255" s="134">
        <v>2077.197021484375</v>
      </c>
      <c r="P255" s="135"/>
      <c r="Q255" s="136"/>
      <c r="R255" s="136"/>
      <c r="S255" s="51">
        <v>1</v>
      </c>
      <c r="T255" s="51">
        <v>0</v>
      </c>
      <c r="U255" s="51">
        <v>1</v>
      </c>
      <c r="V255" s="52">
        <v>0</v>
      </c>
      <c r="W255" s="52">
        <v>1.2639999999999999E-3</v>
      </c>
      <c r="X255" s="52">
        <v>2.6259999999999999E-3</v>
      </c>
      <c r="Y255" s="52">
        <v>0.400563</v>
      </c>
      <c r="Z255" s="52">
        <v>0</v>
      </c>
      <c r="AA255" s="52">
        <v>0</v>
      </c>
      <c r="AB255" s="137">
        <v>260</v>
      </c>
      <c r="AC255" s="137"/>
      <c r="AD255" s="106"/>
      <c r="AE255" s="91" t="s">
        <v>504</v>
      </c>
      <c r="AF255" s="91">
        <v>36</v>
      </c>
      <c r="AG255" s="91">
        <v>8</v>
      </c>
      <c r="AH255" s="91">
        <v>5</v>
      </c>
      <c r="AI255" s="91">
        <v>6</v>
      </c>
      <c r="AJ255" s="91"/>
      <c r="AK255" s="91"/>
      <c r="AL255" s="91" t="s">
        <v>590</v>
      </c>
      <c r="AM255" s="91"/>
      <c r="AN255" s="91"/>
      <c r="AO255" s="94">
        <v>41034.668275462966</v>
      </c>
      <c r="AP255" s="91"/>
      <c r="AQ255" s="91" t="b">
        <v>1</v>
      </c>
      <c r="AR255" s="91" t="b">
        <v>0</v>
      </c>
      <c r="AS255" s="91" t="b">
        <v>0</v>
      </c>
      <c r="AT255" s="91" t="s">
        <v>246</v>
      </c>
      <c r="AU255" s="91">
        <v>0</v>
      </c>
      <c r="AV255" s="97" t="s">
        <v>300</v>
      </c>
      <c r="AW255" s="91" t="b">
        <v>0</v>
      </c>
      <c r="AX255" s="91" t="s">
        <v>308</v>
      </c>
      <c r="AY255" s="97" t="s">
        <v>642</v>
      </c>
      <c r="AZ255" s="91" t="s">
        <v>66</v>
      </c>
      <c r="BA255" s="130" t="s">
        <v>670</v>
      </c>
      <c r="BB255">
        <v>1</v>
      </c>
      <c r="BC255" s="130">
        <v>-1</v>
      </c>
      <c r="BD255" s="130">
        <v>-1</v>
      </c>
      <c r="BE255" s="130" t="s">
        <v>4405</v>
      </c>
      <c r="BF255" s="130" t="s">
        <v>4397</v>
      </c>
      <c r="BG255" s="90" t="str">
        <f>REPLACE(INDEX(GroupVertices[Group], MATCH(Vertices[[#This Row],[Vertex]],GroupVertices[Vertex],0)),1,1,"")</f>
        <v>ast</v>
      </c>
      <c r="BH255" s="51"/>
      <c r="BI255" s="51"/>
      <c r="BJ255" s="51"/>
      <c r="BK255" s="51"/>
      <c r="BL255" s="51"/>
      <c r="BM255" s="51"/>
      <c r="BN255" s="161" t="s">
        <v>4759</v>
      </c>
      <c r="BO255" s="161" t="s">
        <v>4759</v>
      </c>
      <c r="BP255" s="161" t="s">
        <v>5105</v>
      </c>
      <c r="BQ255" s="161" t="s">
        <v>5105</v>
      </c>
    </row>
    <row r="256" spans="1:69" ht="41.45" customHeight="1" x14ac:dyDescent="0.25">
      <c r="A256" s="14" t="s">
        <v>505</v>
      </c>
      <c r="C256" s="15" t="s">
        <v>4410</v>
      </c>
      <c r="D256" s="126"/>
      <c r="E256" s="131"/>
      <c r="F256" s="125"/>
      <c r="G256" s="119" t="s">
        <v>629</v>
      </c>
      <c r="H256" s="126"/>
      <c r="I256" s="132"/>
      <c r="J256" s="127"/>
      <c r="K256" s="127"/>
      <c r="L256" s="133" t="s">
        <v>659</v>
      </c>
      <c r="M256" s="128"/>
      <c r="N256" s="134">
        <v>7156.31884765625</v>
      </c>
      <c r="O256" s="134">
        <v>808.00616455078125</v>
      </c>
      <c r="P256" s="135"/>
      <c r="Q256" s="136"/>
      <c r="R256" s="136"/>
      <c r="S256" s="51">
        <v>1</v>
      </c>
      <c r="T256" s="51">
        <v>0</v>
      </c>
      <c r="U256" s="51">
        <v>1</v>
      </c>
      <c r="V256" s="52">
        <v>0</v>
      </c>
      <c r="W256" s="52">
        <v>1.2639999999999999E-3</v>
      </c>
      <c r="X256" s="52">
        <v>2.6259999999999999E-3</v>
      </c>
      <c r="Y256" s="52">
        <v>0.400563</v>
      </c>
      <c r="Z256" s="52">
        <v>0</v>
      </c>
      <c r="AA256" s="52">
        <v>0</v>
      </c>
      <c r="AB256" s="137">
        <v>261</v>
      </c>
      <c r="AC256" s="137"/>
      <c r="AD256" s="106"/>
      <c r="AE256" s="91" t="s">
        <v>561</v>
      </c>
      <c r="AF256" s="91">
        <v>129</v>
      </c>
      <c r="AG256" s="91">
        <v>60</v>
      </c>
      <c r="AH256" s="91">
        <v>373</v>
      </c>
      <c r="AI256" s="91">
        <v>5</v>
      </c>
      <c r="AJ256" s="91"/>
      <c r="AK256" s="91" t="s">
        <v>576</v>
      </c>
      <c r="AL256" s="91" t="s">
        <v>591</v>
      </c>
      <c r="AM256" s="91"/>
      <c r="AN256" s="91"/>
      <c r="AO256" s="94">
        <v>42261.64539351852</v>
      </c>
      <c r="AP256" s="97" t="s">
        <v>612</v>
      </c>
      <c r="AQ256" s="91" t="b">
        <v>1</v>
      </c>
      <c r="AR256" s="91" t="b">
        <v>0</v>
      </c>
      <c r="AS256" s="91" t="b">
        <v>0</v>
      </c>
      <c r="AT256" s="91" t="s">
        <v>246</v>
      </c>
      <c r="AU256" s="91">
        <v>0</v>
      </c>
      <c r="AV256" s="97" t="s">
        <v>300</v>
      </c>
      <c r="AW256" s="91" t="b">
        <v>0</v>
      </c>
      <c r="AX256" s="91" t="s">
        <v>308</v>
      </c>
      <c r="AY256" s="97" t="s">
        <v>643</v>
      </c>
      <c r="AZ256" s="91" t="s">
        <v>66</v>
      </c>
      <c r="BA256" s="130" t="s">
        <v>670</v>
      </c>
      <c r="BB256">
        <v>1</v>
      </c>
      <c r="BC256" s="130">
        <v>0</v>
      </c>
      <c r="BD256" s="130">
        <v>0</v>
      </c>
      <c r="BE256" s="130" t="s">
        <v>4405</v>
      </c>
      <c r="BF256" s="130" t="s">
        <v>4397</v>
      </c>
      <c r="BG256" s="90" t="str">
        <f>REPLACE(INDEX(GroupVertices[Group], MATCH(Vertices[[#This Row],[Vertex]],GroupVertices[Vertex],0)),1,1,"")</f>
        <v>ast</v>
      </c>
      <c r="BH256" s="51"/>
      <c r="BI256" s="51"/>
      <c r="BJ256" s="51"/>
      <c r="BK256" s="51"/>
      <c r="BL256" s="51"/>
      <c r="BM256" s="51"/>
      <c r="BN256" s="161" t="s">
        <v>4760</v>
      </c>
      <c r="BO256" s="161" t="s">
        <v>4760</v>
      </c>
      <c r="BP256" s="161" t="s">
        <v>5106</v>
      </c>
      <c r="BQ256" s="161" t="s">
        <v>5106</v>
      </c>
    </row>
    <row r="257" spans="1:69" ht="41.45" customHeight="1" x14ac:dyDescent="0.25">
      <c r="A257" s="14" t="s">
        <v>733</v>
      </c>
      <c r="C257" s="15" t="s">
        <v>4410</v>
      </c>
      <c r="D257" s="15"/>
      <c r="E257" s="102"/>
      <c r="F257" s="125"/>
      <c r="G257" s="119" t="s">
        <v>760</v>
      </c>
      <c r="H257" s="126"/>
      <c r="I257" s="16"/>
      <c r="J257" s="62"/>
      <c r="K257" s="127"/>
      <c r="L257" s="121" t="s">
        <v>874</v>
      </c>
      <c r="M257" s="128"/>
      <c r="N257" s="104">
        <v>3838.587646484375</v>
      </c>
      <c r="O257" s="104">
        <v>1203.129150390625</v>
      </c>
      <c r="P257" s="73"/>
      <c r="Q257" s="105"/>
      <c r="R257" s="105"/>
      <c r="S257" s="51">
        <v>1</v>
      </c>
      <c r="T257" s="51">
        <v>0</v>
      </c>
      <c r="U257" s="51">
        <v>1</v>
      </c>
      <c r="V257" s="52">
        <v>0</v>
      </c>
      <c r="W257" s="52">
        <v>1.2639999999999999E-3</v>
      </c>
      <c r="X257" s="52">
        <v>2.6259999999999999E-3</v>
      </c>
      <c r="Y257" s="52">
        <v>0.400563</v>
      </c>
      <c r="Z257" s="52">
        <v>0</v>
      </c>
      <c r="AA257" s="52">
        <v>0</v>
      </c>
      <c r="AB257" s="78">
        <v>262</v>
      </c>
      <c r="AC257" s="78"/>
      <c r="AD257" s="106"/>
      <c r="AE257" s="91" t="s">
        <v>808</v>
      </c>
      <c r="AF257" s="91">
        <v>143</v>
      </c>
      <c r="AG257" s="91">
        <v>35</v>
      </c>
      <c r="AH257" s="91">
        <v>198</v>
      </c>
      <c r="AI257" s="91">
        <v>6</v>
      </c>
      <c r="AJ257" s="91"/>
      <c r="AK257" s="91" t="s">
        <v>820</v>
      </c>
      <c r="AL257" s="91" t="s">
        <v>606</v>
      </c>
      <c r="AM257" s="91"/>
      <c r="AN257" s="91"/>
      <c r="AO257" s="94">
        <v>40878.410057870373</v>
      </c>
      <c r="AP257" s="97" t="s">
        <v>844</v>
      </c>
      <c r="AQ257" s="91" t="b">
        <v>0</v>
      </c>
      <c r="AR257" s="91" t="b">
        <v>0</v>
      </c>
      <c r="AS257" s="91" t="b">
        <v>1</v>
      </c>
      <c r="AT257" s="91" t="s">
        <v>246</v>
      </c>
      <c r="AU257" s="91">
        <v>0</v>
      </c>
      <c r="AV257" s="97" t="s">
        <v>300</v>
      </c>
      <c r="AW257" s="91" t="b">
        <v>0</v>
      </c>
      <c r="AX257" s="91" t="s">
        <v>308</v>
      </c>
      <c r="AY257" s="97" t="s">
        <v>861</v>
      </c>
      <c r="AZ257" s="91" t="s">
        <v>66</v>
      </c>
      <c r="BA257" s="130" t="s">
        <v>885</v>
      </c>
      <c r="BB257">
        <v>2</v>
      </c>
      <c r="BC257" s="130">
        <v>0</v>
      </c>
      <c r="BD257" s="130">
        <v>0</v>
      </c>
      <c r="BE257" s="130" t="s">
        <v>4406</v>
      </c>
      <c r="BF257" s="130" t="s">
        <v>4397</v>
      </c>
      <c r="BG257" s="90" t="str">
        <f>REPLACE(INDEX(GroupVertices[Group], MATCH(Vertices[[#This Row],[Vertex]],GroupVertices[Vertex],0)),1,1,"")</f>
        <v>orth</v>
      </c>
      <c r="BH257" s="51"/>
      <c r="BI257" s="51"/>
      <c r="BJ257" s="51"/>
      <c r="BK257" s="51"/>
      <c r="BL257" s="51"/>
      <c r="BM257" s="51"/>
      <c r="BN257" s="161" t="s">
        <v>4765</v>
      </c>
      <c r="BO257" s="161" t="s">
        <v>4765</v>
      </c>
      <c r="BP257" s="161" t="s">
        <v>5111</v>
      </c>
      <c r="BQ257" s="161" t="s">
        <v>5111</v>
      </c>
    </row>
    <row r="258" spans="1:69" ht="41.45" customHeight="1" x14ac:dyDescent="0.25">
      <c r="A258" s="14" t="s">
        <v>734</v>
      </c>
      <c r="C258" s="15" t="s">
        <v>4410</v>
      </c>
      <c r="D258" s="15"/>
      <c r="E258" s="102"/>
      <c r="F258" s="125"/>
      <c r="G258" s="119" t="s">
        <v>761</v>
      </c>
      <c r="H258" s="126"/>
      <c r="I258" s="16"/>
      <c r="J258" s="62"/>
      <c r="K258" s="127"/>
      <c r="L258" s="121" t="s">
        <v>875</v>
      </c>
      <c r="M258" s="128"/>
      <c r="N258" s="104">
        <v>2988.350830078125</v>
      </c>
      <c r="O258" s="104">
        <v>423.869873046875</v>
      </c>
      <c r="P258" s="73"/>
      <c r="Q258" s="105"/>
      <c r="R258" s="105"/>
      <c r="S258" s="51">
        <v>1</v>
      </c>
      <c r="T258" s="51">
        <v>0</v>
      </c>
      <c r="U258" s="51">
        <v>1</v>
      </c>
      <c r="V258" s="52">
        <v>0</v>
      </c>
      <c r="W258" s="52">
        <v>1.2639999999999999E-3</v>
      </c>
      <c r="X258" s="52">
        <v>2.6259999999999999E-3</v>
      </c>
      <c r="Y258" s="52">
        <v>0.400563</v>
      </c>
      <c r="Z258" s="52">
        <v>0</v>
      </c>
      <c r="AA258" s="52">
        <v>0</v>
      </c>
      <c r="AB258" s="78">
        <v>263</v>
      </c>
      <c r="AC258" s="78"/>
      <c r="AD258" s="106"/>
      <c r="AE258" s="91" t="s">
        <v>809</v>
      </c>
      <c r="AF258" s="91">
        <v>274</v>
      </c>
      <c r="AG258" s="91">
        <v>24</v>
      </c>
      <c r="AH258" s="91">
        <v>15</v>
      </c>
      <c r="AI258" s="91">
        <v>100</v>
      </c>
      <c r="AJ258" s="91"/>
      <c r="AK258" s="91" t="s">
        <v>821</v>
      </c>
      <c r="AL258" s="91" t="s">
        <v>286</v>
      </c>
      <c r="AM258" s="91"/>
      <c r="AN258" s="91"/>
      <c r="AO258" s="94">
        <v>42398.61650462963</v>
      </c>
      <c r="AP258" s="97" t="s">
        <v>845</v>
      </c>
      <c r="AQ258" s="91" t="b">
        <v>0</v>
      </c>
      <c r="AR258" s="91" t="b">
        <v>0</v>
      </c>
      <c r="AS258" s="91" t="b">
        <v>1</v>
      </c>
      <c r="AT258" s="91" t="s">
        <v>246</v>
      </c>
      <c r="AU258" s="91">
        <v>0</v>
      </c>
      <c r="AV258" s="97" t="s">
        <v>300</v>
      </c>
      <c r="AW258" s="91" t="b">
        <v>0</v>
      </c>
      <c r="AX258" s="91" t="s">
        <v>308</v>
      </c>
      <c r="AY258" s="97" t="s">
        <v>862</v>
      </c>
      <c r="AZ258" s="91" t="s">
        <v>66</v>
      </c>
      <c r="BA258" s="130" t="s">
        <v>885</v>
      </c>
      <c r="BB258">
        <v>1</v>
      </c>
      <c r="BC258" s="130">
        <v>-1</v>
      </c>
      <c r="BD258" s="130">
        <v>-1</v>
      </c>
      <c r="BE258" s="130" t="s">
        <v>4406</v>
      </c>
      <c r="BF258" s="130" t="s">
        <v>4397</v>
      </c>
      <c r="BG258" s="90" t="str">
        <f>REPLACE(INDEX(GroupVertices[Group], MATCH(Vertices[[#This Row],[Vertex]],GroupVertices[Vertex],0)),1,1,"")</f>
        <v>orth</v>
      </c>
      <c r="BH258" s="51"/>
      <c r="BI258" s="51"/>
      <c r="BJ258" s="51"/>
      <c r="BK258" s="51"/>
      <c r="BL258" s="51"/>
      <c r="BM258" s="51"/>
      <c r="BN258" s="161" t="s">
        <v>4766</v>
      </c>
      <c r="BO258" s="161" t="s">
        <v>4766</v>
      </c>
      <c r="BP258" s="161" t="s">
        <v>5112</v>
      </c>
      <c r="BQ258" s="161" t="s">
        <v>5112</v>
      </c>
    </row>
    <row r="259" spans="1:69" ht="41.45" customHeight="1" x14ac:dyDescent="0.25">
      <c r="A259" s="14" t="s">
        <v>735</v>
      </c>
      <c r="C259" s="15" t="s">
        <v>4410</v>
      </c>
      <c r="D259" s="126"/>
      <c r="E259" s="131"/>
      <c r="F259" s="125"/>
      <c r="G259" s="119" t="s">
        <v>762</v>
      </c>
      <c r="H259" s="126"/>
      <c r="I259" s="132"/>
      <c r="J259" s="127"/>
      <c r="K259" s="127"/>
      <c r="L259" s="133" t="s">
        <v>876</v>
      </c>
      <c r="M259" s="128"/>
      <c r="N259" s="134">
        <v>2298.450927734375</v>
      </c>
      <c r="O259" s="134">
        <v>1380.9425048828125</v>
      </c>
      <c r="P259" s="135"/>
      <c r="Q259" s="136"/>
      <c r="R259" s="136"/>
      <c r="S259" s="51">
        <v>1</v>
      </c>
      <c r="T259" s="51">
        <v>0</v>
      </c>
      <c r="U259" s="51">
        <v>1</v>
      </c>
      <c r="V259" s="52">
        <v>0</v>
      </c>
      <c r="W259" s="52">
        <v>1.2639999999999999E-3</v>
      </c>
      <c r="X259" s="52">
        <v>2.6259999999999999E-3</v>
      </c>
      <c r="Y259" s="52">
        <v>0.400563</v>
      </c>
      <c r="Z259" s="52">
        <v>0</v>
      </c>
      <c r="AA259" s="52">
        <v>0</v>
      </c>
      <c r="AB259" s="137">
        <v>264</v>
      </c>
      <c r="AC259" s="137"/>
      <c r="AD259" s="106"/>
      <c r="AE259" s="91" t="s">
        <v>810</v>
      </c>
      <c r="AF259" s="91">
        <v>162</v>
      </c>
      <c r="AG259" s="91">
        <v>38</v>
      </c>
      <c r="AH259" s="91">
        <v>2162</v>
      </c>
      <c r="AI259" s="91">
        <v>1502</v>
      </c>
      <c r="AJ259" s="91">
        <v>19800</v>
      </c>
      <c r="AK259" s="91" t="s">
        <v>822</v>
      </c>
      <c r="AL259" s="91" t="s">
        <v>833</v>
      </c>
      <c r="AM259" s="91"/>
      <c r="AN259" s="91" t="s">
        <v>606</v>
      </c>
      <c r="AO259" s="94">
        <v>40968.634097222224</v>
      </c>
      <c r="AP259" s="97" t="s">
        <v>846</v>
      </c>
      <c r="AQ259" s="91" t="b">
        <v>0</v>
      </c>
      <c r="AR259" s="91" t="b">
        <v>0</v>
      </c>
      <c r="AS259" s="91" t="b">
        <v>1</v>
      </c>
      <c r="AT259" s="91" t="s">
        <v>246</v>
      </c>
      <c r="AU259" s="91">
        <v>6</v>
      </c>
      <c r="AV259" s="97" t="s">
        <v>300</v>
      </c>
      <c r="AW259" s="91" t="b">
        <v>0</v>
      </c>
      <c r="AX259" s="91" t="s">
        <v>308</v>
      </c>
      <c r="AY259" s="97" t="s">
        <v>863</v>
      </c>
      <c r="AZ259" s="91" t="s">
        <v>66</v>
      </c>
      <c r="BA259" s="130" t="s">
        <v>885</v>
      </c>
      <c r="BB259">
        <v>1</v>
      </c>
      <c r="BC259" s="130">
        <v>-1</v>
      </c>
      <c r="BD259" s="130">
        <v>-1</v>
      </c>
      <c r="BE259" s="130" t="s">
        <v>4406</v>
      </c>
      <c r="BF259" s="130" t="s">
        <v>4397</v>
      </c>
      <c r="BG259" s="90" t="str">
        <f>REPLACE(INDEX(GroupVertices[Group], MATCH(Vertices[[#This Row],[Vertex]],GroupVertices[Vertex],0)),1,1,"")</f>
        <v>orth</v>
      </c>
      <c r="BH259" s="51"/>
      <c r="BI259" s="51"/>
      <c r="BJ259" s="51"/>
      <c r="BK259" s="51"/>
      <c r="BL259" s="51"/>
      <c r="BM259" s="51"/>
      <c r="BN259" s="161" t="s">
        <v>4767</v>
      </c>
      <c r="BO259" s="161" t="s">
        <v>4767</v>
      </c>
      <c r="BP259" s="161" t="s">
        <v>5113</v>
      </c>
      <c r="BQ259" s="161" t="s">
        <v>5113</v>
      </c>
    </row>
    <row r="260" spans="1:69" ht="41.45" customHeight="1" x14ac:dyDescent="0.25">
      <c r="A260" s="14" t="s">
        <v>3998</v>
      </c>
      <c r="C260" s="15" t="s">
        <v>4410</v>
      </c>
      <c r="D260" s="126"/>
      <c r="E260" s="131"/>
      <c r="F260" s="125"/>
      <c r="G260" s="119" t="s">
        <v>4081</v>
      </c>
      <c r="H260" s="126"/>
      <c r="I260" s="132"/>
      <c r="J260" s="127"/>
      <c r="K260" s="127"/>
      <c r="L260" s="133" t="s">
        <v>4343</v>
      </c>
      <c r="M260" s="128"/>
      <c r="N260" s="134">
        <v>3976.880859375</v>
      </c>
      <c r="O260" s="134">
        <v>2157.605224609375</v>
      </c>
      <c r="P260" s="135"/>
      <c r="Q260" s="136"/>
      <c r="R260" s="136"/>
      <c r="S260" s="51">
        <v>1</v>
      </c>
      <c r="T260" s="51">
        <v>0</v>
      </c>
      <c r="U260" s="51">
        <v>1</v>
      </c>
      <c r="V260" s="52">
        <v>0</v>
      </c>
      <c r="W260" s="52">
        <v>1.2639999999999999E-3</v>
      </c>
      <c r="X260" s="52">
        <v>2.6259999999999999E-3</v>
      </c>
      <c r="Y260" s="52">
        <v>0.400563</v>
      </c>
      <c r="Z260" s="52">
        <v>0</v>
      </c>
      <c r="AA260" s="52">
        <v>0</v>
      </c>
      <c r="AB260" s="137">
        <v>265</v>
      </c>
      <c r="AC260" s="137"/>
      <c r="AD260" s="106"/>
      <c r="AE260" s="91" t="s">
        <v>4192</v>
      </c>
      <c r="AF260" s="91">
        <v>178</v>
      </c>
      <c r="AG260" s="91">
        <v>303</v>
      </c>
      <c r="AH260" s="91">
        <v>1326</v>
      </c>
      <c r="AI260" s="91">
        <v>577</v>
      </c>
      <c r="AJ260" s="91"/>
      <c r="AK260" s="91" t="s">
        <v>4224</v>
      </c>
      <c r="AL260" s="91"/>
      <c r="AM260" s="91"/>
      <c r="AN260" s="91"/>
      <c r="AO260" s="94">
        <v>42363.761122685188</v>
      </c>
      <c r="AP260" s="97" t="s">
        <v>4269</v>
      </c>
      <c r="AQ260" s="91" t="b">
        <v>1</v>
      </c>
      <c r="AR260" s="91" t="b">
        <v>0</v>
      </c>
      <c r="AS260" s="91" t="b">
        <v>0</v>
      </c>
      <c r="AT260" s="91" t="s">
        <v>246</v>
      </c>
      <c r="AU260" s="91">
        <v>0</v>
      </c>
      <c r="AV260" s="91"/>
      <c r="AW260" s="91" t="b">
        <v>0</v>
      </c>
      <c r="AX260" s="91" t="s">
        <v>308</v>
      </c>
      <c r="AY260" s="97" t="s">
        <v>4307</v>
      </c>
      <c r="AZ260" s="91" t="s">
        <v>66</v>
      </c>
      <c r="BA260" s="130" t="s">
        <v>3582</v>
      </c>
      <c r="BB260">
        <v>1</v>
      </c>
      <c r="BC260" s="130">
        <v>-1</v>
      </c>
      <c r="BD260" s="130">
        <v>-1</v>
      </c>
      <c r="BE260" s="130" t="s">
        <v>4406</v>
      </c>
      <c r="BF260" s="130" t="s">
        <v>4397</v>
      </c>
      <c r="BG260" s="90" t="str">
        <f>REPLACE(INDEX(GroupVertices[Group], MATCH(Vertices[[#This Row],[Vertex]],GroupVertices[Vertex],0)),1,1,"")</f>
        <v>orth</v>
      </c>
      <c r="BH260" s="51"/>
      <c r="BI260" s="51"/>
      <c r="BJ260" s="51"/>
      <c r="BK260" s="51"/>
      <c r="BL260" s="51"/>
      <c r="BM260" s="51"/>
      <c r="BN260" s="161" t="s">
        <v>4770</v>
      </c>
      <c r="BO260" s="161" t="s">
        <v>4770</v>
      </c>
      <c r="BP260" s="161" t="s">
        <v>5116</v>
      </c>
      <c r="BQ260" s="161" t="s">
        <v>5116</v>
      </c>
    </row>
    <row r="261" spans="1:69" ht="41.45" customHeight="1" x14ac:dyDescent="0.25">
      <c r="A261" s="14" t="s">
        <v>3999</v>
      </c>
      <c r="C261" s="15" t="s">
        <v>4410</v>
      </c>
      <c r="D261" s="108"/>
      <c r="E261" s="109"/>
      <c r="F261" s="110"/>
      <c r="G261" s="120" t="s">
        <v>4082</v>
      </c>
      <c r="H261" s="108"/>
      <c r="I261" s="111"/>
      <c r="J261" s="112"/>
      <c r="K261" s="112"/>
      <c r="L261" s="122" t="s">
        <v>4344</v>
      </c>
      <c r="M261" s="113"/>
      <c r="N261" s="114">
        <v>3045.144775390625</v>
      </c>
      <c r="O261" s="114">
        <v>1105.1297607421875</v>
      </c>
      <c r="P261" s="115"/>
      <c r="Q261" s="116"/>
      <c r="R261" s="116"/>
      <c r="S261" s="51">
        <v>1</v>
      </c>
      <c r="T261" s="51">
        <v>0</v>
      </c>
      <c r="U261" s="51">
        <v>1</v>
      </c>
      <c r="V261" s="52">
        <v>0</v>
      </c>
      <c r="W261" s="52">
        <v>1.2639999999999999E-3</v>
      </c>
      <c r="X261" s="52">
        <v>2.6259999999999999E-3</v>
      </c>
      <c r="Y261" s="52">
        <v>0.400563</v>
      </c>
      <c r="Z261" s="52">
        <v>0</v>
      </c>
      <c r="AA261" s="52">
        <v>0</v>
      </c>
      <c r="AB261" s="117">
        <v>266</v>
      </c>
      <c r="AC261" s="117"/>
      <c r="AD261" s="106"/>
      <c r="AE261" s="91" t="s">
        <v>4193</v>
      </c>
      <c r="AF261" s="91">
        <v>3798</v>
      </c>
      <c r="AG261" s="91">
        <v>5884</v>
      </c>
      <c r="AH261" s="91">
        <v>6042</v>
      </c>
      <c r="AI261" s="91">
        <v>409</v>
      </c>
      <c r="AJ261" s="91">
        <v>-25200</v>
      </c>
      <c r="AK261" s="91" t="s">
        <v>4225</v>
      </c>
      <c r="AL261" s="91" t="s">
        <v>1277</v>
      </c>
      <c r="AM261" s="91"/>
      <c r="AN261" s="91" t="s">
        <v>292</v>
      </c>
      <c r="AO261" s="94">
        <v>40284.561030092591</v>
      </c>
      <c r="AP261" s="97" t="s">
        <v>4270</v>
      </c>
      <c r="AQ261" s="91" t="b">
        <v>1</v>
      </c>
      <c r="AR261" s="91" t="b">
        <v>0</v>
      </c>
      <c r="AS261" s="91" t="b">
        <v>0</v>
      </c>
      <c r="AT261" s="91" t="s">
        <v>246</v>
      </c>
      <c r="AU261" s="91">
        <v>3</v>
      </c>
      <c r="AV261" s="97" t="s">
        <v>300</v>
      </c>
      <c r="AW261" s="91" t="b">
        <v>0</v>
      </c>
      <c r="AX261" s="91" t="s">
        <v>308</v>
      </c>
      <c r="AY261" s="97" t="s">
        <v>4308</v>
      </c>
      <c r="AZ261" s="91" t="s">
        <v>66</v>
      </c>
      <c r="BA261" s="130" t="s">
        <v>3582</v>
      </c>
      <c r="BB261">
        <v>2</v>
      </c>
      <c r="BC261" s="130">
        <v>-2</v>
      </c>
      <c r="BD261" s="130">
        <v>-1</v>
      </c>
      <c r="BE261" s="130" t="s">
        <v>4406</v>
      </c>
      <c r="BF261" s="130" t="s">
        <v>4397</v>
      </c>
      <c r="BG261" s="90" t="str">
        <f>REPLACE(INDEX(GroupVertices[Group], MATCH(Vertices[[#This Row],[Vertex]],GroupVertices[Vertex],0)),1,1,"")</f>
        <v>orth</v>
      </c>
      <c r="BH261" s="51"/>
      <c r="BI261" s="51"/>
      <c r="BJ261" s="51"/>
      <c r="BK261" s="51"/>
      <c r="BL261" s="51"/>
      <c r="BM261" s="51"/>
      <c r="BN261" s="161" t="s">
        <v>4771</v>
      </c>
      <c r="BO261" s="161" t="s">
        <v>4924</v>
      </c>
      <c r="BP261" s="161" t="s">
        <v>5117</v>
      </c>
      <c r="BQ261" s="161" t="s">
        <v>5264</v>
      </c>
    </row>
    <row r="262" spans="1:69" ht="41.45" customHeight="1" x14ac:dyDescent="0.25">
      <c r="A262" s="14" t="s">
        <v>4003</v>
      </c>
      <c r="C262" s="15" t="s">
        <v>4410</v>
      </c>
      <c r="D262" s="126"/>
      <c r="E262" s="131"/>
      <c r="F262" s="125"/>
      <c r="G262" s="119" t="s">
        <v>4299</v>
      </c>
      <c r="H262" s="126"/>
      <c r="I262" s="132"/>
      <c r="J262" s="127"/>
      <c r="K262" s="127"/>
      <c r="L262" s="133" t="s">
        <v>4352</v>
      </c>
      <c r="M262" s="128"/>
      <c r="N262" s="134">
        <v>3566.99267578125</v>
      </c>
      <c r="O262" s="134">
        <v>574.9183349609375</v>
      </c>
      <c r="P262" s="135"/>
      <c r="Q262" s="136"/>
      <c r="R262" s="136"/>
      <c r="S262" s="51">
        <v>1</v>
      </c>
      <c r="T262" s="51">
        <v>0</v>
      </c>
      <c r="U262" s="51">
        <v>1</v>
      </c>
      <c r="V262" s="52">
        <v>0</v>
      </c>
      <c r="W262" s="52">
        <v>1.2639999999999999E-3</v>
      </c>
      <c r="X262" s="52">
        <v>2.6259999999999999E-3</v>
      </c>
      <c r="Y262" s="52">
        <v>0.400563</v>
      </c>
      <c r="Z262" s="52">
        <v>0</v>
      </c>
      <c r="AA262" s="52">
        <v>0</v>
      </c>
      <c r="AB262" s="137">
        <v>267</v>
      </c>
      <c r="AC262" s="137"/>
      <c r="AD262" s="106"/>
      <c r="AE262" s="91" t="s">
        <v>4200</v>
      </c>
      <c r="AF262" s="91">
        <v>754</v>
      </c>
      <c r="AG262" s="91">
        <v>579</v>
      </c>
      <c r="AH262" s="91">
        <v>243</v>
      </c>
      <c r="AI262" s="91">
        <v>115</v>
      </c>
      <c r="AJ262" s="91">
        <v>19800</v>
      </c>
      <c r="AK262" s="91"/>
      <c r="AL262" s="91" t="s">
        <v>291</v>
      </c>
      <c r="AM262" s="91"/>
      <c r="AN262" s="91" t="s">
        <v>842</v>
      </c>
      <c r="AO262" s="94">
        <v>39995.514780092592</v>
      </c>
      <c r="AP262" s="91"/>
      <c r="AQ262" s="91" t="b">
        <v>0</v>
      </c>
      <c r="AR262" s="91" t="b">
        <v>0</v>
      </c>
      <c r="AS262" s="91" t="b">
        <v>1</v>
      </c>
      <c r="AT262" s="91" t="s">
        <v>246</v>
      </c>
      <c r="AU262" s="91">
        <v>1</v>
      </c>
      <c r="AV262" s="97" t="s">
        <v>4292</v>
      </c>
      <c r="AW262" s="91" t="b">
        <v>0</v>
      </c>
      <c r="AX262" s="91" t="s">
        <v>308</v>
      </c>
      <c r="AY262" s="97" t="s">
        <v>4316</v>
      </c>
      <c r="AZ262" s="91" t="s">
        <v>66</v>
      </c>
      <c r="BA262" s="130" t="s">
        <v>3582</v>
      </c>
      <c r="BB262">
        <v>1</v>
      </c>
      <c r="BC262" s="130">
        <v>-1</v>
      </c>
      <c r="BD262" s="130">
        <v>-1</v>
      </c>
      <c r="BE262" s="130" t="s">
        <v>4406</v>
      </c>
      <c r="BF262" s="130" t="s">
        <v>4397</v>
      </c>
      <c r="BG262" s="90" t="str">
        <f>REPLACE(INDEX(GroupVertices[Group], MATCH(Vertices[[#This Row],[Vertex]],GroupVertices[Vertex],0)),1,1,"")</f>
        <v>orth</v>
      </c>
      <c r="BH262" s="51"/>
      <c r="BI262" s="51"/>
      <c r="BJ262" s="51"/>
      <c r="BK262" s="51"/>
      <c r="BL262" s="51"/>
      <c r="BM262" s="51"/>
      <c r="BN262" s="161" t="s">
        <v>4775</v>
      </c>
      <c r="BO262" s="161" t="s">
        <v>4775</v>
      </c>
      <c r="BP262" s="161" t="s">
        <v>5121</v>
      </c>
      <c r="BQ262" s="161" t="s">
        <v>5121</v>
      </c>
    </row>
    <row r="263" spans="1:69" ht="41.45" customHeight="1" x14ac:dyDescent="0.25">
      <c r="A263" s="14" t="s">
        <v>1033</v>
      </c>
      <c r="C263" s="15" t="s">
        <v>4410</v>
      </c>
      <c r="D263" s="126"/>
      <c r="E263" s="131"/>
      <c r="F263" s="125"/>
      <c r="G263" s="119" t="s">
        <v>1060</v>
      </c>
      <c r="H263" s="126"/>
      <c r="I263" s="132"/>
      <c r="J263" s="127"/>
      <c r="K263" s="127"/>
      <c r="L263" s="133" t="s">
        <v>1163</v>
      </c>
      <c r="M263" s="128"/>
      <c r="N263" s="134">
        <v>9319.54296875</v>
      </c>
      <c r="O263" s="134">
        <v>3946.21337890625</v>
      </c>
      <c r="P263" s="135"/>
      <c r="Q263" s="136"/>
      <c r="R263" s="136"/>
      <c r="S263" s="51">
        <v>1</v>
      </c>
      <c r="T263" s="51">
        <v>0</v>
      </c>
      <c r="U263" s="51">
        <v>1</v>
      </c>
      <c r="V263" s="52">
        <v>0</v>
      </c>
      <c r="W263" s="52">
        <v>1.2639999999999999E-3</v>
      </c>
      <c r="X263" s="52">
        <v>2.6259999999999999E-3</v>
      </c>
      <c r="Y263" s="52">
        <v>0.400563</v>
      </c>
      <c r="Z263" s="52">
        <v>0</v>
      </c>
      <c r="AA263" s="52">
        <v>0</v>
      </c>
      <c r="AB263" s="137">
        <v>268</v>
      </c>
      <c r="AC263" s="137"/>
      <c r="AD263" s="106"/>
      <c r="AE263" s="91" t="s">
        <v>1101</v>
      </c>
      <c r="AF263" s="91">
        <v>13</v>
      </c>
      <c r="AG263" s="91">
        <v>6</v>
      </c>
      <c r="AH263" s="91">
        <v>86</v>
      </c>
      <c r="AI263" s="91">
        <v>56</v>
      </c>
      <c r="AJ263" s="91"/>
      <c r="AK263" s="91" t="s">
        <v>1114</v>
      </c>
      <c r="AL263" s="91"/>
      <c r="AM263" s="91"/>
      <c r="AN263" s="91"/>
      <c r="AO263" s="94">
        <v>41344.228900462964</v>
      </c>
      <c r="AP263" s="91"/>
      <c r="AQ263" s="91" t="b">
        <v>1</v>
      </c>
      <c r="AR263" s="91" t="b">
        <v>0</v>
      </c>
      <c r="AS263" s="91" t="b">
        <v>0</v>
      </c>
      <c r="AT263" s="91" t="s">
        <v>246</v>
      </c>
      <c r="AU263" s="91">
        <v>0</v>
      </c>
      <c r="AV263" s="97" t="s">
        <v>300</v>
      </c>
      <c r="AW263" s="91" t="b">
        <v>0</v>
      </c>
      <c r="AX263" s="91" t="s">
        <v>308</v>
      </c>
      <c r="AY263" s="97" t="s">
        <v>1150</v>
      </c>
      <c r="AZ263" s="91" t="s">
        <v>66</v>
      </c>
      <c r="BA263" s="130" t="s">
        <v>1175</v>
      </c>
      <c r="BB263">
        <v>1</v>
      </c>
      <c r="BC263" s="130">
        <v>-1</v>
      </c>
      <c r="BD263" s="130">
        <v>-1</v>
      </c>
      <c r="BE263" s="130" t="s">
        <v>4407</v>
      </c>
      <c r="BF263" s="130" t="s">
        <v>4397</v>
      </c>
      <c r="BG263" s="90" t="str">
        <f>REPLACE(INDEX(GroupVertices[Group], MATCH(Vertices[[#This Row],[Vertex]],GroupVertices[Vertex],0)),1,1,"")</f>
        <v>est</v>
      </c>
      <c r="BH263" s="51"/>
      <c r="BI263" s="51"/>
      <c r="BJ263" s="51"/>
      <c r="BK263" s="51"/>
      <c r="BL263" s="51"/>
      <c r="BM263" s="51"/>
      <c r="BN263" s="161" t="s">
        <v>4782</v>
      </c>
      <c r="BO263" s="161" t="s">
        <v>4782</v>
      </c>
      <c r="BP263" s="161" t="s">
        <v>5128</v>
      </c>
      <c r="BQ263" s="161" t="s">
        <v>5128</v>
      </c>
    </row>
    <row r="264" spans="1:69" ht="41.45" customHeight="1" x14ac:dyDescent="0.25">
      <c r="A264" s="14" t="s">
        <v>1034</v>
      </c>
      <c r="C264" s="15" t="s">
        <v>4410</v>
      </c>
      <c r="D264" s="126"/>
      <c r="E264" s="131"/>
      <c r="F264" s="125"/>
      <c r="G264" s="119" t="s">
        <v>1061</v>
      </c>
      <c r="H264" s="126"/>
      <c r="I264" s="132"/>
      <c r="J264" s="127"/>
      <c r="K264" s="127"/>
      <c r="L264" s="133" t="s">
        <v>1164</v>
      </c>
      <c r="M264" s="128"/>
      <c r="N264" s="134">
        <v>7783.86865234375</v>
      </c>
      <c r="O264" s="134">
        <v>4022.377197265625</v>
      </c>
      <c r="P264" s="135"/>
      <c r="Q264" s="136"/>
      <c r="R264" s="136"/>
      <c r="S264" s="51">
        <v>1</v>
      </c>
      <c r="T264" s="51">
        <v>0</v>
      </c>
      <c r="U264" s="51">
        <v>1</v>
      </c>
      <c r="V264" s="52">
        <v>0</v>
      </c>
      <c r="W264" s="52">
        <v>1.2639999999999999E-3</v>
      </c>
      <c r="X264" s="52">
        <v>2.6259999999999999E-3</v>
      </c>
      <c r="Y264" s="52">
        <v>0.400563</v>
      </c>
      <c r="Z264" s="52">
        <v>0</v>
      </c>
      <c r="AA264" s="52">
        <v>0</v>
      </c>
      <c r="AB264" s="137">
        <v>269</v>
      </c>
      <c r="AC264" s="137"/>
      <c r="AD264" s="106"/>
      <c r="AE264" s="91" t="s">
        <v>1102</v>
      </c>
      <c r="AF264" s="91">
        <v>227</v>
      </c>
      <c r="AG264" s="91">
        <v>105</v>
      </c>
      <c r="AH264" s="91">
        <v>4658</v>
      </c>
      <c r="AI264" s="91">
        <v>716</v>
      </c>
      <c r="AJ264" s="91">
        <v>19800</v>
      </c>
      <c r="AK264" s="91" t="s">
        <v>1115</v>
      </c>
      <c r="AL264" s="91" t="s">
        <v>434</v>
      </c>
      <c r="AM264" s="91"/>
      <c r="AN264" s="91" t="s">
        <v>293</v>
      </c>
      <c r="AO264" s="94">
        <v>40771.720729166664</v>
      </c>
      <c r="AP264" s="97" t="s">
        <v>1133</v>
      </c>
      <c r="AQ264" s="91" t="b">
        <v>0</v>
      </c>
      <c r="AR264" s="91" t="b">
        <v>0</v>
      </c>
      <c r="AS264" s="91" t="b">
        <v>0</v>
      </c>
      <c r="AT264" s="91" t="s">
        <v>246</v>
      </c>
      <c r="AU264" s="91">
        <v>11</v>
      </c>
      <c r="AV264" s="97" t="s">
        <v>1014</v>
      </c>
      <c r="AW264" s="91" t="b">
        <v>0</v>
      </c>
      <c r="AX264" s="91" t="s">
        <v>308</v>
      </c>
      <c r="AY264" s="97" t="s">
        <v>1151</v>
      </c>
      <c r="AZ264" s="91" t="s">
        <v>66</v>
      </c>
      <c r="BA264" s="130" t="s">
        <v>1175</v>
      </c>
      <c r="BB264">
        <v>1</v>
      </c>
      <c r="BC264" s="130">
        <v>0</v>
      </c>
      <c r="BD264" s="130">
        <v>0</v>
      </c>
      <c r="BE264" s="130" t="s">
        <v>4407</v>
      </c>
      <c r="BF264" s="130" t="s">
        <v>4397</v>
      </c>
      <c r="BG264" s="90" t="str">
        <f>REPLACE(INDEX(GroupVertices[Group], MATCH(Vertices[[#This Row],[Vertex]],GroupVertices[Vertex],0)),1,1,"")</f>
        <v>est</v>
      </c>
      <c r="BH264" s="51"/>
      <c r="BI264" s="51"/>
      <c r="BJ264" s="51"/>
      <c r="BK264" s="51"/>
      <c r="BL264" s="51" t="s">
        <v>1057</v>
      </c>
      <c r="BM264" s="51" t="s">
        <v>1057</v>
      </c>
      <c r="BN264" s="161" t="s">
        <v>4783</v>
      </c>
      <c r="BO264" s="161" t="s">
        <v>4783</v>
      </c>
      <c r="BP264" s="161" t="s">
        <v>5129</v>
      </c>
      <c r="BQ264" s="161" t="s">
        <v>5129</v>
      </c>
    </row>
    <row r="265" spans="1:69" ht="41.45" customHeight="1" x14ac:dyDescent="0.25">
      <c r="A265" s="14" t="s">
        <v>1040</v>
      </c>
      <c r="C265" s="15" t="s">
        <v>4410</v>
      </c>
      <c r="D265" s="126"/>
      <c r="E265" s="131"/>
      <c r="F265" s="125"/>
      <c r="G265" s="119" t="s">
        <v>759</v>
      </c>
      <c r="H265" s="126"/>
      <c r="I265" s="132"/>
      <c r="J265" s="127"/>
      <c r="K265" s="127"/>
      <c r="L265" s="133" t="s">
        <v>1172</v>
      </c>
      <c r="M265" s="128"/>
      <c r="N265" s="134">
        <v>8935.791015625</v>
      </c>
      <c r="O265" s="134">
        <v>6085.25146484375</v>
      </c>
      <c r="P265" s="135"/>
      <c r="Q265" s="136"/>
      <c r="R265" s="136"/>
      <c r="S265" s="51">
        <v>1</v>
      </c>
      <c r="T265" s="51">
        <v>0</v>
      </c>
      <c r="U265" s="51">
        <v>1</v>
      </c>
      <c r="V265" s="52">
        <v>0</v>
      </c>
      <c r="W265" s="52">
        <v>1.2639999999999999E-3</v>
      </c>
      <c r="X265" s="52">
        <v>2.6259999999999999E-3</v>
      </c>
      <c r="Y265" s="52">
        <v>0.400563</v>
      </c>
      <c r="Z265" s="52">
        <v>0</v>
      </c>
      <c r="AA265" s="52">
        <v>0</v>
      </c>
      <c r="AB265" s="137">
        <v>270</v>
      </c>
      <c r="AC265" s="137"/>
      <c r="AD265" s="106"/>
      <c r="AE265" s="91" t="s">
        <v>1110</v>
      </c>
      <c r="AF265" s="91">
        <v>40</v>
      </c>
      <c r="AG265" s="91">
        <v>7</v>
      </c>
      <c r="AH265" s="91">
        <v>15</v>
      </c>
      <c r="AI265" s="91">
        <v>10</v>
      </c>
      <c r="AJ265" s="91"/>
      <c r="AK265" s="91" t="s">
        <v>1121</v>
      </c>
      <c r="AL265" s="91"/>
      <c r="AM265" s="91"/>
      <c r="AN265" s="91"/>
      <c r="AO265" s="94">
        <v>40933.827256944445</v>
      </c>
      <c r="AP265" s="91"/>
      <c r="AQ265" s="91" t="b">
        <v>1</v>
      </c>
      <c r="AR265" s="91" t="b">
        <v>1</v>
      </c>
      <c r="AS265" s="91" t="b">
        <v>1</v>
      </c>
      <c r="AT265" s="91" t="s">
        <v>246</v>
      </c>
      <c r="AU265" s="91">
        <v>0</v>
      </c>
      <c r="AV265" s="97" t="s">
        <v>300</v>
      </c>
      <c r="AW265" s="91" t="b">
        <v>0</v>
      </c>
      <c r="AX265" s="91" t="s">
        <v>308</v>
      </c>
      <c r="AY265" s="97" t="s">
        <v>1159</v>
      </c>
      <c r="AZ265" s="91" t="s">
        <v>66</v>
      </c>
      <c r="BA265" s="130" t="s">
        <v>1175</v>
      </c>
      <c r="BB265">
        <v>1</v>
      </c>
      <c r="BC265" s="130">
        <v>0</v>
      </c>
      <c r="BD265" s="130">
        <v>0</v>
      </c>
      <c r="BE265" s="130" t="s">
        <v>4407</v>
      </c>
      <c r="BF265" s="130" t="s">
        <v>4397</v>
      </c>
      <c r="BG265" s="90" t="str">
        <f>REPLACE(INDEX(GroupVertices[Group], MATCH(Vertices[[#This Row],[Vertex]],GroupVertices[Vertex],0)),1,1,"")</f>
        <v>est</v>
      </c>
      <c r="BH265" s="51"/>
      <c r="BI265" s="51"/>
      <c r="BJ265" s="51"/>
      <c r="BK265" s="51"/>
      <c r="BL265" s="51"/>
      <c r="BM265" s="51"/>
      <c r="BN265" s="161" t="s">
        <v>4789</v>
      </c>
      <c r="BO265" s="161" t="s">
        <v>4789</v>
      </c>
      <c r="BP265" s="161" t="s">
        <v>5135</v>
      </c>
      <c r="BQ265" s="161" t="s">
        <v>5135</v>
      </c>
    </row>
    <row r="266" spans="1:69" ht="41.45" customHeight="1" x14ac:dyDescent="0.25">
      <c r="A266" s="14" t="s">
        <v>1231</v>
      </c>
      <c r="C266" s="15" t="s">
        <v>4410</v>
      </c>
      <c r="D266" s="15"/>
      <c r="E266" s="102"/>
      <c r="F266" s="125"/>
      <c r="G266" s="119" t="s">
        <v>1245</v>
      </c>
      <c r="H266" s="126"/>
      <c r="I266" s="16"/>
      <c r="J266" s="62"/>
      <c r="K266" s="127"/>
      <c r="L266" s="121" t="s">
        <v>1291</v>
      </c>
      <c r="M266" s="128"/>
      <c r="N266" s="104">
        <v>3502.5341796875</v>
      </c>
      <c r="O266" s="104">
        <v>983.03619384765625</v>
      </c>
      <c r="P266" s="73"/>
      <c r="Q266" s="105"/>
      <c r="R266" s="105"/>
      <c r="S266" s="51">
        <v>1</v>
      </c>
      <c r="T266" s="51">
        <v>0</v>
      </c>
      <c r="U266" s="51">
        <v>1</v>
      </c>
      <c r="V266" s="52">
        <v>0</v>
      </c>
      <c r="W266" s="52">
        <v>1.2639999999999999E-3</v>
      </c>
      <c r="X266" s="52">
        <v>2.6259999999999999E-3</v>
      </c>
      <c r="Y266" s="52">
        <v>0.400563</v>
      </c>
      <c r="Z266" s="52">
        <v>0</v>
      </c>
      <c r="AA266" s="52">
        <v>0</v>
      </c>
      <c r="AB266" s="78">
        <v>271</v>
      </c>
      <c r="AC266" s="78"/>
      <c r="AD266" s="106"/>
      <c r="AE266" s="91" t="s">
        <v>1269</v>
      </c>
      <c r="AF266" s="91">
        <v>17</v>
      </c>
      <c r="AG266" s="91">
        <v>4</v>
      </c>
      <c r="AH266" s="91">
        <v>21</v>
      </c>
      <c r="AI266" s="91">
        <v>0</v>
      </c>
      <c r="AJ266" s="91"/>
      <c r="AK266" s="91"/>
      <c r="AL266" s="91"/>
      <c r="AM266" s="91"/>
      <c r="AN266" s="91"/>
      <c r="AO266" s="94">
        <v>42623.073055555556</v>
      </c>
      <c r="AP266" s="97" t="s">
        <v>1279</v>
      </c>
      <c r="AQ266" s="91" t="b">
        <v>1</v>
      </c>
      <c r="AR266" s="91" t="b">
        <v>0</v>
      </c>
      <c r="AS266" s="91" t="b">
        <v>0</v>
      </c>
      <c r="AT266" s="91" t="s">
        <v>246</v>
      </c>
      <c r="AU266" s="91">
        <v>0</v>
      </c>
      <c r="AV266" s="91"/>
      <c r="AW266" s="91" t="b">
        <v>0</v>
      </c>
      <c r="AX266" s="91" t="s">
        <v>308</v>
      </c>
      <c r="AY266" s="97" t="s">
        <v>1285</v>
      </c>
      <c r="AZ266" s="91" t="s">
        <v>66</v>
      </c>
      <c r="BA266" s="130" t="s">
        <v>1296</v>
      </c>
      <c r="BB266">
        <v>1</v>
      </c>
      <c r="BC266" s="130">
        <v>-1</v>
      </c>
      <c r="BD266" s="130">
        <v>-1</v>
      </c>
      <c r="BE266" s="130" t="s">
        <v>4406</v>
      </c>
      <c r="BF266" s="130" t="s">
        <v>4397</v>
      </c>
      <c r="BG266" s="90" t="str">
        <f>REPLACE(INDEX(GroupVertices[Group], MATCH(Vertices[[#This Row],[Vertex]],GroupVertices[Vertex],0)),1,1,"")</f>
        <v>orth</v>
      </c>
      <c r="BH266" s="51"/>
      <c r="BI266" s="51"/>
      <c r="BJ266" s="51"/>
      <c r="BK266" s="51"/>
      <c r="BL266" s="51"/>
      <c r="BM266" s="51"/>
      <c r="BN266" s="161" t="s">
        <v>4790</v>
      </c>
      <c r="BO266" s="161" t="s">
        <v>4790</v>
      </c>
      <c r="BP266" s="161" t="s">
        <v>5136</v>
      </c>
      <c r="BQ266" s="161" t="s">
        <v>5136</v>
      </c>
    </row>
    <row r="267" spans="1:69" ht="41.45" customHeight="1" x14ac:dyDescent="0.25">
      <c r="A267" s="14" t="s">
        <v>1232</v>
      </c>
      <c r="C267" s="15" t="s">
        <v>4410</v>
      </c>
      <c r="D267" s="126"/>
      <c r="E267" s="131"/>
      <c r="F267" s="125"/>
      <c r="G267" s="119" t="s">
        <v>1246</v>
      </c>
      <c r="H267" s="126"/>
      <c r="I267" s="132"/>
      <c r="J267" s="127"/>
      <c r="K267" s="127"/>
      <c r="L267" s="133" t="s">
        <v>1292</v>
      </c>
      <c r="M267" s="128"/>
      <c r="N267" s="134">
        <v>2835.72119140625</v>
      </c>
      <c r="O267" s="134">
        <v>371.574462890625</v>
      </c>
      <c r="P267" s="135"/>
      <c r="Q267" s="136"/>
      <c r="R267" s="136"/>
      <c r="S267" s="51">
        <v>1</v>
      </c>
      <c r="T267" s="51">
        <v>0</v>
      </c>
      <c r="U267" s="51">
        <v>1</v>
      </c>
      <c r="V267" s="52">
        <v>0</v>
      </c>
      <c r="W267" s="52">
        <v>1.2639999999999999E-3</v>
      </c>
      <c r="X267" s="52">
        <v>2.6259999999999999E-3</v>
      </c>
      <c r="Y267" s="52">
        <v>0.400563</v>
      </c>
      <c r="Z267" s="52">
        <v>0</v>
      </c>
      <c r="AA267" s="52">
        <v>0</v>
      </c>
      <c r="AB267" s="137">
        <v>272</v>
      </c>
      <c r="AC267" s="137"/>
      <c r="AD267" s="106"/>
      <c r="AE267" s="91" t="s">
        <v>1270</v>
      </c>
      <c r="AF267" s="91">
        <v>93</v>
      </c>
      <c r="AG267" s="91">
        <v>9</v>
      </c>
      <c r="AH267" s="91">
        <v>106</v>
      </c>
      <c r="AI267" s="91">
        <v>10</v>
      </c>
      <c r="AJ267" s="91"/>
      <c r="AK267" s="91"/>
      <c r="AL267" s="91"/>
      <c r="AM267" s="91"/>
      <c r="AN267" s="91"/>
      <c r="AO267" s="94">
        <v>42724.655474537038</v>
      </c>
      <c r="AP267" s="97" t="s">
        <v>1280</v>
      </c>
      <c r="AQ267" s="91" t="b">
        <v>1</v>
      </c>
      <c r="AR267" s="91" t="b">
        <v>0</v>
      </c>
      <c r="AS267" s="91" t="b">
        <v>0</v>
      </c>
      <c r="AT267" s="91" t="s">
        <v>246</v>
      </c>
      <c r="AU267" s="91">
        <v>0</v>
      </c>
      <c r="AV267" s="91"/>
      <c r="AW267" s="91" t="b">
        <v>0</v>
      </c>
      <c r="AX267" s="91" t="s">
        <v>308</v>
      </c>
      <c r="AY267" s="97" t="s">
        <v>1286</v>
      </c>
      <c r="AZ267" s="91" t="s">
        <v>66</v>
      </c>
      <c r="BA267" s="130" t="s">
        <v>1296</v>
      </c>
      <c r="BB267">
        <v>1</v>
      </c>
      <c r="BC267" s="130">
        <v>-1</v>
      </c>
      <c r="BD267" s="130">
        <v>-1</v>
      </c>
      <c r="BE267" s="130" t="s">
        <v>4406</v>
      </c>
      <c r="BF267" s="130" t="s">
        <v>4397</v>
      </c>
      <c r="BG267" s="90" t="str">
        <f>REPLACE(INDEX(GroupVertices[Group], MATCH(Vertices[[#This Row],[Vertex]],GroupVertices[Vertex],0)),1,1,"")</f>
        <v>orth</v>
      </c>
      <c r="BH267" s="51"/>
      <c r="BI267" s="51"/>
      <c r="BJ267" s="51"/>
      <c r="BK267" s="51"/>
      <c r="BL267" s="51"/>
      <c r="BM267" s="51"/>
      <c r="BN267" s="161" t="s">
        <v>4791</v>
      </c>
      <c r="BO267" s="161" t="s">
        <v>4791</v>
      </c>
      <c r="BP267" s="161" t="s">
        <v>5137</v>
      </c>
      <c r="BQ267" s="161" t="s">
        <v>5137</v>
      </c>
    </row>
    <row r="268" spans="1:69" ht="41.45" customHeight="1" x14ac:dyDescent="0.25">
      <c r="A268" s="14" t="s">
        <v>1470</v>
      </c>
      <c r="C268" s="15" t="s">
        <v>4410</v>
      </c>
      <c r="D268" s="126"/>
      <c r="E268" s="131"/>
      <c r="F268" s="125"/>
      <c r="G268" s="119" t="s">
        <v>1511</v>
      </c>
      <c r="H268" s="126"/>
      <c r="I268" s="132"/>
      <c r="J268" s="127"/>
      <c r="K268" s="127"/>
      <c r="L268" s="133" t="s">
        <v>1518</v>
      </c>
      <c r="M268" s="128"/>
      <c r="N268" s="134">
        <v>3282.48876953125</v>
      </c>
      <c r="O268" s="134">
        <v>341.7626953125</v>
      </c>
      <c r="P268" s="135"/>
      <c r="Q268" s="136"/>
      <c r="R268" s="136"/>
      <c r="S268" s="51">
        <v>1</v>
      </c>
      <c r="T268" s="51">
        <v>0</v>
      </c>
      <c r="U268" s="51">
        <v>1</v>
      </c>
      <c r="V268" s="52">
        <v>0</v>
      </c>
      <c r="W268" s="52">
        <v>1.2639999999999999E-3</v>
      </c>
      <c r="X268" s="52">
        <v>2.6259999999999999E-3</v>
      </c>
      <c r="Y268" s="52">
        <v>0.400563</v>
      </c>
      <c r="Z268" s="52">
        <v>0</v>
      </c>
      <c r="AA268" s="52">
        <v>0</v>
      </c>
      <c r="AB268" s="137">
        <v>273</v>
      </c>
      <c r="AC268" s="137"/>
      <c r="AD268" s="106"/>
      <c r="AE268" s="91" t="s">
        <v>1493</v>
      </c>
      <c r="AF268" s="91">
        <v>46</v>
      </c>
      <c r="AG268" s="91">
        <v>20</v>
      </c>
      <c r="AH268" s="91">
        <v>865</v>
      </c>
      <c r="AI268" s="91">
        <v>6</v>
      </c>
      <c r="AJ268" s="91">
        <v>19800</v>
      </c>
      <c r="AK268" s="91" t="s">
        <v>1498</v>
      </c>
      <c r="AL268" s="91" t="s">
        <v>1503</v>
      </c>
      <c r="AM268" s="97" t="s">
        <v>1505</v>
      </c>
      <c r="AN268" s="91" t="s">
        <v>291</v>
      </c>
      <c r="AO268" s="94">
        <v>40031.307141203702</v>
      </c>
      <c r="AP268" s="97" t="s">
        <v>1507</v>
      </c>
      <c r="AQ268" s="91" t="b">
        <v>1</v>
      </c>
      <c r="AR268" s="91" t="b">
        <v>0</v>
      </c>
      <c r="AS268" s="91" t="b">
        <v>0</v>
      </c>
      <c r="AT268" s="91" t="s">
        <v>246</v>
      </c>
      <c r="AU268" s="91">
        <v>0</v>
      </c>
      <c r="AV268" s="97" t="s">
        <v>300</v>
      </c>
      <c r="AW268" s="91" t="b">
        <v>0</v>
      </c>
      <c r="AX268" s="91" t="s">
        <v>308</v>
      </c>
      <c r="AY268" s="97" t="s">
        <v>1513</v>
      </c>
      <c r="AZ268" s="91" t="s">
        <v>66</v>
      </c>
      <c r="BA268" s="130" t="s">
        <v>1523</v>
      </c>
      <c r="BB268">
        <v>1</v>
      </c>
      <c r="BC268" s="130">
        <v>0</v>
      </c>
      <c r="BD268" s="130">
        <v>0</v>
      </c>
      <c r="BE268" s="130" t="s">
        <v>4406</v>
      </c>
      <c r="BF268" s="130" t="s">
        <v>4397</v>
      </c>
      <c r="BG268" s="90" t="str">
        <f>REPLACE(INDEX(GroupVertices[Group], MATCH(Vertices[[#This Row],[Vertex]],GroupVertices[Vertex],0)),1,1,"")</f>
        <v>orth</v>
      </c>
      <c r="BH268" s="51"/>
      <c r="BI268" s="51"/>
      <c r="BJ268" s="51"/>
      <c r="BK268" s="51"/>
      <c r="BL268" s="51"/>
      <c r="BM268" s="51"/>
      <c r="BN268" s="161" t="s">
        <v>4794</v>
      </c>
      <c r="BO268" s="161" t="s">
        <v>4794</v>
      </c>
      <c r="BP268" s="161" t="s">
        <v>5140</v>
      </c>
      <c r="BQ268" s="161" t="s">
        <v>5140</v>
      </c>
    </row>
    <row r="269" spans="1:69" ht="41.45" customHeight="1" x14ac:dyDescent="0.25">
      <c r="A269" s="14" t="s">
        <v>1471</v>
      </c>
      <c r="C269" s="15" t="s">
        <v>4410</v>
      </c>
      <c r="D269" s="108"/>
      <c r="E269" s="109"/>
      <c r="F269" s="110"/>
      <c r="G269" s="120" t="s">
        <v>1480</v>
      </c>
      <c r="H269" s="108"/>
      <c r="I269" s="111"/>
      <c r="J269" s="112"/>
      <c r="K269" s="112"/>
      <c r="L269" s="122" t="s">
        <v>1519</v>
      </c>
      <c r="M269" s="113"/>
      <c r="N269" s="114">
        <v>3061.69677734375</v>
      </c>
      <c r="O269" s="114">
        <v>665.9957275390625</v>
      </c>
      <c r="P269" s="115"/>
      <c r="Q269" s="116"/>
      <c r="R269" s="116"/>
      <c r="S269" s="51">
        <v>1</v>
      </c>
      <c r="T269" s="51">
        <v>0</v>
      </c>
      <c r="U269" s="51">
        <v>1</v>
      </c>
      <c r="V269" s="52">
        <v>0</v>
      </c>
      <c r="W269" s="52">
        <v>1.2639999999999999E-3</v>
      </c>
      <c r="X269" s="52">
        <v>2.6259999999999999E-3</v>
      </c>
      <c r="Y269" s="52">
        <v>0.400563</v>
      </c>
      <c r="Z269" s="52">
        <v>0</v>
      </c>
      <c r="AA269" s="52">
        <v>0</v>
      </c>
      <c r="AB269" s="117">
        <v>274</v>
      </c>
      <c r="AC269" s="117"/>
      <c r="AD269" s="106"/>
      <c r="AE269" s="91" t="s">
        <v>1494</v>
      </c>
      <c r="AF269" s="91">
        <v>653</v>
      </c>
      <c r="AG269" s="91">
        <v>67</v>
      </c>
      <c r="AH269" s="91">
        <v>96</v>
      </c>
      <c r="AI269" s="91">
        <v>100</v>
      </c>
      <c r="AJ269" s="91">
        <v>-14400</v>
      </c>
      <c r="AK269" s="91" t="s">
        <v>1499</v>
      </c>
      <c r="AL269" s="91" t="s">
        <v>1504</v>
      </c>
      <c r="AM269" s="91"/>
      <c r="AN269" s="91" t="s">
        <v>1506</v>
      </c>
      <c r="AO269" s="94">
        <v>40514.785439814812</v>
      </c>
      <c r="AP269" s="97" t="s">
        <v>1508</v>
      </c>
      <c r="AQ269" s="91" t="b">
        <v>0</v>
      </c>
      <c r="AR269" s="91" t="b">
        <v>0</v>
      </c>
      <c r="AS269" s="91" t="b">
        <v>1</v>
      </c>
      <c r="AT269" s="91" t="s">
        <v>246</v>
      </c>
      <c r="AU269" s="91">
        <v>0</v>
      </c>
      <c r="AV269" s="97" t="s">
        <v>1510</v>
      </c>
      <c r="AW269" s="91" t="b">
        <v>0</v>
      </c>
      <c r="AX269" s="91" t="s">
        <v>308</v>
      </c>
      <c r="AY269" s="97" t="s">
        <v>1514</v>
      </c>
      <c r="AZ269" s="91" t="s">
        <v>66</v>
      </c>
      <c r="BA269" s="130" t="s">
        <v>1523</v>
      </c>
      <c r="BB269">
        <v>2</v>
      </c>
      <c r="BC269" s="130">
        <v>-2</v>
      </c>
      <c r="BD269" s="130">
        <v>-1</v>
      </c>
      <c r="BE269" s="130" t="s">
        <v>4406</v>
      </c>
      <c r="BF269" s="130" t="s">
        <v>4397</v>
      </c>
      <c r="BG269" s="90" t="str">
        <f>REPLACE(INDEX(GroupVertices[Group], MATCH(Vertices[[#This Row],[Vertex]],GroupVertices[Vertex],0)),1,1,"")</f>
        <v>orth</v>
      </c>
      <c r="BH269" s="51"/>
      <c r="BI269" s="51"/>
      <c r="BJ269" s="51"/>
      <c r="BK269" s="51"/>
      <c r="BL269" s="51"/>
      <c r="BM269" s="51"/>
      <c r="BN269" s="161" t="s">
        <v>4795</v>
      </c>
      <c r="BO269" s="161" t="s">
        <v>4795</v>
      </c>
      <c r="BP269" s="161" t="s">
        <v>5141</v>
      </c>
      <c r="BQ269" s="161" t="s">
        <v>5141</v>
      </c>
    </row>
    <row r="270" spans="1:69" ht="41.45" customHeight="1" x14ac:dyDescent="0.25">
      <c r="A270" s="14" t="s">
        <v>1556</v>
      </c>
      <c r="C270" s="15" t="s">
        <v>4410</v>
      </c>
      <c r="D270" s="126"/>
      <c r="E270" s="131"/>
      <c r="F270" s="125"/>
      <c r="G270" s="119" t="s">
        <v>1583</v>
      </c>
      <c r="H270" s="126"/>
      <c r="I270" s="132"/>
      <c r="J270" s="127"/>
      <c r="K270" s="127"/>
      <c r="L270" s="133" t="s">
        <v>1672</v>
      </c>
      <c r="M270" s="128"/>
      <c r="N270" s="134">
        <v>1506.2564697265625</v>
      </c>
      <c r="O270" s="134">
        <v>8246.2412109375</v>
      </c>
      <c r="P270" s="135"/>
      <c r="Q270" s="136"/>
      <c r="R270" s="136"/>
      <c r="S270" s="51">
        <v>1</v>
      </c>
      <c r="T270" s="51">
        <v>0</v>
      </c>
      <c r="U270" s="51">
        <v>1</v>
      </c>
      <c r="V270" s="52">
        <v>0</v>
      </c>
      <c r="W270" s="52">
        <v>1.2639999999999999E-3</v>
      </c>
      <c r="X270" s="52">
        <v>2.6259999999999999E-3</v>
      </c>
      <c r="Y270" s="52">
        <v>0.400563</v>
      </c>
      <c r="Z270" s="52">
        <v>0</v>
      </c>
      <c r="AA270" s="52">
        <v>0</v>
      </c>
      <c r="AB270" s="137">
        <v>275</v>
      </c>
      <c r="AC270" s="137"/>
      <c r="AD270" s="106"/>
      <c r="AE270" s="91" t="s">
        <v>1620</v>
      </c>
      <c r="AF270" s="91">
        <v>56</v>
      </c>
      <c r="AG270" s="91">
        <v>71</v>
      </c>
      <c r="AH270" s="91">
        <v>333</v>
      </c>
      <c r="AI270" s="91">
        <v>118</v>
      </c>
      <c r="AJ270" s="91">
        <v>19800</v>
      </c>
      <c r="AK270" s="91" t="s">
        <v>1629</v>
      </c>
      <c r="AL270" s="91" t="s">
        <v>1634</v>
      </c>
      <c r="AM270" s="91"/>
      <c r="AN270" s="91" t="s">
        <v>283</v>
      </c>
      <c r="AO270" s="94">
        <v>39654.727233796293</v>
      </c>
      <c r="AP270" s="97" t="s">
        <v>1647</v>
      </c>
      <c r="AQ270" s="91" t="b">
        <v>0</v>
      </c>
      <c r="AR270" s="91" t="b">
        <v>0</v>
      </c>
      <c r="AS270" s="91" t="b">
        <v>0</v>
      </c>
      <c r="AT270" s="91" t="s">
        <v>246</v>
      </c>
      <c r="AU270" s="91">
        <v>2</v>
      </c>
      <c r="AV270" s="97" t="s">
        <v>1651</v>
      </c>
      <c r="AW270" s="91" t="b">
        <v>0</v>
      </c>
      <c r="AX270" s="91" t="s">
        <v>308</v>
      </c>
      <c r="AY270" s="97" t="s">
        <v>1661</v>
      </c>
      <c r="AZ270" s="91" t="s">
        <v>66</v>
      </c>
      <c r="BA270" s="130" t="s">
        <v>1675</v>
      </c>
      <c r="BB270">
        <v>1</v>
      </c>
      <c r="BC270" s="130">
        <v>-1</v>
      </c>
      <c r="BD270" s="130">
        <v>-1</v>
      </c>
      <c r="BE270" s="130" t="s">
        <v>4404</v>
      </c>
      <c r="BF270" s="130" t="s">
        <v>4397</v>
      </c>
      <c r="BG270" s="90" t="str">
        <f>REPLACE(INDEX(GroupVertices[Group], MATCH(Vertices[[#This Row],[Vertex]],GroupVertices[Vertex],0)),1,1,"")</f>
        <v>outh</v>
      </c>
      <c r="BH270" s="51" t="s">
        <v>1573</v>
      </c>
      <c r="BI270" s="51" t="s">
        <v>4578</v>
      </c>
      <c r="BJ270" s="51" t="s">
        <v>755</v>
      </c>
      <c r="BK270" s="51" t="s">
        <v>755</v>
      </c>
      <c r="BL270" s="51"/>
      <c r="BM270" s="51"/>
      <c r="BN270" s="161" t="s">
        <v>4801</v>
      </c>
      <c r="BO270" s="161" t="s">
        <v>4801</v>
      </c>
      <c r="BP270" s="161" t="s">
        <v>5147</v>
      </c>
      <c r="BQ270" s="161" t="s">
        <v>5147</v>
      </c>
    </row>
    <row r="271" spans="1:69" ht="41.45" customHeight="1" x14ac:dyDescent="0.25">
      <c r="A271" s="14" t="s">
        <v>1557</v>
      </c>
      <c r="C271" s="15" t="s">
        <v>4410</v>
      </c>
      <c r="D271" s="15"/>
      <c r="E271" s="102"/>
      <c r="F271" s="125"/>
      <c r="G271" s="119" t="s">
        <v>1584</v>
      </c>
      <c r="H271" s="126"/>
      <c r="I271" s="16"/>
      <c r="J271" s="62"/>
      <c r="K271" s="127"/>
      <c r="L271" s="121" t="s">
        <v>1673</v>
      </c>
      <c r="M271" s="128"/>
      <c r="N271" s="104">
        <v>442.33184814453125</v>
      </c>
      <c r="O271" s="104">
        <v>9055.2138671875</v>
      </c>
      <c r="P271" s="73"/>
      <c r="Q271" s="105"/>
      <c r="R271" s="105"/>
      <c r="S271" s="51">
        <v>1</v>
      </c>
      <c r="T271" s="51">
        <v>0</v>
      </c>
      <c r="U271" s="51">
        <v>1</v>
      </c>
      <c r="V271" s="52">
        <v>0</v>
      </c>
      <c r="W271" s="52">
        <v>1.2639999999999999E-3</v>
      </c>
      <c r="X271" s="52">
        <v>2.6259999999999999E-3</v>
      </c>
      <c r="Y271" s="52">
        <v>0.400563</v>
      </c>
      <c r="Z271" s="52">
        <v>0</v>
      </c>
      <c r="AA271" s="52">
        <v>0</v>
      </c>
      <c r="AB271" s="78">
        <v>276</v>
      </c>
      <c r="AC271" s="78"/>
      <c r="AD271" s="106"/>
      <c r="AE271" s="91" t="s">
        <v>1621</v>
      </c>
      <c r="AF271" s="91">
        <v>30</v>
      </c>
      <c r="AG271" s="91">
        <v>3</v>
      </c>
      <c r="AH271" s="91">
        <v>32</v>
      </c>
      <c r="AI271" s="91">
        <v>24</v>
      </c>
      <c r="AJ271" s="91"/>
      <c r="AK271" s="91"/>
      <c r="AL271" s="91" t="s">
        <v>1636</v>
      </c>
      <c r="AM271" s="91"/>
      <c r="AN271" s="91"/>
      <c r="AO271" s="94">
        <v>40901.480081018519</v>
      </c>
      <c r="AP271" s="91"/>
      <c r="AQ271" s="91" t="b">
        <v>1</v>
      </c>
      <c r="AR271" s="91" t="b">
        <v>1</v>
      </c>
      <c r="AS271" s="91" t="b">
        <v>0</v>
      </c>
      <c r="AT271" s="91" t="s">
        <v>246</v>
      </c>
      <c r="AU271" s="91">
        <v>0</v>
      </c>
      <c r="AV271" s="97" t="s">
        <v>300</v>
      </c>
      <c r="AW271" s="91" t="b">
        <v>0</v>
      </c>
      <c r="AX271" s="91" t="s">
        <v>308</v>
      </c>
      <c r="AY271" s="97" t="s">
        <v>1662</v>
      </c>
      <c r="AZ271" s="91" t="s">
        <v>66</v>
      </c>
      <c r="BA271" s="130" t="s">
        <v>1675</v>
      </c>
      <c r="BB271">
        <v>1</v>
      </c>
      <c r="BC271" s="130">
        <v>-1</v>
      </c>
      <c r="BD271" s="130">
        <v>-1</v>
      </c>
      <c r="BE271" s="130" t="s">
        <v>4404</v>
      </c>
      <c r="BF271" s="130" t="s">
        <v>4397</v>
      </c>
      <c r="BG271" s="90" t="str">
        <f>REPLACE(INDEX(GroupVertices[Group], MATCH(Vertices[[#This Row],[Vertex]],GroupVertices[Vertex],0)),1,1,"")</f>
        <v>outh</v>
      </c>
      <c r="BH271" s="51"/>
      <c r="BI271" s="51"/>
      <c r="BJ271" s="51"/>
      <c r="BK271" s="51"/>
      <c r="BL271" s="51"/>
      <c r="BM271" s="51"/>
      <c r="BN271" s="161" t="s">
        <v>4802</v>
      </c>
      <c r="BO271" s="161" t="s">
        <v>4802</v>
      </c>
      <c r="BP271" s="161" t="s">
        <v>5148</v>
      </c>
      <c r="BQ271" s="161" t="s">
        <v>5148</v>
      </c>
    </row>
    <row r="272" spans="1:69" ht="41.45" customHeight="1" x14ac:dyDescent="0.25">
      <c r="A272" s="107" t="s">
        <v>1558</v>
      </c>
      <c r="C272" s="15" t="s">
        <v>4410</v>
      </c>
      <c r="D272" s="126"/>
      <c r="E272" s="131"/>
      <c r="F272" s="125"/>
      <c r="G272" s="119" t="s">
        <v>1585</v>
      </c>
      <c r="H272" s="126"/>
      <c r="I272" s="132"/>
      <c r="J272" s="127"/>
      <c r="K272" s="127"/>
      <c r="L272" s="133" t="s">
        <v>1674</v>
      </c>
      <c r="M272" s="128"/>
      <c r="N272" s="134">
        <v>1023.648681640625</v>
      </c>
      <c r="O272" s="134">
        <v>9539.078125</v>
      </c>
      <c r="P272" s="135"/>
      <c r="Q272" s="136"/>
      <c r="R272" s="136"/>
      <c r="S272" s="51">
        <v>1</v>
      </c>
      <c r="T272" s="51">
        <v>0</v>
      </c>
      <c r="U272" s="51">
        <v>1</v>
      </c>
      <c r="V272" s="52">
        <v>0</v>
      </c>
      <c r="W272" s="52">
        <v>1.2639999999999999E-3</v>
      </c>
      <c r="X272" s="52">
        <v>2.6259999999999999E-3</v>
      </c>
      <c r="Y272" s="52">
        <v>0.400563</v>
      </c>
      <c r="Z272" s="52">
        <v>0</v>
      </c>
      <c r="AA272" s="52">
        <v>0</v>
      </c>
      <c r="AB272" s="137">
        <v>277</v>
      </c>
      <c r="AC272" s="137"/>
      <c r="AD272" s="118"/>
      <c r="AE272" s="92" t="s">
        <v>1622</v>
      </c>
      <c r="AF272" s="92">
        <v>110</v>
      </c>
      <c r="AG272" s="92">
        <v>12</v>
      </c>
      <c r="AH272" s="92">
        <v>342</v>
      </c>
      <c r="AI272" s="92">
        <v>255</v>
      </c>
      <c r="AJ272" s="92"/>
      <c r="AK272" s="92" t="s">
        <v>1630</v>
      </c>
      <c r="AL272" s="92" t="s">
        <v>1637</v>
      </c>
      <c r="AM272" s="92"/>
      <c r="AN272" s="92"/>
      <c r="AO272" s="95">
        <v>42140.185532407406</v>
      </c>
      <c r="AP272" s="98" t="s">
        <v>1648</v>
      </c>
      <c r="AQ272" s="92" t="b">
        <v>1</v>
      </c>
      <c r="AR272" s="92" t="b">
        <v>0</v>
      </c>
      <c r="AS272" s="92" t="b">
        <v>1</v>
      </c>
      <c r="AT272" s="92" t="s">
        <v>246</v>
      </c>
      <c r="AU272" s="92">
        <v>0</v>
      </c>
      <c r="AV272" s="98" t="s">
        <v>300</v>
      </c>
      <c r="AW272" s="92" t="b">
        <v>0</v>
      </c>
      <c r="AX272" s="92" t="s">
        <v>308</v>
      </c>
      <c r="AY272" s="98" t="s">
        <v>1663</v>
      </c>
      <c r="AZ272" s="92" t="s">
        <v>66</v>
      </c>
      <c r="BA272" s="130" t="s">
        <v>1675</v>
      </c>
      <c r="BB272">
        <v>1</v>
      </c>
      <c r="BC272" s="130">
        <v>-1</v>
      </c>
      <c r="BD272" s="130">
        <v>-1</v>
      </c>
      <c r="BE272" s="130" t="s">
        <v>4404</v>
      </c>
      <c r="BF272" s="130" t="s">
        <v>4397</v>
      </c>
      <c r="BG272" s="90" t="str">
        <f>REPLACE(INDEX(GroupVertices[Group], MATCH(Vertices[[#This Row],[Vertex]],GroupVertices[Vertex],0)),1,1,"")</f>
        <v>outh</v>
      </c>
      <c r="BH272" s="51"/>
      <c r="BI272" s="51"/>
      <c r="BJ272" s="51"/>
      <c r="BK272" s="51"/>
      <c r="BL272" s="51"/>
      <c r="BM272" s="51"/>
      <c r="BN272" s="161" t="s">
        <v>4803</v>
      </c>
      <c r="BO272" s="161" t="s">
        <v>4803</v>
      </c>
      <c r="BP272" s="161" t="s">
        <v>5149</v>
      </c>
      <c r="BQ272" s="161" t="s">
        <v>5149</v>
      </c>
    </row>
    <row r="273" spans="1:69" ht="41.45" customHeight="1" x14ac:dyDescent="0.25">
      <c r="A273" s="107" t="s">
        <v>1898</v>
      </c>
      <c r="C273" s="15" t="s">
        <v>4410</v>
      </c>
      <c r="D273" s="126"/>
      <c r="E273" s="131"/>
      <c r="F273" s="125"/>
      <c r="G273" s="119" t="s">
        <v>1900</v>
      </c>
      <c r="H273" s="126"/>
      <c r="I273" s="132"/>
      <c r="J273" s="127"/>
      <c r="K273" s="127"/>
      <c r="L273" s="133" t="s">
        <v>1908</v>
      </c>
      <c r="M273" s="128"/>
      <c r="N273" s="134">
        <v>3808.430908203125</v>
      </c>
      <c r="O273" s="134">
        <v>582.44525146484375</v>
      </c>
      <c r="P273" s="135"/>
      <c r="Q273" s="136"/>
      <c r="R273" s="136"/>
      <c r="S273" s="51">
        <v>1</v>
      </c>
      <c r="T273" s="51">
        <v>0</v>
      </c>
      <c r="U273" s="51">
        <v>1</v>
      </c>
      <c r="V273" s="52">
        <v>0</v>
      </c>
      <c r="W273" s="52">
        <v>1.2639999999999999E-3</v>
      </c>
      <c r="X273" s="52">
        <v>2.6259999999999999E-3</v>
      </c>
      <c r="Y273" s="52">
        <v>0.400563</v>
      </c>
      <c r="Z273" s="52">
        <v>0</v>
      </c>
      <c r="AA273" s="52">
        <v>0</v>
      </c>
      <c r="AB273" s="137">
        <v>278</v>
      </c>
      <c r="AC273" s="137"/>
      <c r="AD273" s="118"/>
      <c r="AE273" s="92" t="s">
        <v>1903</v>
      </c>
      <c r="AF273" s="92">
        <v>60</v>
      </c>
      <c r="AG273" s="92">
        <v>59</v>
      </c>
      <c r="AH273" s="92">
        <v>172</v>
      </c>
      <c r="AI273" s="92">
        <v>1082</v>
      </c>
      <c r="AJ273" s="92"/>
      <c r="AK273" s="92" t="s">
        <v>1904</v>
      </c>
      <c r="AL273" s="92" t="s">
        <v>1905</v>
      </c>
      <c r="AM273" s="92"/>
      <c r="AN273" s="92"/>
      <c r="AO273" s="95">
        <v>41865.715185185189</v>
      </c>
      <c r="AP273" s="98" t="s">
        <v>1906</v>
      </c>
      <c r="AQ273" s="92" t="b">
        <v>1</v>
      </c>
      <c r="AR273" s="92" t="b">
        <v>0</v>
      </c>
      <c r="AS273" s="92" t="b">
        <v>1</v>
      </c>
      <c r="AT273" s="92" t="s">
        <v>246</v>
      </c>
      <c r="AU273" s="92">
        <v>3</v>
      </c>
      <c r="AV273" s="98" t="s">
        <v>300</v>
      </c>
      <c r="AW273" s="92" t="b">
        <v>0</v>
      </c>
      <c r="AX273" s="92" t="s">
        <v>308</v>
      </c>
      <c r="AY273" s="98" t="s">
        <v>1907</v>
      </c>
      <c r="AZ273" s="92" t="s">
        <v>66</v>
      </c>
      <c r="BA273" s="130" t="s">
        <v>1897</v>
      </c>
      <c r="BB273">
        <v>1</v>
      </c>
      <c r="BC273" s="130">
        <v>-1</v>
      </c>
      <c r="BD273" s="130">
        <v>-1</v>
      </c>
      <c r="BE273" s="130" t="s">
        <v>4406</v>
      </c>
      <c r="BF273" s="130" t="s">
        <v>4397</v>
      </c>
      <c r="BG273" s="90" t="str">
        <f>REPLACE(INDEX(GroupVertices[Group], MATCH(Vertices[[#This Row],[Vertex]],GroupVertices[Vertex],0)),1,1,"")</f>
        <v>orth</v>
      </c>
      <c r="BH273" s="51"/>
      <c r="BI273" s="51"/>
      <c r="BJ273" s="51"/>
      <c r="BK273" s="51"/>
      <c r="BL273" s="51"/>
      <c r="BM273" s="51"/>
      <c r="BN273" s="161" t="s">
        <v>4805</v>
      </c>
      <c r="BO273" s="161" t="s">
        <v>4805</v>
      </c>
      <c r="BP273" s="161" t="s">
        <v>5151</v>
      </c>
      <c r="BQ273" s="161" t="s">
        <v>5151</v>
      </c>
    </row>
    <row r="274" spans="1:69" ht="41.45" customHeight="1" x14ac:dyDescent="0.25">
      <c r="A274" s="14" t="s">
        <v>1909</v>
      </c>
      <c r="C274" s="15" t="s">
        <v>4410</v>
      </c>
      <c r="D274" s="108"/>
      <c r="E274" s="109"/>
      <c r="F274" s="110"/>
      <c r="G274" s="120" t="s">
        <v>1926</v>
      </c>
      <c r="H274" s="108"/>
      <c r="I274" s="111"/>
      <c r="J274" s="112"/>
      <c r="K274" s="112"/>
      <c r="L274" s="122" t="s">
        <v>1990</v>
      </c>
      <c r="M274" s="113"/>
      <c r="N274" s="114">
        <v>4318.365234375</v>
      </c>
      <c r="O274" s="114">
        <v>870.00616455078125</v>
      </c>
      <c r="P274" s="115"/>
      <c r="Q274" s="116"/>
      <c r="R274" s="116"/>
      <c r="S274" s="51">
        <v>1</v>
      </c>
      <c r="T274" s="51">
        <v>0</v>
      </c>
      <c r="U274" s="51">
        <v>1</v>
      </c>
      <c r="V274" s="52">
        <v>0</v>
      </c>
      <c r="W274" s="52">
        <v>1.2639999999999999E-3</v>
      </c>
      <c r="X274" s="52">
        <v>2.6259999999999999E-3</v>
      </c>
      <c r="Y274" s="52">
        <v>0.400563</v>
      </c>
      <c r="Z274" s="52">
        <v>0</v>
      </c>
      <c r="AA274" s="52">
        <v>0</v>
      </c>
      <c r="AB274" s="117">
        <v>279</v>
      </c>
      <c r="AC274" s="117"/>
      <c r="AD274" s="106"/>
      <c r="AE274" s="91" t="s">
        <v>1954</v>
      </c>
      <c r="AF274" s="91">
        <v>283</v>
      </c>
      <c r="AG274" s="91">
        <v>56</v>
      </c>
      <c r="AH274" s="91">
        <v>19</v>
      </c>
      <c r="AI274" s="91">
        <v>41</v>
      </c>
      <c r="AJ274" s="91"/>
      <c r="AK274" s="91" t="s">
        <v>1961</v>
      </c>
      <c r="AL274" s="91" t="s">
        <v>1967</v>
      </c>
      <c r="AM274" s="91"/>
      <c r="AN274" s="91"/>
      <c r="AO274" s="94">
        <v>42062.355729166666</v>
      </c>
      <c r="AP274" s="97" t="s">
        <v>1975</v>
      </c>
      <c r="AQ274" s="91" t="b">
        <v>1</v>
      </c>
      <c r="AR274" s="91" t="b">
        <v>0</v>
      </c>
      <c r="AS274" s="91" t="b">
        <v>0</v>
      </c>
      <c r="AT274" s="91" t="s">
        <v>246</v>
      </c>
      <c r="AU274" s="91">
        <v>2</v>
      </c>
      <c r="AV274" s="97" t="s">
        <v>300</v>
      </c>
      <c r="AW274" s="91" t="b">
        <v>0</v>
      </c>
      <c r="AX274" s="91" t="s">
        <v>308</v>
      </c>
      <c r="AY274" s="97" t="s">
        <v>1983</v>
      </c>
      <c r="AZ274" s="91" t="s">
        <v>66</v>
      </c>
      <c r="BA274" s="130" t="s">
        <v>1897</v>
      </c>
      <c r="BB274">
        <v>1</v>
      </c>
      <c r="BC274" s="130">
        <v>0</v>
      </c>
      <c r="BD274" s="130">
        <v>0</v>
      </c>
      <c r="BE274" s="130" t="s">
        <v>4406</v>
      </c>
      <c r="BF274" s="130" t="s">
        <v>4397</v>
      </c>
      <c r="BG274" s="90" t="str">
        <f>REPLACE(INDEX(GroupVertices[Group], MATCH(Vertices[[#This Row],[Vertex]],GroupVertices[Vertex],0)),1,1,"")</f>
        <v>orth</v>
      </c>
      <c r="BH274" s="51"/>
      <c r="BI274" s="51"/>
      <c r="BJ274" s="51"/>
      <c r="BK274" s="51"/>
      <c r="BL274" s="51"/>
      <c r="BM274" s="51"/>
      <c r="BN274" s="161" t="s">
        <v>4806</v>
      </c>
      <c r="BO274" s="161" t="s">
        <v>4806</v>
      </c>
      <c r="BP274" s="161" t="s">
        <v>5152</v>
      </c>
      <c r="BQ274" s="161" t="s">
        <v>5152</v>
      </c>
    </row>
    <row r="275" spans="1:69" ht="41.45" customHeight="1" x14ac:dyDescent="0.25">
      <c r="A275" s="14" t="s">
        <v>2049</v>
      </c>
      <c r="C275" s="15" t="s">
        <v>4410</v>
      </c>
      <c r="D275" s="126"/>
      <c r="E275" s="131"/>
      <c r="F275" s="125"/>
      <c r="G275" s="119" t="s">
        <v>2153</v>
      </c>
      <c r="H275" s="126"/>
      <c r="I275" s="132"/>
      <c r="J275" s="127"/>
      <c r="K275" s="127"/>
      <c r="L275" s="133" t="s">
        <v>2478</v>
      </c>
      <c r="M275" s="128"/>
      <c r="N275" s="134">
        <v>8659.6044921875</v>
      </c>
      <c r="O275" s="134">
        <v>5481.9833984375</v>
      </c>
      <c r="P275" s="135"/>
      <c r="Q275" s="136"/>
      <c r="R275" s="136"/>
      <c r="S275" s="51">
        <v>1</v>
      </c>
      <c r="T275" s="51">
        <v>0</v>
      </c>
      <c r="U275" s="51">
        <v>1</v>
      </c>
      <c r="V275" s="52">
        <v>0</v>
      </c>
      <c r="W275" s="52">
        <v>1.2639999999999999E-3</v>
      </c>
      <c r="X275" s="52">
        <v>2.6259999999999999E-3</v>
      </c>
      <c r="Y275" s="52">
        <v>0.400563</v>
      </c>
      <c r="Z275" s="52">
        <v>0</v>
      </c>
      <c r="AA275" s="52">
        <v>0</v>
      </c>
      <c r="AB275" s="137">
        <v>280</v>
      </c>
      <c r="AC275" s="137"/>
      <c r="AD275" s="106"/>
      <c r="AE275" s="91" t="s">
        <v>2278</v>
      </c>
      <c r="AF275" s="91">
        <v>632</v>
      </c>
      <c r="AG275" s="91">
        <v>169</v>
      </c>
      <c r="AH275" s="91">
        <v>307</v>
      </c>
      <c r="AI275" s="91">
        <v>207</v>
      </c>
      <c r="AJ275" s="91"/>
      <c r="AK275" s="91" t="s">
        <v>2319</v>
      </c>
      <c r="AL275" s="91" t="s">
        <v>2348</v>
      </c>
      <c r="AM275" s="91"/>
      <c r="AN275" s="91"/>
      <c r="AO275" s="94">
        <v>40497.444791666669</v>
      </c>
      <c r="AP275" s="97" t="s">
        <v>2381</v>
      </c>
      <c r="AQ275" s="91" t="b">
        <v>1</v>
      </c>
      <c r="AR275" s="91" t="b">
        <v>0</v>
      </c>
      <c r="AS275" s="91" t="b">
        <v>1</v>
      </c>
      <c r="AT275" s="91" t="s">
        <v>246</v>
      </c>
      <c r="AU275" s="91">
        <v>0</v>
      </c>
      <c r="AV275" s="97" t="s">
        <v>300</v>
      </c>
      <c r="AW275" s="91" t="b">
        <v>0</v>
      </c>
      <c r="AX275" s="91" t="s">
        <v>308</v>
      </c>
      <c r="AY275" s="97" t="s">
        <v>2433</v>
      </c>
      <c r="AZ275" s="91" t="s">
        <v>66</v>
      </c>
      <c r="BA275" s="130" t="s">
        <v>2044</v>
      </c>
      <c r="BB275">
        <v>1</v>
      </c>
      <c r="BC275" s="130">
        <v>-1</v>
      </c>
      <c r="BD275" s="130">
        <v>-1</v>
      </c>
      <c r="BE275" s="130" t="s">
        <v>4407</v>
      </c>
      <c r="BF275" s="130" t="s">
        <v>4397</v>
      </c>
      <c r="BG275" s="90" t="str">
        <f>REPLACE(INDEX(GroupVertices[Group], MATCH(Vertices[[#This Row],[Vertex]],GroupVertices[Vertex],0)),1,1,"")</f>
        <v>est</v>
      </c>
      <c r="BH275" s="51"/>
      <c r="BI275" s="51"/>
      <c r="BJ275" s="51"/>
      <c r="BK275" s="51"/>
      <c r="BL275" s="51"/>
      <c r="BM275" s="51"/>
      <c r="BN275" s="161" t="s">
        <v>4809</v>
      </c>
      <c r="BO275" s="161" t="s">
        <v>4809</v>
      </c>
      <c r="BP275" s="161" t="s">
        <v>5155</v>
      </c>
      <c r="BQ275" s="161" t="s">
        <v>5155</v>
      </c>
    </row>
    <row r="276" spans="1:69" ht="41.45" customHeight="1" x14ac:dyDescent="0.25">
      <c r="A276" s="14" t="s">
        <v>2051</v>
      </c>
      <c r="C276" s="15" t="s">
        <v>4410</v>
      </c>
      <c r="D276" s="126"/>
      <c r="E276" s="131"/>
      <c r="F276" s="125"/>
      <c r="G276" s="119" t="s">
        <v>759</v>
      </c>
      <c r="H276" s="126"/>
      <c r="I276" s="132"/>
      <c r="J276" s="127"/>
      <c r="K276" s="127"/>
      <c r="L276" s="133" t="s">
        <v>2480</v>
      </c>
      <c r="M276" s="128"/>
      <c r="N276" s="134">
        <v>9419.09375</v>
      </c>
      <c r="O276" s="134">
        <v>5470.2392578125</v>
      </c>
      <c r="P276" s="135"/>
      <c r="Q276" s="136"/>
      <c r="R276" s="136"/>
      <c r="S276" s="51">
        <v>1</v>
      </c>
      <c r="T276" s="51">
        <v>0</v>
      </c>
      <c r="U276" s="51">
        <v>1</v>
      </c>
      <c r="V276" s="52">
        <v>0</v>
      </c>
      <c r="W276" s="52">
        <v>1.2639999999999999E-3</v>
      </c>
      <c r="X276" s="52">
        <v>2.6259999999999999E-3</v>
      </c>
      <c r="Y276" s="52">
        <v>0.400563</v>
      </c>
      <c r="Z276" s="52">
        <v>0</v>
      </c>
      <c r="AA276" s="52">
        <v>0</v>
      </c>
      <c r="AB276" s="137">
        <v>281</v>
      </c>
      <c r="AC276" s="137"/>
      <c r="AD276" s="106"/>
      <c r="AE276" s="91" t="s">
        <v>2280</v>
      </c>
      <c r="AF276" s="91">
        <v>20</v>
      </c>
      <c r="AG276" s="91">
        <v>11</v>
      </c>
      <c r="AH276" s="91">
        <v>127</v>
      </c>
      <c r="AI276" s="91">
        <v>91</v>
      </c>
      <c r="AJ276" s="91">
        <v>19800</v>
      </c>
      <c r="AK276" s="91"/>
      <c r="AL276" s="91"/>
      <c r="AM276" s="91"/>
      <c r="AN276" s="91" t="s">
        <v>291</v>
      </c>
      <c r="AO276" s="94">
        <v>40926.664641203701</v>
      </c>
      <c r="AP276" s="91"/>
      <c r="AQ276" s="91" t="b">
        <v>1</v>
      </c>
      <c r="AR276" s="91" t="b">
        <v>1</v>
      </c>
      <c r="AS276" s="91" t="b">
        <v>0</v>
      </c>
      <c r="AT276" s="91" t="s">
        <v>246</v>
      </c>
      <c r="AU276" s="91">
        <v>0</v>
      </c>
      <c r="AV276" s="97" t="s">
        <v>300</v>
      </c>
      <c r="AW276" s="91" t="b">
        <v>0</v>
      </c>
      <c r="AX276" s="91" t="s">
        <v>308</v>
      </c>
      <c r="AY276" s="97" t="s">
        <v>2435</v>
      </c>
      <c r="AZ276" s="91" t="s">
        <v>66</v>
      </c>
      <c r="BA276" s="130" t="s">
        <v>2044</v>
      </c>
      <c r="BB276">
        <v>1</v>
      </c>
      <c r="BC276" s="130">
        <v>-1</v>
      </c>
      <c r="BD276" s="130">
        <v>-1</v>
      </c>
      <c r="BE276" s="130" t="s">
        <v>4407</v>
      </c>
      <c r="BF276" s="130" t="s">
        <v>4397</v>
      </c>
      <c r="BG276" s="90" t="str">
        <f>REPLACE(INDEX(GroupVertices[Group], MATCH(Vertices[[#This Row],[Vertex]],GroupVertices[Vertex],0)),1,1,"")</f>
        <v>est</v>
      </c>
      <c r="BH276" s="51"/>
      <c r="BI276" s="51"/>
      <c r="BJ276" s="51"/>
      <c r="BK276" s="51"/>
      <c r="BL276" s="51"/>
      <c r="BM276" s="51"/>
      <c r="BN276" s="161" t="s">
        <v>4811</v>
      </c>
      <c r="BO276" s="161" t="s">
        <v>4811</v>
      </c>
      <c r="BP276" s="161" t="s">
        <v>5157</v>
      </c>
      <c r="BQ276" s="161" t="s">
        <v>5157</v>
      </c>
    </row>
    <row r="277" spans="1:69" ht="41.45" customHeight="1" x14ac:dyDescent="0.25">
      <c r="A277" s="14" t="s">
        <v>2060</v>
      </c>
      <c r="C277" s="15" t="s">
        <v>4410</v>
      </c>
      <c r="D277" s="126"/>
      <c r="E277" s="131"/>
      <c r="F277" s="125"/>
      <c r="G277" s="119" t="s">
        <v>2162</v>
      </c>
      <c r="H277" s="126"/>
      <c r="I277" s="132"/>
      <c r="J277" s="127"/>
      <c r="K277" s="127"/>
      <c r="L277" s="133" t="s">
        <v>2495</v>
      </c>
      <c r="M277" s="128"/>
      <c r="N277" s="134">
        <v>9628.1357421875</v>
      </c>
      <c r="O277" s="134">
        <v>4454.80322265625</v>
      </c>
      <c r="P277" s="135"/>
      <c r="Q277" s="136"/>
      <c r="R277" s="136"/>
      <c r="S277" s="51">
        <v>1</v>
      </c>
      <c r="T277" s="51">
        <v>0</v>
      </c>
      <c r="U277" s="51">
        <v>1</v>
      </c>
      <c r="V277" s="52">
        <v>0</v>
      </c>
      <c r="W277" s="52">
        <v>1.2639999999999999E-3</v>
      </c>
      <c r="X277" s="52">
        <v>2.6259999999999999E-3</v>
      </c>
      <c r="Y277" s="52">
        <v>0.400563</v>
      </c>
      <c r="Z277" s="52">
        <v>0</v>
      </c>
      <c r="AA277" s="52">
        <v>0</v>
      </c>
      <c r="AB277" s="137">
        <v>282</v>
      </c>
      <c r="AC277" s="137"/>
      <c r="AD277" s="106"/>
      <c r="AE277" s="91" t="s">
        <v>2295</v>
      </c>
      <c r="AF277" s="91">
        <v>22</v>
      </c>
      <c r="AG277" s="91">
        <v>1</v>
      </c>
      <c r="AH277" s="91">
        <v>4</v>
      </c>
      <c r="AI277" s="91">
        <v>0</v>
      </c>
      <c r="AJ277" s="91"/>
      <c r="AK277" s="91"/>
      <c r="AL277" s="91"/>
      <c r="AM277" s="91"/>
      <c r="AN277" s="91"/>
      <c r="AO277" s="94">
        <v>42809.117743055554</v>
      </c>
      <c r="AP277" s="91"/>
      <c r="AQ277" s="91" t="b">
        <v>1</v>
      </c>
      <c r="AR277" s="91" t="b">
        <v>1</v>
      </c>
      <c r="AS277" s="91" t="b">
        <v>0</v>
      </c>
      <c r="AT277" s="91" t="s">
        <v>246</v>
      </c>
      <c r="AU277" s="91">
        <v>0</v>
      </c>
      <c r="AV277" s="91"/>
      <c r="AW277" s="91" t="b">
        <v>0</v>
      </c>
      <c r="AX277" s="91" t="s">
        <v>308</v>
      </c>
      <c r="AY277" s="97" t="s">
        <v>2450</v>
      </c>
      <c r="AZ277" s="91" t="s">
        <v>66</v>
      </c>
      <c r="BA277" s="130" t="s">
        <v>2044</v>
      </c>
      <c r="BB277">
        <v>2</v>
      </c>
      <c r="BC277" s="130">
        <v>-2</v>
      </c>
      <c r="BD277" s="130">
        <v>-1</v>
      </c>
      <c r="BE277" s="130" t="s">
        <v>4407</v>
      </c>
      <c r="BF277" s="130" t="s">
        <v>4397</v>
      </c>
      <c r="BG277" s="90" t="str">
        <f>REPLACE(INDEX(GroupVertices[Group], MATCH(Vertices[[#This Row],[Vertex]],GroupVertices[Vertex],0)),1,1,"")</f>
        <v>est</v>
      </c>
      <c r="BH277" s="51"/>
      <c r="BI277" s="51"/>
      <c r="BJ277" s="51"/>
      <c r="BK277" s="51"/>
      <c r="BL277" s="51"/>
      <c r="BM277" s="51"/>
      <c r="BN277" s="161" t="s">
        <v>4817</v>
      </c>
      <c r="BO277" s="161" t="s">
        <v>4817</v>
      </c>
      <c r="BP277" s="161" t="s">
        <v>5163</v>
      </c>
      <c r="BQ277" s="161" t="s">
        <v>5163</v>
      </c>
    </row>
    <row r="278" spans="1:69" ht="41.45" customHeight="1" x14ac:dyDescent="0.25">
      <c r="A278" s="14" t="s">
        <v>2061</v>
      </c>
      <c r="C278" s="15" t="s">
        <v>4410</v>
      </c>
      <c r="D278" s="108"/>
      <c r="E278" s="109"/>
      <c r="F278" s="110"/>
      <c r="G278" s="120" t="s">
        <v>2163</v>
      </c>
      <c r="H278" s="108"/>
      <c r="I278" s="111"/>
      <c r="J278" s="112"/>
      <c r="K278" s="112"/>
      <c r="L278" s="122" t="s">
        <v>2496</v>
      </c>
      <c r="M278" s="113"/>
      <c r="N278" s="114">
        <v>8221.6572265625</v>
      </c>
      <c r="O278" s="114">
        <v>5671.67236328125</v>
      </c>
      <c r="P278" s="115"/>
      <c r="Q278" s="116"/>
      <c r="R278" s="116"/>
      <c r="S278" s="51">
        <v>1</v>
      </c>
      <c r="T278" s="51">
        <v>0</v>
      </c>
      <c r="U278" s="51">
        <v>1</v>
      </c>
      <c r="V278" s="52">
        <v>0</v>
      </c>
      <c r="W278" s="52">
        <v>1.2639999999999999E-3</v>
      </c>
      <c r="X278" s="52">
        <v>2.6259999999999999E-3</v>
      </c>
      <c r="Y278" s="52">
        <v>0.400563</v>
      </c>
      <c r="Z278" s="52">
        <v>0</v>
      </c>
      <c r="AA278" s="52">
        <v>0</v>
      </c>
      <c r="AB278" s="117">
        <v>283</v>
      </c>
      <c r="AC278" s="117"/>
      <c r="AD278" s="106"/>
      <c r="AE278" s="91" t="s">
        <v>2296</v>
      </c>
      <c r="AF278" s="91">
        <v>181</v>
      </c>
      <c r="AG278" s="91">
        <v>320</v>
      </c>
      <c r="AH278" s="91">
        <v>4002</v>
      </c>
      <c r="AI278" s="91">
        <v>273</v>
      </c>
      <c r="AJ278" s="91">
        <v>19800</v>
      </c>
      <c r="AK278" s="91" t="s">
        <v>2330</v>
      </c>
      <c r="AL278" s="91" t="s">
        <v>293</v>
      </c>
      <c r="AM278" s="91"/>
      <c r="AN278" s="91" t="s">
        <v>293</v>
      </c>
      <c r="AO278" s="94">
        <v>39988.65896990741</v>
      </c>
      <c r="AP278" s="97" t="s">
        <v>2389</v>
      </c>
      <c r="AQ278" s="91" t="b">
        <v>0</v>
      </c>
      <c r="AR278" s="91" t="b">
        <v>0</v>
      </c>
      <c r="AS278" s="91" t="b">
        <v>1</v>
      </c>
      <c r="AT278" s="91" t="s">
        <v>246</v>
      </c>
      <c r="AU278" s="91">
        <v>13</v>
      </c>
      <c r="AV278" s="97" t="s">
        <v>2414</v>
      </c>
      <c r="AW278" s="91" t="b">
        <v>0</v>
      </c>
      <c r="AX278" s="91" t="s">
        <v>308</v>
      </c>
      <c r="AY278" s="97" t="s">
        <v>2451</v>
      </c>
      <c r="AZ278" s="91" t="s">
        <v>66</v>
      </c>
      <c r="BA278" s="130" t="s">
        <v>2044</v>
      </c>
      <c r="BB278">
        <v>1</v>
      </c>
      <c r="BC278" s="130">
        <v>0</v>
      </c>
      <c r="BD278" s="130">
        <v>0</v>
      </c>
      <c r="BE278" s="130" t="s">
        <v>4407</v>
      </c>
      <c r="BF278" s="130" t="s">
        <v>4397</v>
      </c>
      <c r="BG278" s="90" t="str">
        <f>REPLACE(INDEX(GroupVertices[Group], MATCH(Vertices[[#This Row],[Vertex]],GroupVertices[Vertex],0)),1,1,"")</f>
        <v>est</v>
      </c>
      <c r="BH278" s="51"/>
      <c r="BI278" s="51"/>
      <c r="BJ278" s="51"/>
      <c r="BK278" s="51"/>
      <c r="BL278" s="51" t="s">
        <v>2142</v>
      </c>
      <c r="BM278" s="51" t="s">
        <v>2142</v>
      </c>
      <c r="BN278" s="161" t="s">
        <v>4818</v>
      </c>
      <c r="BO278" s="161" t="s">
        <v>4818</v>
      </c>
      <c r="BP278" s="161" t="s">
        <v>5164</v>
      </c>
      <c r="BQ278" s="161" t="s">
        <v>5164</v>
      </c>
    </row>
    <row r="279" spans="1:69" ht="41.45" customHeight="1" x14ac:dyDescent="0.25">
      <c r="A279" s="14" t="s">
        <v>2064</v>
      </c>
      <c r="C279" s="15" t="s">
        <v>4410</v>
      </c>
      <c r="D279" s="108"/>
      <c r="E279" s="109"/>
      <c r="F279" s="110"/>
      <c r="G279" s="120" t="s">
        <v>2166</v>
      </c>
      <c r="H279" s="108"/>
      <c r="I279" s="111"/>
      <c r="J279" s="112"/>
      <c r="K279" s="112"/>
      <c r="L279" s="122" t="s">
        <v>2501</v>
      </c>
      <c r="M279" s="113"/>
      <c r="N279" s="114">
        <v>9153.5771484375</v>
      </c>
      <c r="O279" s="114">
        <v>5315.34912109375</v>
      </c>
      <c r="P279" s="115"/>
      <c r="Q279" s="116"/>
      <c r="R279" s="116"/>
      <c r="S279" s="51">
        <v>1</v>
      </c>
      <c r="T279" s="51">
        <v>0</v>
      </c>
      <c r="U279" s="51">
        <v>1</v>
      </c>
      <c r="V279" s="52">
        <v>0</v>
      </c>
      <c r="W279" s="52">
        <v>1.2639999999999999E-3</v>
      </c>
      <c r="X279" s="52">
        <v>2.6259999999999999E-3</v>
      </c>
      <c r="Y279" s="52">
        <v>0.400563</v>
      </c>
      <c r="Z279" s="52">
        <v>0</v>
      </c>
      <c r="AA279" s="52">
        <v>0</v>
      </c>
      <c r="AB279" s="117">
        <v>284</v>
      </c>
      <c r="AC279" s="117"/>
      <c r="AD279" s="106"/>
      <c r="AE279" s="91" t="s">
        <v>2300</v>
      </c>
      <c r="AF279" s="91">
        <v>28</v>
      </c>
      <c r="AG279" s="91">
        <v>12</v>
      </c>
      <c r="AH279" s="91">
        <v>201</v>
      </c>
      <c r="AI279" s="91">
        <v>186</v>
      </c>
      <c r="AJ279" s="91"/>
      <c r="AK279" s="91" t="s">
        <v>2333</v>
      </c>
      <c r="AL279" s="91" t="s">
        <v>434</v>
      </c>
      <c r="AM279" s="91"/>
      <c r="AN279" s="91"/>
      <c r="AO279" s="94">
        <v>42680.526516203703</v>
      </c>
      <c r="AP279" s="97" t="s">
        <v>2391</v>
      </c>
      <c r="AQ279" s="91" t="b">
        <v>1</v>
      </c>
      <c r="AR279" s="91" t="b">
        <v>0</v>
      </c>
      <c r="AS279" s="91" t="b">
        <v>0</v>
      </c>
      <c r="AT279" s="91" t="s">
        <v>246</v>
      </c>
      <c r="AU279" s="91">
        <v>0</v>
      </c>
      <c r="AV279" s="91"/>
      <c r="AW279" s="91" t="b">
        <v>0</v>
      </c>
      <c r="AX279" s="91" t="s">
        <v>308</v>
      </c>
      <c r="AY279" s="97" t="s">
        <v>2456</v>
      </c>
      <c r="AZ279" s="91" t="s">
        <v>66</v>
      </c>
      <c r="BA279" s="130" t="s">
        <v>2044</v>
      </c>
      <c r="BB279">
        <v>1</v>
      </c>
      <c r="BC279" s="130">
        <v>-1</v>
      </c>
      <c r="BD279" s="130">
        <v>-1</v>
      </c>
      <c r="BE279" s="130" t="s">
        <v>4407</v>
      </c>
      <c r="BF279" s="130" t="s">
        <v>4397</v>
      </c>
      <c r="BG279" s="90" t="str">
        <f>REPLACE(INDEX(GroupVertices[Group], MATCH(Vertices[[#This Row],[Vertex]],GroupVertices[Vertex],0)),1,1,"")</f>
        <v>est</v>
      </c>
      <c r="BH279" s="51" t="s">
        <v>2131</v>
      </c>
      <c r="BI279" s="51" t="s">
        <v>2131</v>
      </c>
      <c r="BJ279" s="51" t="s">
        <v>2137</v>
      </c>
      <c r="BK279" s="51" t="s">
        <v>2137</v>
      </c>
      <c r="BL279" s="51"/>
      <c r="BM279" s="51"/>
      <c r="BN279" s="161" t="s">
        <v>4821</v>
      </c>
      <c r="BO279" s="161" t="s">
        <v>4821</v>
      </c>
      <c r="BP279" s="161" t="s">
        <v>5167</v>
      </c>
      <c r="BQ279" s="161" t="s">
        <v>5167</v>
      </c>
    </row>
    <row r="280" spans="1:69" ht="41.45" customHeight="1" x14ac:dyDescent="0.25">
      <c r="A280" s="14" t="s">
        <v>2066</v>
      </c>
      <c r="C280" s="15" t="s">
        <v>4410</v>
      </c>
      <c r="D280" s="108"/>
      <c r="E280" s="109"/>
      <c r="F280" s="110"/>
      <c r="G280" s="120" t="s">
        <v>2168</v>
      </c>
      <c r="H280" s="108"/>
      <c r="I280" s="111"/>
      <c r="J280" s="112"/>
      <c r="K280" s="112"/>
      <c r="L280" s="122" t="s">
        <v>2504</v>
      </c>
      <c r="M280" s="113"/>
      <c r="N280" s="114">
        <v>9271.794921875</v>
      </c>
      <c r="O280" s="114">
        <v>5522.7744140625</v>
      </c>
      <c r="P280" s="115"/>
      <c r="Q280" s="116"/>
      <c r="R280" s="116"/>
      <c r="S280" s="51">
        <v>1</v>
      </c>
      <c r="T280" s="51">
        <v>0</v>
      </c>
      <c r="U280" s="51">
        <v>1</v>
      </c>
      <c r="V280" s="52">
        <v>0</v>
      </c>
      <c r="W280" s="52">
        <v>1.2639999999999999E-3</v>
      </c>
      <c r="X280" s="52">
        <v>2.6259999999999999E-3</v>
      </c>
      <c r="Y280" s="52">
        <v>0.400563</v>
      </c>
      <c r="Z280" s="52">
        <v>0</v>
      </c>
      <c r="AA280" s="52">
        <v>0</v>
      </c>
      <c r="AB280" s="117">
        <v>285</v>
      </c>
      <c r="AC280" s="117"/>
      <c r="AD280" s="106"/>
      <c r="AE280" s="91" t="s">
        <v>2303</v>
      </c>
      <c r="AF280" s="91">
        <v>23</v>
      </c>
      <c r="AG280" s="91">
        <v>4</v>
      </c>
      <c r="AH280" s="91">
        <v>7</v>
      </c>
      <c r="AI280" s="91">
        <v>7</v>
      </c>
      <c r="AJ280" s="91"/>
      <c r="AK280" s="91"/>
      <c r="AL280" s="91" t="s">
        <v>434</v>
      </c>
      <c r="AM280" s="91"/>
      <c r="AN280" s="91"/>
      <c r="AO280" s="94">
        <v>42298.811018518521</v>
      </c>
      <c r="AP280" s="97" t="s">
        <v>2394</v>
      </c>
      <c r="AQ280" s="91" t="b">
        <v>1</v>
      </c>
      <c r="AR280" s="91" t="b">
        <v>0</v>
      </c>
      <c r="AS280" s="91" t="b">
        <v>0</v>
      </c>
      <c r="AT280" s="91" t="s">
        <v>246</v>
      </c>
      <c r="AU280" s="91">
        <v>0</v>
      </c>
      <c r="AV280" s="97" t="s">
        <v>300</v>
      </c>
      <c r="AW280" s="91" t="b">
        <v>0</v>
      </c>
      <c r="AX280" s="91" t="s">
        <v>308</v>
      </c>
      <c r="AY280" s="97" t="s">
        <v>2459</v>
      </c>
      <c r="AZ280" s="91" t="s">
        <v>66</v>
      </c>
      <c r="BA280" s="130" t="s">
        <v>2044</v>
      </c>
      <c r="BB280">
        <v>1</v>
      </c>
      <c r="BC280" s="130">
        <v>-1</v>
      </c>
      <c r="BD280" s="130">
        <v>-1</v>
      </c>
      <c r="BE280" s="130" t="s">
        <v>4407</v>
      </c>
      <c r="BF280" s="130" t="s">
        <v>4397</v>
      </c>
      <c r="BG280" s="90" t="str">
        <f>REPLACE(INDEX(GroupVertices[Group], MATCH(Vertices[[#This Row],[Vertex]],GroupVertices[Vertex],0)),1,1,"")</f>
        <v>est</v>
      </c>
      <c r="BH280" s="51"/>
      <c r="BI280" s="51"/>
      <c r="BJ280" s="51"/>
      <c r="BK280" s="51"/>
      <c r="BL280" s="51" t="s">
        <v>2145</v>
      </c>
      <c r="BM280" s="51" t="s">
        <v>2145</v>
      </c>
      <c r="BN280" s="161" t="s">
        <v>4823</v>
      </c>
      <c r="BO280" s="161" t="s">
        <v>4823</v>
      </c>
      <c r="BP280" s="161" t="s">
        <v>5169</v>
      </c>
      <c r="BQ280" s="161" t="s">
        <v>5169</v>
      </c>
    </row>
    <row r="281" spans="1:69" ht="41.45" customHeight="1" x14ac:dyDescent="0.25">
      <c r="A281" s="14" t="s">
        <v>2071</v>
      </c>
      <c r="C281" s="15" t="s">
        <v>4410</v>
      </c>
      <c r="D281" s="126"/>
      <c r="E281" s="131"/>
      <c r="F281" s="125"/>
      <c r="G281" s="119" t="s">
        <v>2173</v>
      </c>
      <c r="H281" s="126"/>
      <c r="I281" s="132"/>
      <c r="J281" s="127"/>
      <c r="K281" s="127"/>
      <c r="L281" s="133" t="s">
        <v>2509</v>
      </c>
      <c r="M281" s="128"/>
      <c r="N281" s="134">
        <v>9694.40625</v>
      </c>
      <c r="O281" s="134">
        <v>4294.2470703125</v>
      </c>
      <c r="P281" s="135"/>
      <c r="Q281" s="136"/>
      <c r="R281" s="136"/>
      <c r="S281" s="51">
        <v>1</v>
      </c>
      <c r="T281" s="51">
        <v>0</v>
      </c>
      <c r="U281" s="51">
        <v>1</v>
      </c>
      <c r="V281" s="52">
        <v>0</v>
      </c>
      <c r="W281" s="52">
        <v>1.2639999999999999E-3</v>
      </c>
      <c r="X281" s="52">
        <v>2.6259999999999999E-3</v>
      </c>
      <c r="Y281" s="52">
        <v>0.400563</v>
      </c>
      <c r="Z281" s="52">
        <v>0</v>
      </c>
      <c r="AA281" s="52">
        <v>0</v>
      </c>
      <c r="AB281" s="137">
        <v>286</v>
      </c>
      <c r="AC281" s="137"/>
      <c r="AD281" s="106"/>
      <c r="AE281" s="91" t="s">
        <v>2308</v>
      </c>
      <c r="AF281" s="91">
        <v>129</v>
      </c>
      <c r="AG281" s="91">
        <v>39</v>
      </c>
      <c r="AH281" s="91">
        <v>98</v>
      </c>
      <c r="AI281" s="91">
        <v>225</v>
      </c>
      <c r="AJ281" s="91">
        <v>19800</v>
      </c>
      <c r="AK281" s="91"/>
      <c r="AL281" s="91" t="s">
        <v>2355</v>
      </c>
      <c r="AM281" s="91"/>
      <c r="AN281" s="91" t="s">
        <v>293</v>
      </c>
      <c r="AO281" s="94">
        <v>40077.492546296293</v>
      </c>
      <c r="AP281" s="97" t="s">
        <v>2399</v>
      </c>
      <c r="AQ281" s="91" t="b">
        <v>1</v>
      </c>
      <c r="AR281" s="91" t="b">
        <v>0</v>
      </c>
      <c r="AS281" s="91" t="b">
        <v>0</v>
      </c>
      <c r="AT281" s="91" t="s">
        <v>246</v>
      </c>
      <c r="AU281" s="91">
        <v>0</v>
      </c>
      <c r="AV281" s="97" t="s">
        <v>300</v>
      </c>
      <c r="AW281" s="91" t="b">
        <v>0</v>
      </c>
      <c r="AX281" s="91" t="s">
        <v>308</v>
      </c>
      <c r="AY281" s="97" t="s">
        <v>2464</v>
      </c>
      <c r="AZ281" s="91" t="s">
        <v>66</v>
      </c>
      <c r="BA281" s="130" t="s">
        <v>2044</v>
      </c>
      <c r="BB281">
        <v>1</v>
      </c>
      <c r="BC281" s="130">
        <v>0</v>
      </c>
      <c r="BD281" s="130">
        <v>0</v>
      </c>
      <c r="BE281" s="130" t="s">
        <v>4407</v>
      </c>
      <c r="BF281" s="130" t="s">
        <v>4397</v>
      </c>
      <c r="BG281" s="90" t="str">
        <f>REPLACE(INDEX(GroupVertices[Group], MATCH(Vertices[[#This Row],[Vertex]],GroupVertices[Vertex],0)),1,1,"")</f>
        <v>est</v>
      </c>
      <c r="BH281" s="51"/>
      <c r="BI281" s="51"/>
      <c r="BJ281" s="51"/>
      <c r="BK281" s="51"/>
      <c r="BL281" s="51"/>
      <c r="BM281" s="51"/>
      <c r="BN281" s="161" t="s">
        <v>4828</v>
      </c>
      <c r="BO281" s="161" t="s">
        <v>4828</v>
      </c>
      <c r="BP281" s="161" t="s">
        <v>5174</v>
      </c>
      <c r="BQ281" s="161" t="s">
        <v>5174</v>
      </c>
    </row>
    <row r="282" spans="1:69" ht="41.45" customHeight="1" x14ac:dyDescent="0.25">
      <c r="A282" s="14" t="s">
        <v>2072</v>
      </c>
      <c r="C282" s="15" t="s">
        <v>4410</v>
      </c>
      <c r="D282" s="126"/>
      <c r="E282" s="131"/>
      <c r="F282" s="125"/>
      <c r="G282" s="119" t="s">
        <v>2174</v>
      </c>
      <c r="H282" s="126"/>
      <c r="I282" s="132"/>
      <c r="J282" s="127"/>
      <c r="K282" s="127"/>
      <c r="L282" s="133" t="s">
        <v>2510</v>
      </c>
      <c r="M282" s="128"/>
      <c r="N282" s="134">
        <v>8904.462890625</v>
      </c>
      <c r="O282" s="134">
        <v>5870.79150390625</v>
      </c>
      <c r="P282" s="135"/>
      <c r="Q282" s="136"/>
      <c r="R282" s="136"/>
      <c r="S282" s="51">
        <v>1</v>
      </c>
      <c r="T282" s="51">
        <v>0</v>
      </c>
      <c r="U282" s="51">
        <v>1</v>
      </c>
      <c r="V282" s="52">
        <v>0</v>
      </c>
      <c r="W282" s="52">
        <v>1.2639999999999999E-3</v>
      </c>
      <c r="X282" s="52">
        <v>2.6259999999999999E-3</v>
      </c>
      <c r="Y282" s="52">
        <v>0.400563</v>
      </c>
      <c r="Z282" s="52">
        <v>0</v>
      </c>
      <c r="AA282" s="52">
        <v>0</v>
      </c>
      <c r="AB282" s="137">
        <v>287</v>
      </c>
      <c r="AC282" s="137"/>
      <c r="AD282" s="106"/>
      <c r="AE282" s="91" t="s">
        <v>2309</v>
      </c>
      <c r="AF282" s="91">
        <v>1028</v>
      </c>
      <c r="AG282" s="91">
        <v>741</v>
      </c>
      <c r="AH282" s="91">
        <v>8022</v>
      </c>
      <c r="AI282" s="91">
        <v>1248</v>
      </c>
      <c r="AJ282" s="91">
        <v>19800</v>
      </c>
      <c r="AK282" s="91" t="s">
        <v>2339</v>
      </c>
      <c r="AL282" s="91" t="s">
        <v>1126</v>
      </c>
      <c r="AM282" s="97" t="s">
        <v>2373</v>
      </c>
      <c r="AN282" s="91" t="s">
        <v>291</v>
      </c>
      <c r="AO282" s="94">
        <v>40211.777800925927</v>
      </c>
      <c r="AP282" s="97" t="s">
        <v>2400</v>
      </c>
      <c r="AQ282" s="91" t="b">
        <v>0</v>
      </c>
      <c r="AR282" s="91" t="b">
        <v>0</v>
      </c>
      <c r="AS282" s="91" t="b">
        <v>1</v>
      </c>
      <c r="AT282" s="91" t="s">
        <v>246</v>
      </c>
      <c r="AU282" s="91">
        <v>56</v>
      </c>
      <c r="AV282" s="97" t="s">
        <v>2418</v>
      </c>
      <c r="AW282" s="91" t="b">
        <v>0</v>
      </c>
      <c r="AX282" s="91" t="s">
        <v>308</v>
      </c>
      <c r="AY282" s="97" t="s">
        <v>2465</v>
      </c>
      <c r="AZ282" s="91" t="s">
        <v>66</v>
      </c>
      <c r="BA282" s="130" t="s">
        <v>2044</v>
      </c>
      <c r="BB282">
        <v>2</v>
      </c>
      <c r="BC282" s="130">
        <v>0</v>
      </c>
      <c r="BD282" s="130">
        <v>0</v>
      </c>
      <c r="BE282" s="130" t="s">
        <v>4407</v>
      </c>
      <c r="BF282" s="130" t="s">
        <v>4397</v>
      </c>
      <c r="BG282" s="90" t="str">
        <f>REPLACE(INDEX(GroupVertices[Group], MATCH(Vertices[[#This Row],[Vertex]],GroupVertices[Vertex],0)),1,1,"")</f>
        <v>est</v>
      </c>
      <c r="BH282" s="51"/>
      <c r="BI282" s="51"/>
      <c r="BJ282" s="51"/>
      <c r="BK282" s="51"/>
      <c r="BL282" s="51" t="s">
        <v>2146</v>
      </c>
      <c r="BM282" s="51" t="s">
        <v>2146</v>
      </c>
      <c r="BN282" s="161" t="s">
        <v>4829</v>
      </c>
      <c r="BO282" s="161" t="s">
        <v>4928</v>
      </c>
      <c r="BP282" s="161" t="s">
        <v>5175</v>
      </c>
      <c r="BQ282" s="161" t="s">
        <v>5268</v>
      </c>
    </row>
    <row r="283" spans="1:69" ht="41.45" customHeight="1" x14ac:dyDescent="0.25">
      <c r="A283" s="14" t="s">
        <v>2073</v>
      </c>
      <c r="C283" s="15" t="s">
        <v>4410</v>
      </c>
      <c r="D283" s="126"/>
      <c r="E283" s="131"/>
      <c r="F283" s="125"/>
      <c r="G283" s="119" t="s">
        <v>2175</v>
      </c>
      <c r="H283" s="126"/>
      <c r="I283" s="132"/>
      <c r="J283" s="127"/>
      <c r="K283" s="127"/>
      <c r="L283" s="133" t="s">
        <v>2511</v>
      </c>
      <c r="M283" s="128"/>
      <c r="N283" s="134">
        <v>7555.14404296875</v>
      </c>
      <c r="O283" s="134">
        <v>5792.099609375</v>
      </c>
      <c r="P283" s="135"/>
      <c r="Q283" s="136"/>
      <c r="R283" s="136"/>
      <c r="S283" s="51">
        <v>1</v>
      </c>
      <c r="T283" s="51">
        <v>0</v>
      </c>
      <c r="U283" s="51">
        <v>1</v>
      </c>
      <c r="V283" s="52">
        <v>0</v>
      </c>
      <c r="W283" s="52">
        <v>1.2639999999999999E-3</v>
      </c>
      <c r="X283" s="52">
        <v>2.6259999999999999E-3</v>
      </c>
      <c r="Y283" s="52">
        <v>0.400563</v>
      </c>
      <c r="Z283" s="52">
        <v>0</v>
      </c>
      <c r="AA283" s="52">
        <v>0</v>
      </c>
      <c r="AB283" s="137">
        <v>288</v>
      </c>
      <c r="AC283" s="137"/>
      <c r="AD283" s="106"/>
      <c r="AE283" s="91" t="s">
        <v>2310</v>
      </c>
      <c r="AF283" s="91">
        <v>86</v>
      </c>
      <c r="AG283" s="91">
        <v>261</v>
      </c>
      <c r="AH283" s="91">
        <v>1123</v>
      </c>
      <c r="AI283" s="91">
        <v>155</v>
      </c>
      <c r="AJ283" s="91">
        <v>19800</v>
      </c>
      <c r="AK283" s="91" t="s">
        <v>2340</v>
      </c>
      <c r="AL283" s="91" t="s">
        <v>2356</v>
      </c>
      <c r="AM283" s="91"/>
      <c r="AN283" s="91" t="s">
        <v>283</v>
      </c>
      <c r="AO283" s="94">
        <v>40107.907569444447</v>
      </c>
      <c r="AP283" s="97" t="s">
        <v>2401</v>
      </c>
      <c r="AQ283" s="91" t="b">
        <v>1</v>
      </c>
      <c r="AR283" s="91" t="b">
        <v>0</v>
      </c>
      <c r="AS283" s="91" t="b">
        <v>1</v>
      </c>
      <c r="AT283" s="91" t="s">
        <v>246</v>
      </c>
      <c r="AU283" s="91">
        <v>4</v>
      </c>
      <c r="AV283" s="97" t="s">
        <v>300</v>
      </c>
      <c r="AW283" s="91" t="b">
        <v>0</v>
      </c>
      <c r="AX283" s="91" t="s">
        <v>308</v>
      </c>
      <c r="AY283" s="97" t="s">
        <v>2466</v>
      </c>
      <c r="AZ283" s="91" t="s">
        <v>66</v>
      </c>
      <c r="BA283" s="130" t="s">
        <v>2044</v>
      </c>
      <c r="BB283">
        <v>1</v>
      </c>
      <c r="BC283" s="130">
        <v>0</v>
      </c>
      <c r="BD283" s="130">
        <v>0</v>
      </c>
      <c r="BE283" s="130" t="s">
        <v>4407</v>
      </c>
      <c r="BF283" s="130" t="s">
        <v>4397</v>
      </c>
      <c r="BG283" s="90" t="str">
        <f>REPLACE(INDEX(GroupVertices[Group], MATCH(Vertices[[#This Row],[Vertex]],GroupVertices[Vertex],0)),1,1,"")</f>
        <v>est</v>
      </c>
      <c r="BH283" s="51"/>
      <c r="BI283" s="51"/>
      <c r="BJ283" s="51"/>
      <c r="BK283" s="51"/>
      <c r="BL283" s="51"/>
      <c r="BM283" s="51"/>
      <c r="BN283" s="161" t="s">
        <v>4830</v>
      </c>
      <c r="BO283" s="161" t="s">
        <v>4830</v>
      </c>
      <c r="BP283" s="161" t="s">
        <v>5176</v>
      </c>
      <c r="BQ283" s="161" t="s">
        <v>5176</v>
      </c>
    </row>
    <row r="284" spans="1:69" ht="41.45" customHeight="1" x14ac:dyDescent="0.25">
      <c r="A284" s="14" t="s">
        <v>2076</v>
      </c>
      <c r="C284" s="15" t="s">
        <v>4410</v>
      </c>
      <c r="D284" s="126"/>
      <c r="E284" s="131"/>
      <c r="F284" s="125"/>
      <c r="G284" s="119" t="s">
        <v>2178</v>
      </c>
      <c r="H284" s="126"/>
      <c r="I284" s="132"/>
      <c r="J284" s="127"/>
      <c r="K284" s="127"/>
      <c r="L284" s="133" t="s">
        <v>2514</v>
      </c>
      <c r="M284" s="128"/>
      <c r="N284" s="134">
        <v>7588.7373046875</v>
      </c>
      <c r="O284" s="134">
        <v>3493.551025390625</v>
      </c>
      <c r="P284" s="135"/>
      <c r="Q284" s="136"/>
      <c r="R284" s="136"/>
      <c r="S284" s="51">
        <v>1</v>
      </c>
      <c r="T284" s="51">
        <v>0</v>
      </c>
      <c r="U284" s="51">
        <v>1</v>
      </c>
      <c r="V284" s="52">
        <v>0</v>
      </c>
      <c r="W284" s="52">
        <v>1.2639999999999999E-3</v>
      </c>
      <c r="X284" s="52">
        <v>2.6259999999999999E-3</v>
      </c>
      <c r="Y284" s="52">
        <v>0.400563</v>
      </c>
      <c r="Z284" s="52">
        <v>0</v>
      </c>
      <c r="AA284" s="52">
        <v>0</v>
      </c>
      <c r="AB284" s="137">
        <v>289</v>
      </c>
      <c r="AC284" s="137"/>
      <c r="AD284" s="106"/>
      <c r="AE284" s="91" t="s">
        <v>2313</v>
      </c>
      <c r="AF284" s="91">
        <v>1415</v>
      </c>
      <c r="AG284" s="91">
        <v>322</v>
      </c>
      <c r="AH284" s="91">
        <v>922</v>
      </c>
      <c r="AI284" s="91">
        <v>210</v>
      </c>
      <c r="AJ284" s="91">
        <v>19800</v>
      </c>
      <c r="AK284" s="91" t="s">
        <v>2343</v>
      </c>
      <c r="AL284" s="91" t="s">
        <v>2358</v>
      </c>
      <c r="AM284" s="97" t="s">
        <v>2376</v>
      </c>
      <c r="AN284" s="91" t="s">
        <v>293</v>
      </c>
      <c r="AO284" s="94">
        <v>40041.396724537037</v>
      </c>
      <c r="AP284" s="97" t="s">
        <v>2404</v>
      </c>
      <c r="AQ284" s="91" t="b">
        <v>0</v>
      </c>
      <c r="AR284" s="91" t="b">
        <v>0</v>
      </c>
      <c r="AS284" s="91" t="b">
        <v>1</v>
      </c>
      <c r="AT284" s="91" t="s">
        <v>246</v>
      </c>
      <c r="AU284" s="91">
        <v>1</v>
      </c>
      <c r="AV284" s="97" t="s">
        <v>720</v>
      </c>
      <c r="AW284" s="91" t="b">
        <v>0</v>
      </c>
      <c r="AX284" s="91" t="s">
        <v>308</v>
      </c>
      <c r="AY284" s="97" t="s">
        <v>2469</v>
      </c>
      <c r="AZ284" s="91" t="s">
        <v>66</v>
      </c>
      <c r="BA284" s="130" t="s">
        <v>2044</v>
      </c>
      <c r="BB284">
        <v>1</v>
      </c>
      <c r="BC284" s="130">
        <v>0</v>
      </c>
      <c r="BD284" s="130">
        <v>0</v>
      </c>
      <c r="BE284" s="130" t="s">
        <v>4407</v>
      </c>
      <c r="BF284" s="130" t="s">
        <v>4397</v>
      </c>
      <c r="BG284" s="90" t="str">
        <f>REPLACE(INDEX(GroupVertices[Group], MATCH(Vertices[[#This Row],[Vertex]],GroupVertices[Vertex],0)),1,1,"")</f>
        <v>est</v>
      </c>
      <c r="BH284" s="51"/>
      <c r="BI284" s="51"/>
      <c r="BJ284" s="51"/>
      <c r="BK284" s="51"/>
      <c r="BL284" s="51"/>
      <c r="BM284" s="51"/>
      <c r="BN284" s="161" t="s">
        <v>4833</v>
      </c>
      <c r="BO284" s="161" t="s">
        <v>4833</v>
      </c>
      <c r="BP284" s="161" t="s">
        <v>5179</v>
      </c>
      <c r="BQ284" s="161" t="s">
        <v>5179</v>
      </c>
    </row>
    <row r="285" spans="1:69" ht="41.45" customHeight="1" x14ac:dyDescent="0.25">
      <c r="A285" s="107" t="s">
        <v>2927</v>
      </c>
      <c r="C285" s="15" t="s">
        <v>4410</v>
      </c>
      <c r="D285" s="126"/>
      <c r="E285" s="131"/>
      <c r="F285" s="125"/>
      <c r="G285" s="119" t="s">
        <v>2929</v>
      </c>
      <c r="H285" s="126"/>
      <c r="I285" s="132"/>
      <c r="J285" s="127"/>
      <c r="K285" s="127"/>
      <c r="L285" s="133" t="s">
        <v>3019</v>
      </c>
      <c r="M285" s="128"/>
      <c r="N285" s="134">
        <v>7352.13916015625</v>
      </c>
      <c r="O285" s="134">
        <v>2519.98291015625</v>
      </c>
      <c r="P285" s="135"/>
      <c r="Q285" s="136"/>
      <c r="R285" s="136"/>
      <c r="S285" s="51">
        <v>1</v>
      </c>
      <c r="T285" s="51">
        <v>0</v>
      </c>
      <c r="U285" s="51">
        <v>1</v>
      </c>
      <c r="V285" s="52">
        <v>0</v>
      </c>
      <c r="W285" s="52">
        <v>1.2639999999999999E-3</v>
      </c>
      <c r="X285" s="52">
        <v>2.6259999999999999E-3</v>
      </c>
      <c r="Y285" s="52">
        <v>0.400563</v>
      </c>
      <c r="Z285" s="52">
        <v>0</v>
      </c>
      <c r="AA285" s="52">
        <v>0</v>
      </c>
      <c r="AB285" s="137">
        <v>290</v>
      </c>
      <c r="AC285" s="137"/>
      <c r="AD285" s="118"/>
      <c r="AE285" s="92" t="s">
        <v>2932</v>
      </c>
      <c r="AF285" s="92">
        <v>13</v>
      </c>
      <c r="AG285" s="92">
        <v>3</v>
      </c>
      <c r="AH285" s="92">
        <v>23</v>
      </c>
      <c r="AI285" s="92">
        <v>4</v>
      </c>
      <c r="AJ285" s="92"/>
      <c r="AK285" s="92" t="s">
        <v>2933</v>
      </c>
      <c r="AL285" s="92" t="s">
        <v>2934</v>
      </c>
      <c r="AM285" s="92"/>
      <c r="AN285" s="92"/>
      <c r="AO285" s="95">
        <v>41621.057233796295</v>
      </c>
      <c r="AP285" s="98" t="s">
        <v>2935</v>
      </c>
      <c r="AQ285" s="92" t="b">
        <v>0</v>
      </c>
      <c r="AR285" s="92" t="b">
        <v>0</v>
      </c>
      <c r="AS285" s="92" t="b">
        <v>0</v>
      </c>
      <c r="AT285" s="92" t="s">
        <v>246</v>
      </c>
      <c r="AU285" s="92">
        <v>0</v>
      </c>
      <c r="AV285" s="98" t="s">
        <v>300</v>
      </c>
      <c r="AW285" s="92" t="b">
        <v>0</v>
      </c>
      <c r="AX285" s="92" t="s">
        <v>308</v>
      </c>
      <c r="AY285" s="98" t="s">
        <v>2936</v>
      </c>
      <c r="AZ285" s="92" t="s">
        <v>66</v>
      </c>
      <c r="BA285" s="130" t="s">
        <v>2937</v>
      </c>
      <c r="BB285">
        <v>4</v>
      </c>
      <c r="BC285" s="130">
        <v>0</v>
      </c>
      <c r="BD285" s="130">
        <v>0</v>
      </c>
      <c r="BE285" s="130" t="s">
        <v>4405</v>
      </c>
      <c r="BF285" s="130" t="s">
        <v>4397</v>
      </c>
      <c r="BG285" s="90" t="str">
        <f>REPLACE(INDEX(GroupVertices[Group], MATCH(Vertices[[#This Row],[Vertex]],GroupVertices[Vertex],0)),1,1,"")</f>
        <v>ast</v>
      </c>
      <c r="BH285" s="51"/>
      <c r="BI285" s="51"/>
      <c r="BJ285" s="51"/>
      <c r="BK285" s="51"/>
      <c r="BL285" s="51"/>
      <c r="BM285" s="51"/>
      <c r="BN285" s="161" t="s">
        <v>4835</v>
      </c>
      <c r="BO285" s="161" t="s">
        <v>4929</v>
      </c>
      <c r="BP285" s="161" t="s">
        <v>5181</v>
      </c>
      <c r="BQ285" s="161" t="s">
        <v>5269</v>
      </c>
    </row>
    <row r="286" spans="1:69" ht="41.45" customHeight="1" x14ac:dyDescent="0.25">
      <c r="A286" s="14" t="s">
        <v>2938</v>
      </c>
      <c r="C286" s="126" t="s">
        <v>4410</v>
      </c>
      <c r="D286" s="126"/>
      <c r="E286" s="131"/>
      <c r="F286" s="125"/>
      <c r="G286" s="119" t="s">
        <v>2958</v>
      </c>
      <c r="H286" s="126"/>
      <c r="I286" s="132"/>
      <c r="J286" s="127"/>
      <c r="K286" s="127"/>
      <c r="L286" s="133" t="s">
        <v>3020</v>
      </c>
      <c r="M286" s="128"/>
      <c r="N286" s="134">
        <v>6935.99951171875</v>
      </c>
      <c r="O286" s="134">
        <v>1281.82275390625</v>
      </c>
      <c r="P286" s="135"/>
      <c r="Q286" s="136"/>
      <c r="R286" s="136"/>
      <c r="S286" s="51">
        <v>1</v>
      </c>
      <c r="T286" s="51">
        <v>0</v>
      </c>
      <c r="U286" s="51">
        <v>1</v>
      </c>
      <c r="V286" s="52">
        <v>0</v>
      </c>
      <c r="W286" s="52">
        <v>1.2639999999999999E-3</v>
      </c>
      <c r="X286" s="52">
        <v>2.6259999999999999E-3</v>
      </c>
      <c r="Y286" s="52">
        <v>0.400563</v>
      </c>
      <c r="Z286" s="52">
        <v>0</v>
      </c>
      <c r="AA286" s="52">
        <v>0</v>
      </c>
      <c r="AB286" s="137">
        <v>291</v>
      </c>
      <c r="AC286" s="137"/>
      <c r="AD286" s="106"/>
      <c r="AE286" s="91" t="s">
        <v>2987</v>
      </c>
      <c r="AF286" s="91">
        <v>504</v>
      </c>
      <c r="AG286" s="91">
        <v>452</v>
      </c>
      <c r="AH286" s="91">
        <v>1263</v>
      </c>
      <c r="AI286" s="91">
        <v>40</v>
      </c>
      <c r="AJ286" s="91">
        <v>19800</v>
      </c>
      <c r="AK286" s="91" t="s">
        <v>2995</v>
      </c>
      <c r="AL286" s="91" t="s">
        <v>2999</v>
      </c>
      <c r="AM286" s="91"/>
      <c r="AN286" s="91" t="s">
        <v>606</v>
      </c>
      <c r="AO286" s="94">
        <v>40285.400625000002</v>
      </c>
      <c r="AP286" s="97" t="s">
        <v>3005</v>
      </c>
      <c r="AQ286" s="91" t="b">
        <v>0</v>
      </c>
      <c r="AR286" s="91" t="b">
        <v>0</v>
      </c>
      <c r="AS286" s="91" t="b">
        <v>1</v>
      </c>
      <c r="AT286" s="91" t="s">
        <v>246</v>
      </c>
      <c r="AU286" s="91">
        <v>7</v>
      </c>
      <c r="AV286" s="97" t="s">
        <v>3009</v>
      </c>
      <c r="AW286" s="91" t="b">
        <v>0</v>
      </c>
      <c r="AX286" s="91" t="s">
        <v>308</v>
      </c>
      <c r="AY286" s="97" t="s">
        <v>3011</v>
      </c>
      <c r="AZ286" s="91" t="s">
        <v>66</v>
      </c>
      <c r="BA286" s="130" t="s">
        <v>2937</v>
      </c>
      <c r="BB286">
        <v>1</v>
      </c>
      <c r="BC286" s="130">
        <v>-1</v>
      </c>
      <c r="BD286" s="130">
        <v>-1</v>
      </c>
      <c r="BE286" s="130" t="s">
        <v>4405</v>
      </c>
      <c r="BF286" s="130" t="s">
        <v>4397</v>
      </c>
      <c r="BG286" s="90" t="str">
        <f>REPLACE(INDEX(GroupVertices[Group], MATCH(Vertices[[#This Row],[Vertex]],GroupVertices[Vertex],0)),1,1,"")</f>
        <v>ast</v>
      </c>
      <c r="BH286" s="51"/>
      <c r="BI286" s="51"/>
      <c r="BJ286" s="51"/>
      <c r="BK286" s="51"/>
      <c r="BL286" s="51"/>
      <c r="BM286" s="51"/>
      <c r="BN286" s="161" t="s">
        <v>4836</v>
      </c>
      <c r="BO286" s="161" t="s">
        <v>4836</v>
      </c>
      <c r="BP286" s="161" t="s">
        <v>5182</v>
      </c>
      <c r="BQ286" s="161" t="s">
        <v>5182</v>
      </c>
    </row>
    <row r="287" spans="1:69" ht="41.45" customHeight="1" x14ac:dyDescent="0.25">
      <c r="A287" s="14" t="s">
        <v>2939</v>
      </c>
      <c r="C287" s="126" t="s">
        <v>4410</v>
      </c>
      <c r="D287" s="15"/>
      <c r="E287" s="102"/>
      <c r="F287" s="125"/>
      <c r="G287" s="119" t="s">
        <v>2959</v>
      </c>
      <c r="H287" s="126"/>
      <c r="I287" s="16"/>
      <c r="J287" s="62"/>
      <c r="K287" s="127"/>
      <c r="L287" s="121" t="s">
        <v>3021</v>
      </c>
      <c r="M287" s="128"/>
      <c r="N287" s="104">
        <v>7120.615234375</v>
      </c>
      <c r="O287" s="104">
        <v>2480.21142578125</v>
      </c>
      <c r="P287" s="73"/>
      <c r="Q287" s="105"/>
      <c r="R287" s="105"/>
      <c r="S287" s="51">
        <v>1</v>
      </c>
      <c r="T287" s="51">
        <v>0</v>
      </c>
      <c r="U287" s="51">
        <v>1</v>
      </c>
      <c r="V287" s="52">
        <v>0</v>
      </c>
      <c r="W287" s="52">
        <v>1.2639999999999999E-3</v>
      </c>
      <c r="X287" s="52">
        <v>2.6259999999999999E-3</v>
      </c>
      <c r="Y287" s="52">
        <v>0.400563</v>
      </c>
      <c r="Z287" s="52">
        <v>0</v>
      </c>
      <c r="AA287" s="52">
        <v>0</v>
      </c>
      <c r="AB287" s="78">
        <v>292</v>
      </c>
      <c r="AC287" s="78"/>
      <c r="AD287" s="106"/>
      <c r="AE287" s="91" t="s">
        <v>2988</v>
      </c>
      <c r="AF287" s="91">
        <v>32</v>
      </c>
      <c r="AG287" s="91">
        <v>4</v>
      </c>
      <c r="AH287" s="91">
        <v>8</v>
      </c>
      <c r="AI287" s="91">
        <v>0</v>
      </c>
      <c r="AJ287" s="91"/>
      <c r="AK287" s="91"/>
      <c r="AL287" s="91"/>
      <c r="AM287" s="91"/>
      <c r="AN287" s="91"/>
      <c r="AO287" s="94">
        <v>42613.459849537037</v>
      </c>
      <c r="AP287" s="97" t="s">
        <v>3006</v>
      </c>
      <c r="AQ287" s="91" t="b">
        <v>1</v>
      </c>
      <c r="AR287" s="91" t="b">
        <v>0</v>
      </c>
      <c r="AS287" s="91" t="b">
        <v>0</v>
      </c>
      <c r="AT287" s="91" t="s">
        <v>246</v>
      </c>
      <c r="AU287" s="91">
        <v>1</v>
      </c>
      <c r="AV287" s="91"/>
      <c r="AW287" s="91" t="b">
        <v>0</v>
      </c>
      <c r="AX287" s="91" t="s">
        <v>308</v>
      </c>
      <c r="AY287" s="97" t="s">
        <v>3012</v>
      </c>
      <c r="AZ287" s="91" t="s">
        <v>66</v>
      </c>
      <c r="BA287" s="130" t="s">
        <v>2937</v>
      </c>
      <c r="BB287">
        <v>1</v>
      </c>
      <c r="BC287" s="130">
        <v>0</v>
      </c>
      <c r="BD287" s="130">
        <v>0</v>
      </c>
      <c r="BE287" s="130" t="s">
        <v>4405</v>
      </c>
      <c r="BF287" s="130" t="s">
        <v>4397</v>
      </c>
      <c r="BG287" s="90" t="str">
        <f>REPLACE(INDEX(GroupVertices[Group], MATCH(Vertices[[#This Row],[Vertex]],GroupVertices[Vertex],0)),1,1,"")</f>
        <v>ast</v>
      </c>
      <c r="BH287" s="51"/>
      <c r="BI287" s="51"/>
      <c r="BJ287" s="51"/>
      <c r="BK287" s="51"/>
      <c r="BL287" s="51"/>
      <c r="BM287" s="51"/>
      <c r="BN287" s="161" t="s">
        <v>4837</v>
      </c>
      <c r="BO287" s="161" t="s">
        <v>4837</v>
      </c>
      <c r="BP287" s="161" t="s">
        <v>5183</v>
      </c>
      <c r="BQ287" s="161" t="s">
        <v>5183</v>
      </c>
    </row>
    <row r="288" spans="1:69" ht="41.45" customHeight="1" x14ac:dyDescent="0.25">
      <c r="A288" s="14" t="s">
        <v>3047</v>
      </c>
      <c r="C288" s="126" t="s">
        <v>4410</v>
      </c>
      <c r="D288" s="126"/>
      <c r="E288" s="131"/>
      <c r="F288" s="125"/>
      <c r="G288" s="119" t="s">
        <v>1584</v>
      </c>
      <c r="H288" s="126"/>
      <c r="I288" s="132"/>
      <c r="J288" s="127"/>
      <c r="K288" s="127"/>
      <c r="L288" s="133" t="s">
        <v>3084</v>
      </c>
      <c r="M288" s="128"/>
      <c r="N288" s="134">
        <v>2471.77392578125</v>
      </c>
      <c r="O288" s="134">
        <v>1870.4163818359375</v>
      </c>
      <c r="P288" s="135"/>
      <c r="Q288" s="136"/>
      <c r="R288" s="136"/>
      <c r="S288" s="51">
        <v>1</v>
      </c>
      <c r="T288" s="51">
        <v>0</v>
      </c>
      <c r="U288" s="51">
        <v>1</v>
      </c>
      <c r="V288" s="52">
        <v>0</v>
      </c>
      <c r="W288" s="52">
        <v>1.2639999999999999E-3</v>
      </c>
      <c r="X288" s="52">
        <v>2.6259999999999999E-3</v>
      </c>
      <c r="Y288" s="52">
        <v>0.400563</v>
      </c>
      <c r="Z288" s="52">
        <v>0</v>
      </c>
      <c r="AA288" s="52">
        <v>0</v>
      </c>
      <c r="AB288" s="137">
        <v>293</v>
      </c>
      <c r="AC288" s="137"/>
      <c r="AD288" s="106"/>
      <c r="AE288" s="91" t="s">
        <v>3064</v>
      </c>
      <c r="AF288" s="91">
        <v>46</v>
      </c>
      <c r="AG288" s="91">
        <v>2</v>
      </c>
      <c r="AH288" s="91">
        <v>1</v>
      </c>
      <c r="AI288" s="91">
        <v>1</v>
      </c>
      <c r="AJ288" s="91"/>
      <c r="AK288" s="91"/>
      <c r="AL288" s="91"/>
      <c r="AM288" s="91"/>
      <c r="AN288" s="91"/>
      <c r="AO288" s="94">
        <v>42798.400000000001</v>
      </c>
      <c r="AP288" s="91"/>
      <c r="AQ288" s="91" t="b">
        <v>1</v>
      </c>
      <c r="AR288" s="91" t="b">
        <v>1</v>
      </c>
      <c r="AS288" s="91" t="b">
        <v>0</v>
      </c>
      <c r="AT288" s="91" t="s">
        <v>246</v>
      </c>
      <c r="AU288" s="91">
        <v>0</v>
      </c>
      <c r="AV288" s="91"/>
      <c r="AW288" s="91" t="b">
        <v>0</v>
      </c>
      <c r="AX288" s="91" t="s">
        <v>308</v>
      </c>
      <c r="AY288" s="97" t="s">
        <v>3080</v>
      </c>
      <c r="AZ288" s="91" t="s">
        <v>66</v>
      </c>
      <c r="BA288" s="130" t="s">
        <v>3087</v>
      </c>
      <c r="BB288">
        <v>1</v>
      </c>
      <c r="BC288" s="130">
        <v>0</v>
      </c>
      <c r="BD288" s="130">
        <v>0</v>
      </c>
      <c r="BE288" s="130" t="s">
        <v>4406</v>
      </c>
      <c r="BF288" s="130" t="s">
        <v>4397</v>
      </c>
      <c r="BG288" s="90" t="str">
        <f>REPLACE(INDEX(GroupVertices[Group], MATCH(Vertices[[#This Row],[Vertex]],GroupVertices[Vertex],0)),1,1,"")</f>
        <v>orth</v>
      </c>
      <c r="BH288" s="51"/>
      <c r="BI288" s="51"/>
      <c r="BJ288" s="51"/>
      <c r="BK288" s="51"/>
      <c r="BL288" s="51"/>
      <c r="BM288" s="51"/>
      <c r="BN288" s="161" t="s">
        <v>4838</v>
      </c>
      <c r="BO288" s="161" t="s">
        <v>4838</v>
      </c>
      <c r="BP288" s="161" t="s">
        <v>5184</v>
      </c>
      <c r="BQ288" s="161" t="s">
        <v>5184</v>
      </c>
    </row>
    <row r="289" spans="1:69" ht="41.45" customHeight="1" x14ac:dyDescent="0.25">
      <c r="A289" s="14" t="s">
        <v>3048</v>
      </c>
      <c r="C289" s="126" t="s">
        <v>4410</v>
      </c>
      <c r="D289" s="126"/>
      <c r="E289" s="131"/>
      <c r="F289" s="125"/>
      <c r="G289" s="119" t="s">
        <v>3054</v>
      </c>
      <c r="H289" s="126"/>
      <c r="I289" s="132"/>
      <c r="J289" s="127"/>
      <c r="K289" s="127"/>
      <c r="L289" s="133" t="s">
        <v>3085</v>
      </c>
      <c r="M289" s="128"/>
      <c r="N289" s="134">
        <v>4071.426025390625</v>
      </c>
      <c r="O289" s="134">
        <v>3033.593994140625</v>
      </c>
      <c r="P289" s="135"/>
      <c r="Q289" s="136"/>
      <c r="R289" s="136"/>
      <c r="S289" s="51">
        <v>1</v>
      </c>
      <c r="T289" s="51">
        <v>0</v>
      </c>
      <c r="U289" s="51">
        <v>1</v>
      </c>
      <c r="V289" s="52">
        <v>0</v>
      </c>
      <c r="W289" s="52">
        <v>1.2639999999999999E-3</v>
      </c>
      <c r="X289" s="52">
        <v>2.6259999999999999E-3</v>
      </c>
      <c r="Y289" s="52">
        <v>0.400563</v>
      </c>
      <c r="Z289" s="52">
        <v>0</v>
      </c>
      <c r="AA289" s="52">
        <v>0</v>
      </c>
      <c r="AB289" s="137">
        <v>294</v>
      </c>
      <c r="AC289" s="137"/>
      <c r="AD289" s="106"/>
      <c r="AE289" s="91" t="s">
        <v>3065</v>
      </c>
      <c r="AF289" s="91">
        <v>153</v>
      </c>
      <c r="AG289" s="91">
        <v>59</v>
      </c>
      <c r="AH289" s="91">
        <v>109</v>
      </c>
      <c r="AI289" s="91">
        <v>1368</v>
      </c>
      <c r="AJ289" s="91"/>
      <c r="AK289" s="91" t="s">
        <v>3068</v>
      </c>
      <c r="AL289" s="91" t="s">
        <v>3071</v>
      </c>
      <c r="AM289" s="97" t="s">
        <v>3073</v>
      </c>
      <c r="AN289" s="91"/>
      <c r="AO289" s="94">
        <v>41331.359074074076</v>
      </c>
      <c r="AP289" s="97" t="s">
        <v>3075</v>
      </c>
      <c r="AQ289" s="91" t="b">
        <v>1</v>
      </c>
      <c r="AR289" s="91" t="b">
        <v>0</v>
      </c>
      <c r="AS289" s="91" t="b">
        <v>1</v>
      </c>
      <c r="AT289" s="91" t="s">
        <v>246</v>
      </c>
      <c r="AU289" s="91">
        <v>0</v>
      </c>
      <c r="AV289" s="97" t="s">
        <v>300</v>
      </c>
      <c r="AW289" s="91" t="b">
        <v>0</v>
      </c>
      <c r="AX289" s="91" t="s">
        <v>308</v>
      </c>
      <c r="AY289" s="97" t="s">
        <v>3081</v>
      </c>
      <c r="AZ289" s="91" t="s">
        <v>66</v>
      </c>
      <c r="BA289" s="130" t="s">
        <v>3087</v>
      </c>
      <c r="BB289">
        <v>2</v>
      </c>
      <c r="BC289" s="130">
        <v>-2</v>
      </c>
      <c r="BD289" s="130">
        <v>-1</v>
      </c>
      <c r="BE289" s="130" t="s">
        <v>4406</v>
      </c>
      <c r="BF289" s="130" t="s">
        <v>4397</v>
      </c>
      <c r="BG289" s="90" t="str">
        <f>REPLACE(INDEX(GroupVertices[Group], MATCH(Vertices[[#This Row],[Vertex]],GroupVertices[Vertex],0)),1,1,"")</f>
        <v>orth</v>
      </c>
      <c r="BH289" s="51"/>
      <c r="BI289" s="51"/>
      <c r="BJ289" s="51"/>
      <c r="BK289" s="51"/>
      <c r="BL289" s="51"/>
      <c r="BM289" s="51"/>
      <c r="BN289" s="161" t="s">
        <v>4839</v>
      </c>
      <c r="BO289" s="161" t="s">
        <v>4839</v>
      </c>
      <c r="BP289" s="161" t="s">
        <v>5185</v>
      </c>
      <c r="BQ289" s="161" t="s">
        <v>5185</v>
      </c>
    </row>
    <row r="290" spans="1:69" ht="41.45" customHeight="1" x14ac:dyDescent="0.25">
      <c r="A290" s="14" t="s">
        <v>3169</v>
      </c>
      <c r="C290" s="126" t="s">
        <v>4410</v>
      </c>
      <c r="D290" s="126"/>
      <c r="E290" s="131"/>
      <c r="F290" s="125"/>
      <c r="G290" s="119" t="s">
        <v>1584</v>
      </c>
      <c r="H290" s="126"/>
      <c r="I290" s="132"/>
      <c r="J290" s="127"/>
      <c r="K290" s="127"/>
      <c r="L290" s="133" t="s">
        <v>3241</v>
      </c>
      <c r="M290" s="128"/>
      <c r="N290" s="134">
        <v>9643.94140625</v>
      </c>
      <c r="O290" s="134">
        <v>4767.5634765625</v>
      </c>
      <c r="P290" s="135"/>
      <c r="Q290" s="136"/>
      <c r="R290" s="136"/>
      <c r="S290" s="51">
        <v>1</v>
      </c>
      <c r="T290" s="51">
        <v>0</v>
      </c>
      <c r="U290" s="51">
        <v>1</v>
      </c>
      <c r="V290" s="52">
        <v>0</v>
      </c>
      <c r="W290" s="52">
        <v>1.2639999999999999E-3</v>
      </c>
      <c r="X290" s="52">
        <v>2.6259999999999999E-3</v>
      </c>
      <c r="Y290" s="52">
        <v>0.400563</v>
      </c>
      <c r="Z290" s="52">
        <v>0</v>
      </c>
      <c r="AA290" s="52">
        <v>0</v>
      </c>
      <c r="AB290" s="137">
        <v>295</v>
      </c>
      <c r="AC290" s="137"/>
      <c r="AD290" s="106"/>
      <c r="AE290" s="91" t="s">
        <v>3209</v>
      </c>
      <c r="AF290" s="91">
        <v>0</v>
      </c>
      <c r="AG290" s="91">
        <v>5</v>
      </c>
      <c r="AH290" s="91">
        <v>5</v>
      </c>
      <c r="AI290" s="91">
        <v>0</v>
      </c>
      <c r="AJ290" s="91"/>
      <c r="AK290" s="91"/>
      <c r="AL290" s="91"/>
      <c r="AM290" s="91"/>
      <c r="AN290" s="91"/>
      <c r="AO290" s="94">
        <v>40779.170011574075</v>
      </c>
      <c r="AP290" s="91"/>
      <c r="AQ290" s="91" t="b">
        <v>1</v>
      </c>
      <c r="AR290" s="91" t="b">
        <v>1</v>
      </c>
      <c r="AS290" s="91" t="b">
        <v>0</v>
      </c>
      <c r="AT290" s="91" t="s">
        <v>246</v>
      </c>
      <c r="AU290" s="91">
        <v>0</v>
      </c>
      <c r="AV290" s="97" t="s">
        <v>300</v>
      </c>
      <c r="AW290" s="91" t="b">
        <v>0</v>
      </c>
      <c r="AX290" s="91" t="s">
        <v>308</v>
      </c>
      <c r="AY290" s="97" t="s">
        <v>3233</v>
      </c>
      <c r="AZ290" s="91" t="s">
        <v>66</v>
      </c>
      <c r="BA290" s="130" t="s">
        <v>3246</v>
      </c>
      <c r="BB290">
        <v>2</v>
      </c>
      <c r="BC290" s="130">
        <v>0</v>
      </c>
      <c r="BD290" s="130">
        <v>0</v>
      </c>
      <c r="BE290" s="130" t="s">
        <v>4407</v>
      </c>
      <c r="BF290" s="130" t="s">
        <v>4397</v>
      </c>
      <c r="BG290" s="90" t="str">
        <f>REPLACE(INDEX(GroupVertices[Group], MATCH(Vertices[[#This Row],[Vertex]],GroupVertices[Vertex],0)),1,1,"")</f>
        <v>est</v>
      </c>
      <c r="BH290" s="51"/>
      <c r="BI290" s="51"/>
      <c r="BJ290" s="51"/>
      <c r="BK290" s="51"/>
      <c r="BL290" s="51"/>
      <c r="BM290" s="51"/>
      <c r="BN290" s="161" t="s">
        <v>4842</v>
      </c>
      <c r="BO290" s="161" t="s">
        <v>4842</v>
      </c>
      <c r="BP290" s="161" t="s">
        <v>5188</v>
      </c>
      <c r="BQ290" s="161" t="s">
        <v>5188</v>
      </c>
    </row>
    <row r="291" spans="1:69" ht="41.45" customHeight="1" x14ac:dyDescent="0.25">
      <c r="A291" s="14" t="s">
        <v>3170</v>
      </c>
      <c r="C291" s="126" t="s">
        <v>4410</v>
      </c>
      <c r="D291" s="108"/>
      <c r="E291" s="109"/>
      <c r="F291" s="110"/>
      <c r="G291" s="120" t="s">
        <v>3184</v>
      </c>
      <c r="H291" s="108"/>
      <c r="I291" s="111"/>
      <c r="J291" s="112"/>
      <c r="K291" s="112"/>
      <c r="L291" s="122" t="s">
        <v>3242</v>
      </c>
      <c r="M291" s="113"/>
      <c r="N291" s="114">
        <v>7884.982421875</v>
      </c>
      <c r="O291" s="114">
        <v>3835.494873046875</v>
      </c>
      <c r="P291" s="115"/>
      <c r="Q291" s="116"/>
      <c r="R291" s="116"/>
      <c r="S291" s="51">
        <v>1</v>
      </c>
      <c r="T291" s="51">
        <v>0</v>
      </c>
      <c r="U291" s="51">
        <v>1</v>
      </c>
      <c r="V291" s="52">
        <v>0</v>
      </c>
      <c r="W291" s="52">
        <v>1.2639999999999999E-3</v>
      </c>
      <c r="X291" s="52">
        <v>2.6259999999999999E-3</v>
      </c>
      <c r="Y291" s="52">
        <v>0.400563</v>
      </c>
      <c r="Z291" s="52">
        <v>0</v>
      </c>
      <c r="AA291" s="52">
        <v>0</v>
      </c>
      <c r="AB291" s="117">
        <v>296</v>
      </c>
      <c r="AC291" s="117"/>
      <c r="AD291" s="106"/>
      <c r="AE291" s="91" t="s">
        <v>3210</v>
      </c>
      <c r="AF291" s="91">
        <v>31</v>
      </c>
      <c r="AG291" s="91">
        <v>8</v>
      </c>
      <c r="AH291" s="91">
        <v>136</v>
      </c>
      <c r="AI291" s="91">
        <v>9</v>
      </c>
      <c r="AJ291" s="91"/>
      <c r="AK291" s="91"/>
      <c r="AL291" s="91" t="s">
        <v>2349</v>
      </c>
      <c r="AM291" s="91"/>
      <c r="AN291" s="91"/>
      <c r="AO291" s="94">
        <v>42163.687210648146</v>
      </c>
      <c r="AP291" s="91"/>
      <c r="AQ291" s="91" t="b">
        <v>1</v>
      </c>
      <c r="AR291" s="91" t="b">
        <v>0</v>
      </c>
      <c r="AS291" s="91" t="b">
        <v>0</v>
      </c>
      <c r="AT291" s="91" t="s">
        <v>246</v>
      </c>
      <c r="AU291" s="91">
        <v>0</v>
      </c>
      <c r="AV291" s="97" t="s">
        <v>300</v>
      </c>
      <c r="AW291" s="91" t="b">
        <v>0</v>
      </c>
      <c r="AX291" s="91" t="s">
        <v>308</v>
      </c>
      <c r="AY291" s="97" t="s">
        <v>3234</v>
      </c>
      <c r="AZ291" s="91" t="s">
        <v>66</v>
      </c>
      <c r="BA291" s="130" t="s">
        <v>3246</v>
      </c>
      <c r="BB291">
        <v>1</v>
      </c>
      <c r="BC291" s="130">
        <v>-1</v>
      </c>
      <c r="BD291" s="130">
        <v>-1</v>
      </c>
      <c r="BE291" s="130" t="s">
        <v>4407</v>
      </c>
      <c r="BF291" s="130" t="s">
        <v>4397</v>
      </c>
      <c r="BG291" s="90" t="str">
        <f>REPLACE(INDEX(GroupVertices[Group], MATCH(Vertices[[#This Row],[Vertex]],GroupVertices[Vertex],0)),1,1,"")</f>
        <v>est</v>
      </c>
      <c r="BH291" s="51"/>
      <c r="BI291" s="51"/>
      <c r="BJ291" s="51"/>
      <c r="BK291" s="51"/>
      <c r="BL291" s="51"/>
      <c r="BM291" s="51"/>
      <c r="BN291" s="161" t="s">
        <v>4843</v>
      </c>
      <c r="BO291" s="161" t="s">
        <v>4843</v>
      </c>
      <c r="BP291" s="161" t="s">
        <v>5189</v>
      </c>
      <c r="BQ291" s="161" t="s">
        <v>5189</v>
      </c>
    </row>
    <row r="292" spans="1:69" ht="41.45" customHeight="1" x14ac:dyDescent="0.25">
      <c r="A292" s="14" t="s">
        <v>3247</v>
      </c>
      <c r="C292" s="126" t="s">
        <v>4410</v>
      </c>
      <c r="D292" s="126"/>
      <c r="E292" s="131"/>
      <c r="F292" s="125"/>
      <c r="G292" s="119" t="s">
        <v>3260</v>
      </c>
      <c r="H292" s="126"/>
      <c r="I292" s="132"/>
      <c r="J292" s="127"/>
      <c r="K292" s="127"/>
      <c r="L292" s="133" t="s">
        <v>3291</v>
      </c>
      <c r="M292" s="128"/>
      <c r="N292" s="134">
        <v>7718.53857421875</v>
      </c>
      <c r="O292" s="134">
        <v>3293.09375</v>
      </c>
      <c r="P292" s="135"/>
      <c r="Q292" s="136"/>
      <c r="R292" s="136"/>
      <c r="S292" s="51">
        <v>1</v>
      </c>
      <c r="T292" s="51">
        <v>0</v>
      </c>
      <c r="U292" s="51">
        <v>1</v>
      </c>
      <c r="V292" s="52">
        <v>0</v>
      </c>
      <c r="W292" s="52">
        <v>1.2639999999999999E-3</v>
      </c>
      <c r="X292" s="52">
        <v>2.6259999999999999E-3</v>
      </c>
      <c r="Y292" s="52">
        <v>0.400563</v>
      </c>
      <c r="Z292" s="52">
        <v>0</v>
      </c>
      <c r="AA292" s="52">
        <v>0</v>
      </c>
      <c r="AB292" s="137">
        <v>297</v>
      </c>
      <c r="AC292" s="137"/>
      <c r="AD292" s="106"/>
      <c r="AE292" s="91" t="s">
        <v>3276</v>
      </c>
      <c r="AF292" s="91">
        <v>937</v>
      </c>
      <c r="AG292" s="91">
        <v>74</v>
      </c>
      <c r="AH292" s="91">
        <v>36</v>
      </c>
      <c r="AI292" s="91">
        <v>7</v>
      </c>
      <c r="AJ292" s="91">
        <v>19800</v>
      </c>
      <c r="AK292" s="91" t="s">
        <v>3281</v>
      </c>
      <c r="AL292" s="91" t="s">
        <v>3283</v>
      </c>
      <c r="AM292" s="91"/>
      <c r="AN292" s="91" t="s">
        <v>293</v>
      </c>
      <c r="AO292" s="94">
        <v>40432.089363425926</v>
      </c>
      <c r="AP292" s="97" t="s">
        <v>3284</v>
      </c>
      <c r="AQ292" s="91" t="b">
        <v>1</v>
      </c>
      <c r="AR292" s="91" t="b">
        <v>0</v>
      </c>
      <c r="AS292" s="91" t="b">
        <v>0</v>
      </c>
      <c r="AT292" s="91" t="s">
        <v>246</v>
      </c>
      <c r="AU292" s="91">
        <v>0</v>
      </c>
      <c r="AV292" s="97" t="s">
        <v>300</v>
      </c>
      <c r="AW292" s="91" t="b">
        <v>0</v>
      </c>
      <c r="AX292" s="91" t="s">
        <v>308</v>
      </c>
      <c r="AY292" s="97" t="s">
        <v>3285</v>
      </c>
      <c r="AZ292" s="91" t="s">
        <v>66</v>
      </c>
      <c r="BA292" s="130" t="s">
        <v>3246</v>
      </c>
      <c r="BB292">
        <v>1</v>
      </c>
      <c r="BC292" s="130">
        <v>-1</v>
      </c>
      <c r="BD292" s="130">
        <v>-1</v>
      </c>
      <c r="BE292" s="130" t="s">
        <v>4407</v>
      </c>
      <c r="BF292" s="130" t="s">
        <v>4397</v>
      </c>
      <c r="BG292" s="90" t="str">
        <f>REPLACE(INDEX(GroupVertices[Group], MATCH(Vertices[[#This Row],[Vertex]],GroupVertices[Vertex],0)),1,1,"")</f>
        <v>est</v>
      </c>
      <c r="BH292" s="51"/>
      <c r="BI292" s="51"/>
      <c r="BJ292" s="51"/>
      <c r="BK292" s="51"/>
      <c r="BL292" s="51"/>
      <c r="BM292" s="51"/>
      <c r="BN292" s="161" t="s">
        <v>4847</v>
      </c>
      <c r="BO292" s="161" t="s">
        <v>4847</v>
      </c>
      <c r="BP292" s="161" t="s">
        <v>5193</v>
      </c>
      <c r="BQ292" s="161" t="s">
        <v>5193</v>
      </c>
    </row>
    <row r="293" spans="1:69" ht="41.45" customHeight="1" x14ac:dyDescent="0.25">
      <c r="A293" s="14" t="s">
        <v>3365</v>
      </c>
      <c r="C293" s="126" t="s">
        <v>4410</v>
      </c>
      <c r="D293" s="108"/>
      <c r="E293" s="109"/>
      <c r="F293" s="110"/>
      <c r="G293" s="120" t="s">
        <v>3390</v>
      </c>
      <c r="H293" s="108"/>
      <c r="I293" s="111"/>
      <c r="J293" s="112"/>
      <c r="K293" s="112"/>
      <c r="L293" s="122" t="s">
        <v>3476</v>
      </c>
      <c r="M293" s="113"/>
      <c r="N293" s="114">
        <v>287.01303100585938</v>
      </c>
      <c r="O293" s="114">
        <v>8734.0703125</v>
      </c>
      <c r="P293" s="115"/>
      <c r="Q293" s="116"/>
      <c r="R293" s="116"/>
      <c r="S293" s="51">
        <v>1</v>
      </c>
      <c r="T293" s="51">
        <v>0</v>
      </c>
      <c r="U293" s="51">
        <v>1</v>
      </c>
      <c r="V293" s="52">
        <v>0</v>
      </c>
      <c r="W293" s="52">
        <v>1.2639999999999999E-3</v>
      </c>
      <c r="X293" s="52">
        <v>2.6259999999999999E-3</v>
      </c>
      <c r="Y293" s="52">
        <v>0.400563</v>
      </c>
      <c r="Z293" s="52">
        <v>0</v>
      </c>
      <c r="AA293" s="52">
        <v>0</v>
      </c>
      <c r="AB293" s="117">
        <v>298</v>
      </c>
      <c r="AC293" s="117"/>
      <c r="AD293" s="106"/>
      <c r="AE293" s="91" t="s">
        <v>3429</v>
      </c>
      <c r="AF293" s="91">
        <v>427</v>
      </c>
      <c r="AG293" s="91">
        <v>83</v>
      </c>
      <c r="AH293" s="91">
        <v>104</v>
      </c>
      <c r="AI293" s="91">
        <v>102</v>
      </c>
      <c r="AJ293" s="91"/>
      <c r="AK293" s="91" t="s">
        <v>3437</v>
      </c>
      <c r="AL293" s="91" t="s">
        <v>3445</v>
      </c>
      <c r="AM293" s="91"/>
      <c r="AN293" s="91"/>
      <c r="AO293" s="94">
        <v>41574.328530092593</v>
      </c>
      <c r="AP293" s="97" t="s">
        <v>3454</v>
      </c>
      <c r="AQ293" s="91" t="b">
        <v>1</v>
      </c>
      <c r="AR293" s="91" t="b">
        <v>0</v>
      </c>
      <c r="AS293" s="91" t="b">
        <v>1</v>
      </c>
      <c r="AT293" s="91" t="s">
        <v>246</v>
      </c>
      <c r="AU293" s="91">
        <v>0</v>
      </c>
      <c r="AV293" s="97" t="s">
        <v>300</v>
      </c>
      <c r="AW293" s="91" t="b">
        <v>0</v>
      </c>
      <c r="AX293" s="91" t="s">
        <v>308</v>
      </c>
      <c r="AY293" s="97" t="s">
        <v>3465</v>
      </c>
      <c r="AZ293" s="91" t="s">
        <v>66</v>
      </c>
      <c r="BA293" s="130" t="s">
        <v>3360</v>
      </c>
      <c r="BB293">
        <v>1</v>
      </c>
      <c r="BC293" s="130">
        <v>0</v>
      </c>
      <c r="BD293" s="130">
        <v>0</v>
      </c>
      <c r="BE293" s="130" t="s">
        <v>4404</v>
      </c>
      <c r="BF293" s="130" t="s">
        <v>4397</v>
      </c>
      <c r="BG293" s="90" t="str">
        <f>REPLACE(INDEX(GroupVertices[Group], MATCH(Vertices[[#This Row],[Vertex]],GroupVertices[Vertex],0)),1,1,"")</f>
        <v>outh</v>
      </c>
      <c r="BH293" s="51"/>
      <c r="BI293" s="51"/>
      <c r="BJ293" s="51"/>
      <c r="BK293" s="51"/>
      <c r="BL293" s="51"/>
      <c r="BM293" s="51"/>
      <c r="BN293" s="161" t="s">
        <v>4850</v>
      </c>
      <c r="BO293" s="161" t="s">
        <v>4850</v>
      </c>
      <c r="BP293" s="161" t="s">
        <v>5196</v>
      </c>
      <c r="BQ293" s="161" t="s">
        <v>5196</v>
      </c>
    </row>
    <row r="294" spans="1:69" ht="41.45" customHeight="1" x14ac:dyDescent="0.25">
      <c r="A294" s="14" t="s">
        <v>3367</v>
      </c>
      <c r="C294" s="126" t="s">
        <v>4410</v>
      </c>
      <c r="D294" s="108"/>
      <c r="E294" s="109"/>
      <c r="F294" s="110"/>
      <c r="G294" s="120" t="s">
        <v>3392</v>
      </c>
      <c r="H294" s="108"/>
      <c r="I294" s="111"/>
      <c r="J294" s="112"/>
      <c r="K294" s="112"/>
      <c r="L294" s="122" t="s">
        <v>3478</v>
      </c>
      <c r="M294" s="113"/>
      <c r="N294" s="114">
        <v>1365.323974609375</v>
      </c>
      <c r="O294" s="114">
        <v>9245.96875</v>
      </c>
      <c r="P294" s="115"/>
      <c r="Q294" s="116"/>
      <c r="R294" s="116"/>
      <c r="S294" s="51">
        <v>1</v>
      </c>
      <c r="T294" s="51">
        <v>0</v>
      </c>
      <c r="U294" s="51">
        <v>1</v>
      </c>
      <c r="V294" s="52">
        <v>0</v>
      </c>
      <c r="W294" s="52">
        <v>1.2639999999999999E-3</v>
      </c>
      <c r="X294" s="52">
        <v>2.6259999999999999E-3</v>
      </c>
      <c r="Y294" s="52">
        <v>0.400563</v>
      </c>
      <c r="Z294" s="52">
        <v>0</v>
      </c>
      <c r="AA294" s="52">
        <v>0</v>
      </c>
      <c r="AB294" s="117">
        <v>299</v>
      </c>
      <c r="AC294" s="117"/>
      <c r="AD294" s="106"/>
      <c r="AE294" s="91" t="s">
        <v>3431</v>
      </c>
      <c r="AF294" s="91">
        <v>170</v>
      </c>
      <c r="AG294" s="91">
        <v>61</v>
      </c>
      <c r="AH294" s="91">
        <v>785</v>
      </c>
      <c r="AI294" s="91">
        <v>402</v>
      </c>
      <c r="AJ294" s="91">
        <v>19800</v>
      </c>
      <c r="AK294" s="91" t="s">
        <v>3439</v>
      </c>
      <c r="AL294" s="91" t="s">
        <v>3447</v>
      </c>
      <c r="AM294" s="91"/>
      <c r="AN294" s="91" t="s">
        <v>291</v>
      </c>
      <c r="AO294" s="94">
        <v>41046.177465277775</v>
      </c>
      <c r="AP294" s="97" t="s">
        <v>3456</v>
      </c>
      <c r="AQ294" s="91" t="b">
        <v>0</v>
      </c>
      <c r="AR294" s="91" t="b">
        <v>0</v>
      </c>
      <c r="AS294" s="91" t="b">
        <v>1</v>
      </c>
      <c r="AT294" s="91" t="s">
        <v>246</v>
      </c>
      <c r="AU294" s="91">
        <v>6</v>
      </c>
      <c r="AV294" s="97" t="s">
        <v>300</v>
      </c>
      <c r="AW294" s="91" t="b">
        <v>0</v>
      </c>
      <c r="AX294" s="91" t="s">
        <v>308</v>
      </c>
      <c r="AY294" s="97" t="s">
        <v>3467</v>
      </c>
      <c r="AZ294" s="91" t="s">
        <v>66</v>
      </c>
      <c r="BA294" s="130" t="s">
        <v>3360</v>
      </c>
      <c r="BB294">
        <v>1</v>
      </c>
      <c r="BC294" s="130">
        <v>-1</v>
      </c>
      <c r="BD294" s="130">
        <v>-1</v>
      </c>
      <c r="BE294" s="130" t="s">
        <v>4404</v>
      </c>
      <c r="BF294" s="130" t="s">
        <v>4397</v>
      </c>
      <c r="BG294" s="90" t="str">
        <f>REPLACE(INDEX(GroupVertices[Group], MATCH(Vertices[[#This Row],[Vertex]],GroupVertices[Vertex],0)),1,1,"")</f>
        <v>outh</v>
      </c>
      <c r="BH294" s="51"/>
      <c r="BI294" s="51"/>
      <c r="BJ294" s="51"/>
      <c r="BK294" s="51"/>
      <c r="BL294" s="51"/>
      <c r="BM294" s="51"/>
      <c r="BN294" s="161" t="s">
        <v>4852</v>
      </c>
      <c r="BO294" s="161" t="s">
        <v>4852</v>
      </c>
      <c r="BP294" s="161" t="s">
        <v>5198</v>
      </c>
      <c r="BQ294" s="161" t="s">
        <v>5198</v>
      </c>
    </row>
    <row r="295" spans="1:69" ht="41.45" customHeight="1" x14ac:dyDescent="0.25">
      <c r="A295" s="14" t="s">
        <v>3538</v>
      </c>
      <c r="C295" s="126" t="s">
        <v>4410</v>
      </c>
      <c r="D295" s="108"/>
      <c r="E295" s="109"/>
      <c r="F295" s="110"/>
      <c r="G295" s="120" t="s">
        <v>3550</v>
      </c>
      <c r="H295" s="108"/>
      <c r="I295" s="111"/>
      <c r="J295" s="112"/>
      <c r="K295" s="112"/>
      <c r="L295" s="122" t="s">
        <v>3595</v>
      </c>
      <c r="M295" s="113"/>
      <c r="N295" s="114">
        <v>3294.14892578125</v>
      </c>
      <c r="O295" s="114">
        <v>537.6605224609375</v>
      </c>
      <c r="P295" s="115"/>
      <c r="Q295" s="116"/>
      <c r="R295" s="116"/>
      <c r="S295" s="51">
        <v>1</v>
      </c>
      <c r="T295" s="51">
        <v>0</v>
      </c>
      <c r="U295" s="51">
        <v>1</v>
      </c>
      <c r="V295" s="52">
        <v>0</v>
      </c>
      <c r="W295" s="52">
        <v>1.2639999999999999E-3</v>
      </c>
      <c r="X295" s="52">
        <v>2.6259999999999999E-3</v>
      </c>
      <c r="Y295" s="52">
        <v>0.400563</v>
      </c>
      <c r="Z295" s="52">
        <v>0</v>
      </c>
      <c r="AA295" s="52">
        <v>0</v>
      </c>
      <c r="AB295" s="117">
        <v>300</v>
      </c>
      <c r="AC295" s="117"/>
      <c r="AD295" s="106"/>
      <c r="AE295" s="91" t="s">
        <v>3576</v>
      </c>
      <c r="AF295" s="91">
        <v>172</v>
      </c>
      <c r="AG295" s="91">
        <v>104</v>
      </c>
      <c r="AH295" s="91">
        <v>108</v>
      </c>
      <c r="AI295" s="91">
        <v>3</v>
      </c>
      <c r="AJ295" s="91"/>
      <c r="AK295" s="91" t="s">
        <v>3580</v>
      </c>
      <c r="AL295" s="91" t="s">
        <v>3567</v>
      </c>
      <c r="AM295" s="97" t="s">
        <v>3583</v>
      </c>
      <c r="AN295" s="91"/>
      <c r="AO295" s="94">
        <v>40440.368622685186</v>
      </c>
      <c r="AP295" s="97" t="s">
        <v>3586</v>
      </c>
      <c r="AQ295" s="91" t="b">
        <v>0</v>
      </c>
      <c r="AR295" s="91" t="b">
        <v>0</v>
      </c>
      <c r="AS295" s="91" t="b">
        <v>1</v>
      </c>
      <c r="AT295" s="91" t="s">
        <v>246</v>
      </c>
      <c r="AU295" s="91">
        <v>1</v>
      </c>
      <c r="AV295" s="97" t="s">
        <v>3589</v>
      </c>
      <c r="AW295" s="91" t="b">
        <v>0</v>
      </c>
      <c r="AX295" s="91" t="s">
        <v>308</v>
      </c>
      <c r="AY295" s="97" t="s">
        <v>3591</v>
      </c>
      <c r="AZ295" s="91" t="s">
        <v>66</v>
      </c>
      <c r="BA295" s="130" t="s">
        <v>3536</v>
      </c>
      <c r="BB295">
        <v>1</v>
      </c>
      <c r="BC295" s="130">
        <v>1</v>
      </c>
      <c r="BD295" s="130">
        <v>1</v>
      </c>
      <c r="BE295" s="130" t="s">
        <v>4406</v>
      </c>
      <c r="BF295" s="130" t="s">
        <v>4397</v>
      </c>
      <c r="BG295" s="90" t="str">
        <f>REPLACE(INDEX(GroupVertices[Group], MATCH(Vertices[[#This Row],[Vertex]],GroupVertices[Vertex],0)),1,1,"")</f>
        <v>orth</v>
      </c>
      <c r="BH295" s="51"/>
      <c r="BI295" s="51"/>
      <c r="BJ295" s="51"/>
      <c r="BK295" s="51"/>
      <c r="BL295" s="51"/>
      <c r="BM295" s="51"/>
      <c r="BN295" s="161" t="s">
        <v>4854</v>
      </c>
      <c r="BO295" s="161" t="s">
        <v>4854</v>
      </c>
      <c r="BP295" s="161" t="s">
        <v>5200</v>
      </c>
      <c r="BQ295" s="161" t="s">
        <v>5200</v>
      </c>
    </row>
    <row r="296" spans="1:69" ht="41.45" customHeight="1" x14ac:dyDescent="0.25">
      <c r="A296" s="14" t="s">
        <v>3831</v>
      </c>
      <c r="C296" s="126" t="s">
        <v>4410</v>
      </c>
      <c r="D296" s="108"/>
      <c r="E296" s="109"/>
      <c r="F296" s="110"/>
      <c r="G296" s="120" t="s">
        <v>3845</v>
      </c>
      <c r="H296" s="108"/>
      <c r="I296" s="111"/>
      <c r="J296" s="112"/>
      <c r="K296" s="112"/>
      <c r="L296" s="122" t="s">
        <v>3897</v>
      </c>
      <c r="M296" s="113"/>
      <c r="N296" s="114">
        <v>7070.46875</v>
      </c>
      <c r="O296" s="114">
        <v>1079.7103271484375</v>
      </c>
      <c r="P296" s="115"/>
      <c r="Q296" s="116"/>
      <c r="R296" s="116"/>
      <c r="S296" s="51">
        <v>1</v>
      </c>
      <c r="T296" s="51">
        <v>0</v>
      </c>
      <c r="U296" s="51">
        <v>1</v>
      </c>
      <c r="V296" s="52">
        <v>0</v>
      </c>
      <c r="W296" s="52">
        <v>1.2639999999999999E-3</v>
      </c>
      <c r="X296" s="52">
        <v>2.6259999999999999E-3</v>
      </c>
      <c r="Y296" s="52">
        <v>0.400563</v>
      </c>
      <c r="Z296" s="52">
        <v>0</v>
      </c>
      <c r="AA296" s="52">
        <v>0</v>
      </c>
      <c r="AB296" s="117">
        <v>301</v>
      </c>
      <c r="AC296" s="117"/>
      <c r="AD296" s="106"/>
      <c r="AE296" s="91" t="s">
        <v>3872</v>
      </c>
      <c r="AF296" s="91">
        <v>75</v>
      </c>
      <c r="AG296" s="91">
        <v>12</v>
      </c>
      <c r="AH296" s="91">
        <v>95</v>
      </c>
      <c r="AI296" s="91">
        <v>3</v>
      </c>
      <c r="AJ296" s="91"/>
      <c r="AK296" s="91"/>
      <c r="AL296" s="91"/>
      <c r="AM296" s="91"/>
      <c r="AN296" s="91"/>
      <c r="AO296" s="94">
        <v>42348.638761574075</v>
      </c>
      <c r="AP296" s="91"/>
      <c r="AQ296" s="91" t="b">
        <v>1</v>
      </c>
      <c r="AR296" s="91" t="b">
        <v>0</v>
      </c>
      <c r="AS296" s="91" t="b">
        <v>1</v>
      </c>
      <c r="AT296" s="91" t="s">
        <v>246</v>
      </c>
      <c r="AU296" s="91">
        <v>0</v>
      </c>
      <c r="AV296" s="91"/>
      <c r="AW296" s="91" t="b">
        <v>0</v>
      </c>
      <c r="AX296" s="91" t="s">
        <v>308</v>
      </c>
      <c r="AY296" s="97" t="s">
        <v>3891</v>
      </c>
      <c r="AZ296" s="91" t="s">
        <v>66</v>
      </c>
      <c r="BA296" s="130" t="s">
        <v>3902</v>
      </c>
      <c r="BB296">
        <v>1</v>
      </c>
      <c r="BC296" s="130">
        <v>0</v>
      </c>
      <c r="BD296" s="130">
        <v>0</v>
      </c>
      <c r="BE296" s="130" t="s">
        <v>4405</v>
      </c>
      <c r="BF296" s="130" t="s">
        <v>4397</v>
      </c>
      <c r="BG296" s="90" t="str">
        <f>REPLACE(INDEX(GroupVertices[Group], MATCH(Vertices[[#This Row],[Vertex]],GroupVertices[Vertex],0)),1,1,"")</f>
        <v>ast</v>
      </c>
      <c r="BH296" s="51"/>
      <c r="BI296" s="51"/>
      <c r="BJ296" s="51"/>
      <c r="BK296" s="51"/>
      <c r="BL296" s="51"/>
      <c r="BM296" s="51"/>
      <c r="BN296" s="161" t="s">
        <v>4856</v>
      </c>
      <c r="BO296" s="161" t="s">
        <v>4856</v>
      </c>
      <c r="BP296" s="161" t="s">
        <v>5202</v>
      </c>
      <c r="BQ296" s="161" t="s">
        <v>5202</v>
      </c>
    </row>
    <row r="297" spans="1:69" ht="41.45" customHeight="1" x14ac:dyDescent="0.25">
      <c r="A297" s="50" t="s">
        <v>214</v>
      </c>
      <c r="C297" s="149" t="s">
        <v>4411</v>
      </c>
      <c r="D297" s="149"/>
      <c r="E297" s="150"/>
      <c r="F297" s="152"/>
      <c r="G297" s="119" t="s">
        <v>229</v>
      </c>
      <c r="H297" s="149"/>
      <c r="I297" s="153"/>
      <c r="J297" s="154"/>
      <c r="K297" s="154"/>
      <c r="L297" s="133" t="s">
        <v>317</v>
      </c>
      <c r="M297" s="164"/>
      <c r="N297" s="165">
        <v>584.12921142578125</v>
      </c>
      <c r="O297" s="165">
        <v>9501.84375</v>
      </c>
      <c r="P297" s="166"/>
      <c r="Q297" s="167"/>
      <c r="R297" s="167"/>
      <c r="S297" s="51">
        <v>1</v>
      </c>
      <c r="T297" s="51">
        <v>0</v>
      </c>
      <c r="U297" s="51">
        <v>1</v>
      </c>
      <c r="V297" s="52">
        <v>0</v>
      </c>
      <c r="W297" s="52">
        <v>1.2639999999999999E-3</v>
      </c>
      <c r="X297" s="52">
        <v>2.6259999999999999E-3</v>
      </c>
      <c r="Y297" s="52">
        <v>0.400563</v>
      </c>
      <c r="Z297" s="52">
        <v>0</v>
      </c>
      <c r="AA297" s="52">
        <v>0</v>
      </c>
      <c r="AB297" s="156">
        <v>302</v>
      </c>
      <c r="AC297" s="156"/>
      <c r="AD297" s="59"/>
      <c r="AE297" s="90" t="s">
        <v>269</v>
      </c>
      <c r="AF297" s="90">
        <v>212</v>
      </c>
      <c r="AG297" s="90">
        <v>5</v>
      </c>
      <c r="AH297" s="90">
        <v>22</v>
      </c>
      <c r="AI297" s="90">
        <v>29</v>
      </c>
      <c r="AJ297" s="90"/>
      <c r="AK297" s="90"/>
      <c r="AL297" s="90"/>
      <c r="AM297" s="90"/>
      <c r="AN297" s="90"/>
      <c r="AO297" s="93">
        <v>40873.651747685188</v>
      </c>
      <c r="AP297" s="90"/>
      <c r="AQ297" s="90" t="b">
        <v>1</v>
      </c>
      <c r="AR297" s="90" t="b">
        <v>0</v>
      </c>
      <c r="AS297" s="90" t="b">
        <v>1</v>
      </c>
      <c r="AT297" s="90" t="s">
        <v>246</v>
      </c>
      <c r="AU297" s="90">
        <v>0</v>
      </c>
      <c r="AV297" s="96" t="s">
        <v>300</v>
      </c>
      <c r="AW297" s="90" t="b">
        <v>0</v>
      </c>
      <c r="AX297" s="90" t="s">
        <v>308</v>
      </c>
      <c r="AY297" s="96" t="s">
        <v>309</v>
      </c>
      <c r="AZ297" s="90" t="s">
        <v>66</v>
      </c>
      <c r="BA297" s="130" t="s">
        <v>326</v>
      </c>
      <c r="BB297">
        <v>1</v>
      </c>
      <c r="BC297" s="130">
        <v>-1</v>
      </c>
      <c r="BD297" s="130">
        <v>-1</v>
      </c>
      <c r="BE297" s="130" t="s">
        <v>4404</v>
      </c>
      <c r="BF297" s="130" t="s">
        <v>4398</v>
      </c>
      <c r="BG297" s="90" t="str">
        <f>REPLACE(INDEX(GroupVertices[Group], MATCH(Vertices[[#This Row],[Vertex]],GroupVertices[Vertex],0)),1,1,"")</f>
        <v>outh</v>
      </c>
      <c r="BH297" s="51"/>
      <c r="BI297" s="51"/>
      <c r="BJ297" s="51"/>
      <c r="BK297" s="51"/>
      <c r="BL297" s="51"/>
      <c r="BM297" s="51"/>
      <c r="BN297" s="161" t="s">
        <v>4860</v>
      </c>
      <c r="BO297" s="161" t="s">
        <v>4860</v>
      </c>
      <c r="BP297" s="161" t="s">
        <v>5206</v>
      </c>
      <c r="BQ297" s="161" t="s">
        <v>5206</v>
      </c>
    </row>
    <row r="298" spans="1:69" ht="41.45" customHeight="1" x14ac:dyDescent="0.25">
      <c r="A298" s="14" t="s">
        <v>215</v>
      </c>
      <c r="C298" s="149" t="s">
        <v>4411</v>
      </c>
      <c r="D298" s="126"/>
      <c r="E298" s="131"/>
      <c r="F298" s="125"/>
      <c r="G298" s="119" t="s">
        <v>230</v>
      </c>
      <c r="H298" s="126"/>
      <c r="I298" s="132"/>
      <c r="J298" s="127"/>
      <c r="K298" s="127"/>
      <c r="L298" s="133" t="s">
        <v>319</v>
      </c>
      <c r="M298" s="128"/>
      <c r="N298" s="134">
        <v>1020.5049438476563</v>
      </c>
      <c r="O298" s="134">
        <v>7781.56640625</v>
      </c>
      <c r="P298" s="135"/>
      <c r="Q298" s="136"/>
      <c r="R298" s="136"/>
      <c r="S298" s="51">
        <v>1</v>
      </c>
      <c r="T298" s="51">
        <v>0</v>
      </c>
      <c r="U298" s="51">
        <v>1</v>
      </c>
      <c r="V298" s="52">
        <v>0</v>
      </c>
      <c r="W298" s="52">
        <v>1.2639999999999999E-3</v>
      </c>
      <c r="X298" s="52">
        <v>2.6259999999999999E-3</v>
      </c>
      <c r="Y298" s="52">
        <v>0.400563</v>
      </c>
      <c r="Z298" s="52">
        <v>0</v>
      </c>
      <c r="AA298" s="52">
        <v>0</v>
      </c>
      <c r="AB298" s="137">
        <v>303</v>
      </c>
      <c r="AC298" s="137"/>
      <c r="AD298" s="106"/>
      <c r="AE298" s="90" t="s">
        <v>271</v>
      </c>
      <c r="AF298" s="90">
        <v>19</v>
      </c>
      <c r="AG298" s="90">
        <v>13</v>
      </c>
      <c r="AH298" s="90">
        <v>3</v>
      </c>
      <c r="AI298" s="90">
        <v>14</v>
      </c>
      <c r="AJ298" s="90">
        <v>19800</v>
      </c>
      <c r="AK298" s="90" t="s">
        <v>278</v>
      </c>
      <c r="AL298" s="90" t="s">
        <v>283</v>
      </c>
      <c r="AM298" s="90"/>
      <c r="AN298" s="90" t="s">
        <v>283</v>
      </c>
      <c r="AO298" s="93">
        <v>41240.879270833335</v>
      </c>
      <c r="AP298" s="96" t="s">
        <v>295</v>
      </c>
      <c r="AQ298" s="90" t="b">
        <v>0</v>
      </c>
      <c r="AR298" s="90" t="b">
        <v>0</v>
      </c>
      <c r="AS298" s="90" t="b">
        <v>0</v>
      </c>
      <c r="AT298" s="90" t="s">
        <v>246</v>
      </c>
      <c r="AU298" s="90">
        <v>0</v>
      </c>
      <c r="AV298" s="96" t="s">
        <v>301</v>
      </c>
      <c r="AW298" s="90" t="b">
        <v>0</v>
      </c>
      <c r="AX298" s="90" t="s">
        <v>308</v>
      </c>
      <c r="AY298" s="96" t="s">
        <v>311</v>
      </c>
      <c r="AZ298" s="90" t="s">
        <v>66</v>
      </c>
      <c r="BA298" s="130" t="s">
        <v>326</v>
      </c>
      <c r="BB298">
        <v>1</v>
      </c>
      <c r="BC298" s="130">
        <v>0</v>
      </c>
      <c r="BD298" s="130">
        <v>0</v>
      </c>
      <c r="BE298" s="130" t="s">
        <v>4404</v>
      </c>
      <c r="BF298" s="130" t="s">
        <v>4398</v>
      </c>
      <c r="BG298" s="90" t="str">
        <f>REPLACE(INDEX(GroupVertices[Group], MATCH(Vertices[[#This Row],[Vertex]],GroupVertices[Vertex],0)),1,1,"")</f>
        <v>outh</v>
      </c>
      <c r="BH298" s="51"/>
      <c r="BI298" s="51"/>
      <c r="BJ298" s="51"/>
      <c r="BK298" s="51"/>
      <c r="BL298" s="51"/>
      <c r="BM298" s="51"/>
      <c r="BN298" s="161" t="s">
        <v>4861</v>
      </c>
      <c r="BO298" s="161" t="s">
        <v>4861</v>
      </c>
      <c r="BP298" s="161" t="s">
        <v>5207</v>
      </c>
      <c r="BQ298" s="161" t="s">
        <v>5207</v>
      </c>
    </row>
    <row r="299" spans="1:69" ht="41.45" customHeight="1" x14ac:dyDescent="0.25">
      <c r="A299" s="14" t="s">
        <v>216</v>
      </c>
      <c r="C299" s="149" t="s">
        <v>4411</v>
      </c>
      <c r="D299" s="15"/>
      <c r="E299" s="102"/>
      <c r="F299" s="77"/>
      <c r="G299" s="119" t="s">
        <v>231</v>
      </c>
      <c r="H299" s="15"/>
      <c r="I299" s="16"/>
      <c r="J299" s="62"/>
      <c r="K299" s="62"/>
      <c r="L299" s="121" t="s">
        <v>320</v>
      </c>
      <c r="M299" s="103"/>
      <c r="N299" s="104">
        <v>1291.604248046875</v>
      </c>
      <c r="O299" s="104">
        <v>8766.93359375</v>
      </c>
      <c r="P299" s="73"/>
      <c r="Q299" s="105"/>
      <c r="R299" s="105"/>
      <c r="S299" s="51">
        <v>1</v>
      </c>
      <c r="T299" s="51">
        <v>0</v>
      </c>
      <c r="U299" s="51">
        <v>1</v>
      </c>
      <c r="V299" s="52">
        <v>0</v>
      </c>
      <c r="W299" s="52">
        <v>1.2639999999999999E-3</v>
      </c>
      <c r="X299" s="52">
        <v>2.6259999999999999E-3</v>
      </c>
      <c r="Y299" s="52">
        <v>0.400563</v>
      </c>
      <c r="Z299" s="52">
        <v>0</v>
      </c>
      <c r="AA299" s="52">
        <v>0</v>
      </c>
      <c r="AB299" s="78">
        <v>304</v>
      </c>
      <c r="AC299" s="78"/>
      <c r="AD299" s="106"/>
      <c r="AE299" s="90" t="s">
        <v>272</v>
      </c>
      <c r="AF299" s="90">
        <v>97</v>
      </c>
      <c r="AG299" s="90">
        <v>7</v>
      </c>
      <c r="AH299" s="90">
        <v>22</v>
      </c>
      <c r="AI299" s="90">
        <v>24</v>
      </c>
      <c r="AJ299" s="90"/>
      <c r="AK299" s="90" t="s">
        <v>279</v>
      </c>
      <c r="AL299" s="90" t="s">
        <v>284</v>
      </c>
      <c r="AM299" s="90"/>
      <c r="AN299" s="90"/>
      <c r="AO299" s="93">
        <v>40514.127060185187</v>
      </c>
      <c r="AP299" s="90"/>
      <c r="AQ299" s="90" t="b">
        <v>1</v>
      </c>
      <c r="AR299" s="90" t="b">
        <v>0</v>
      </c>
      <c r="AS299" s="90" t="b">
        <v>0</v>
      </c>
      <c r="AT299" s="90" t="s">
        <v>246</v>
      </c>
      <c r="AU299" s="90">
        <v>0</v>
      </c>
      <c r="AV299" s="96" t="s">
        <v>300</v>
      </c>
      <c r="AW299" s="90" t="b">
        <v>0</v>
      </c>
      <c r="AX299" s="90" t="s">
        <v>308</v>
      </c>
      <c r="AY299" s="96" t="s">
        <v>312</v>
      </c>
      <c r="AZ299" s="90" t="s">
        <v>66</v>
      </c>
      <c r="BA299" s="130" t="s">
        <v>326</v>
      </c>
      <c r="BB299">
        <v>1</v>
      </c>
      <c r="BC299" s="130">
        <v>-1</v>
      </c>
      <c r="BD299" s="130">
        <v>-1</v>
      </c>
      <c r="BE299" s="130" t="s">
        <v>4404</v>
      </c>
      <c r="BF299" s="130" t="s">
        <v>4398</v>
      </c>
      <c r="BG299" s="90" t="str">
        <f>REPLACE(INDEX(GroupVertices[Group], MATCH(Vertices[[#This Row],[Vertex]],GroupVertices[Vertex],0)),1,1,"")</f>
        <v>outh</v>
      </c>
      <c r="BH299" s="51"/>
      <c r="BI299" s="51"/>
      <c r="BJ299" s="51"/>
      <c r="BK299" s="51"/>
      <c r="BL299" s="51"/>
      <c r="BM299" s="51"/>
      <c r="BN299" s="161" t="s">
        <v>4862</v>
      </c>
      <c r="BO299" s="161" t="s">
        <v>4862</v>
      </c>
      <c r="BP299" s="161" t="s">
        <v>5208</v>
      </c>
      <c r="BQ299" s="161" t="s">
        <v>5208</v>
      </c>
    </row>
    <row r="300" spans="1:69" ht="41.45" customHeight="1" x14ac:dyDescent="0.25">
      <c r="A300" s="14" t="s">
        <v>3992</v>
      </c>
      <c r="C300" s="149" t="s">
        <v>4411</v>
      </c>
      <c r="D300" s="108"/>
      <c r="E300" s="109"/>
      <c r="F300" s="110"/>
      <c r="G300" s="120" t="s">
        <v>4075</v>
      </c>
      <c r="H300" s="108"/>
      <c r="I300" s="111"/>
      <c r="J300" s="112"/>
      <c r="K300" s="112"/>
      <c r="L300" s="122" t="s">
        <v>4337</v>
      </c>
      <c r="M300" s="113"/>
      <c r="N300" s="114">
        <v>4383.90966796875</v>
      </c>
      <c r="O300" s="114">
        <v>1546.477783203125</v>
      </c>
      <c r="P300" s="115"/>
      <c r="Q300" s="116"/>
      <c r="R300" s="116"/>
      <c r="S300" s="51">
        <v>1</v>
      </c>
      <c r="T300" s="51">
        <v>0</v>
      </c>
      <c r="U300" s="51">
        <v>1</v>
      </c>
      <c r="V300" s="52">
        <v>0</v>
      </c>
      <c r="W300" s="52">
        <v>1.2639999999999999E-3</v>
      </c>
      <c r="X300" s="52">
        <v>2.6259999999999999E-3</v>
      </c>
      <c r="Y300" s="52">
        <v>0.400563</v>
      </c>
      <c r="Z300" s="52">
        <v>0</v>
      </c>
      <c r="AA300" s="52">
        <v>0</v>
      </c>
      <c r="AB300" s="117">
        <v>305</v>
      </c>
      <c r="AC300" s="117"/>
      <c r="AD300" s="106"/>
      <c r="AE300" s="91" t="s">
        <v>4186</v>
      </c>
      <c r="AF300" s="91">
        <v>111</v>
      </c>
      <c r="AG300" s="91">
        <v>40</v>
      </c>
      <c r="AH300" s="91">
        <v>29</v>
      </c>
      <c r="AI300" s="91">
        <v>4</v>
      </c>
      <c r="AJ300" s="91">
        <v>-36000</v>
      </c>
      <c r="AK300" s="91" t="s">
        <v>4220</v>
      </c>
      <c r="AL300" s="91" t="s">
        <v>1277</v>
      </c>
      <c r="AM300" s="91"/>
      <c r="AN300" s="91" t="s">
        <v>607</v>
      </c>
      <c r="AO300" s="94">
        <v>40182.420393518521</v>
      </c>
      <c r="AP300" s="91"/>
      <c r="AQ300" s="91" t="b">
        <v>1</v>
      </c>
      <c r="AR300" s="91" t="b">
        <v>0</v>
      </c>
      <c r="AS300" s="91" t="b">
        <v>1</v>
      </c>
      <c r="AT300" s="91" t="s">
        <v>246</v>
      </c>
      <c r="AU300" s="91">
        <v>0</v>
      </c>
      <c r="AV300" s="97" t="s">
        <v>300</v>
      </c>
      <c r="AW300" s="91" t="b">
        <v>0</v>
      </c>
      <c r="AX300" s="91" t="s">
        <v>308</v>
      </c>
      <c r="AY300" s="97" t="s">
        <v>4301</v>
      </c>
      <c r="AZ300" s="91" t="s">
        <v>66</v>
      </c>
      <c r="BA300" s="130" t="s">
        <v>3582</v>
      </c>
      <c r="BB300">
        <v>1</v>
      </c>
      <c r="BC300" s="130">
        <v>0</v>
      </c>
      <c r="BD300" s="130">
        <v>0</v>
      </c>
      <c r="BE300" s="130" t="s">
        <v>4406</v>
      </c>
      <c r="BF300" s="130" t="s">
        <v>4398</v>
      </c>
      <c r="BG300" s="90" t="str">
        <f>REPLACE(INDEX(GroupVertices[Group], MATCH(Vertices[[#This Row],[Vertex]],GroupVertices[Vertex],0)),1,1,"")</f>
        <v>orth</v>
      </c>
      <c r="BH300" s="51"/>
      <c r="BI300" s="51"/>
      <c r="BJ300" s="51"/>
      <c r="BK300" s="51"/>
      <c r="BL300" s="51"/>
      <c r="BM300" s="51"/>
      <c r="BN300" s="161" t="s">
        <v>4867</v>
      </c>
      <c r="BO300" s="161" t="s">
        <v>4867</v>
      </c>
      <c r="BP300" s="161" t="s">
        <v>5213</v>
      </c>
      <c r="BQ300" s="161" t="s">
        <v>5213</v>
      </c>
    </row>
    <row r="301" spans="1:69" ht="41.45" customHeight="1" x14ac:dyDescent="0.25">
      <c r="A301" s="14" t="s">
        <v>3993</v>
      </c>
      <c r="C301" s="149" t="s">
        <v>4411</v>
      </c>
      <c r="D301" s="126"/>
      <c r="E301" s="131"/>
      <c r="F301" s="125"/>
      <c r="G301" s="119" t="s">
        <v>4076</v>
      </c>
      <c r="H301" s="126"/>
      <c r="I301" s="132"/>
      <c r="J301" s="127"/>
      <c r="K301" s="127"/>
      <c r="L301" s="133" t="s">
        <v>4338</v>
      </c>
      <c r="M301" s="128"/>
      <c r="N301" s="134">
        <v>2238.615234375</v>
      </c>
      <c r="O301" s="134">
        <v>2131.847900390625</v>
      </c>
      <c r="P301" s="135"/>
      <c r="Q301" s="136"/>
      <c r="R301" s="136"/>
      <c r="S301" s="51">
        <v>1</v>
      </c>
      <c r="T301" s="51">
        <v>0</v>
      </c>
      <c r="U301" s="51">
        <v>1</v>
      </c>
      <c r="V301" s="52">
        <v>0</v>
      </c>
      <c r="W301" s="52">
        <v>1.2639999999999999E-3</v>
      </c>
      <c r="X301" s="52">
        <v>2.6259999999999999E-3</v>
      </c>
      <c r="Y301" s="52">
        <v>0.400563</v>
      </c>
      <c r="Z301" s="52">
        <v>0</v>
      </c>
      <c r="AA301" s="52">
        <v>0</v>
      </c>
      <c r="AB301" s="137">
        <v>306</v>
      </c>
      <c r="AC301" s="137"/>
      <c r="AD301" s="106"/>
      <c r="AE301" s="91" t="s">
        <v>4187</v>
      </c>
      <c r="AF301" s="91">
        <v>1</v>
      </c>
      <c r="AG301" s="91">
        <v>11</v>
      </c>
      <c r="AH301" s="91">
        <v>200</v>
      </c>
      <c r="AI301" s="91">
        <v>0</v>
      </c>
      <c r="AJ301" s="91"/>
      <c r="AK301" s="91"/>
      <c r="AL301" s="91"/>
      <c r="AM301" s="91"/>
      <c r="AN301" s="91"/>
      <c r="AO301" s="94">
        <v>42321.44394675926</v>
      </c>
      <c r="AP301" s="91"/>
      <c r="AQ301" s="91" t="b">
        <v>1</v>
      </c>
      <c r="AR301" s="91" t="b">
        <v>0</v>
      </c>
      <c r="AS301" s="91" t="b">
        <v>0</v>
      </c>
      <c r="AT301" s="91" t="s">
        <v>246</v>
      </c>
      <c r="AU301" s="91">
        <v>0</v>
      </c>
      <c r="AV301" s="97" t="s">
        <v>300</v>
      </c>
      <c r="AW301" s="91" t="b">
        <v>0</v>
      </c>
      <c r="AX301" s="91" t="s">
        <v>308</v>
      </c>
      <c r="AY301" s="97" t="s">
        <v>4302</v>
      </c>
      <c r="AZ301" s="91" t="s">
        <v>66</v>
      </c>
      <c r="BA301" s="130" t="s">
        <v>3582</v>
      </c>
      <c r="BB301">
        <v>1</v>
      </c>
      <c r="BC301" s="130">
        <v>-1</v>
      </c>
      <c r="BD301" s="130">
        <v>-1</v>
      </c>
      <c r="BE301" s="130" t="s">
        <v>4406</v>
      </c>
      <c r="BF301" s="130" t="s">
        <v>4398</v>
      </c>
      <c r="BG301" s="90" t="str">
        <f>REPLACE(INDEX(GroupVertices[Group], MATCH(Vertices[[#This Row],[Vertex]],GroupVertices[Vertex],0)),1,1,"")</f>
        <v>orth</v>
      </c>
      <c r="BH301" s="51"/>
      <c r="BI301" s="51"/>
      <c r="BJ301" s="51"/>
      <c r="BK301" s="51"/>
      <c r="BL301" s="51"/>
      <c r="BM301" s="51"/>
      <c r="BN301" s="161" t="s">
        <v>4868</v>
      </c>
      <c r="BO301" s="161" t="s">
        <v>4868</v>
      </c>
      <c r="BP301" s="161" t="s">
        <v>5214</v>
      </c>
      <c r="BQ301" s="161" t="s">
        <v>5214</v>
      </c>
    </row>
    <row r="302" spans="1:69" ht="41.45" customHeight="1" x14ac:dyDescent="0.25">
      <c r="A302" s="14" t="s">
        <v>3994</v>
      </c>
      <c r="C302" s="149" t="s">
        <v>4411</v>
      </c>
      <c r="D302" s="108"/>
      <c r="E302" s="109"/>
      <c r="F302" s="110"/>
      <c r="G302" s="120" t="s">
        <v>4077</v>
      </c>
      <c r="H302" s="108"/>
      <c r="I302" s="111"/>
      <c r="J302" s="112"/>
      <c r="K302" s="112"/>
      <c r="L302" s="122" t="s">
        <v>4339</v>
      </c>
      <c r="M302" s="113"/>
      <c r="N302" s="114">
        <v>3135.571044921875</v>
      </c>
      <c r="O302" s="114">
        <v>454.0584716796875</v>
      </c>
      <c r="P302" s="115"/>
      <c r="Q302" s="116"/>
      <c r="R302" s="116"/>
      <c r="S302" s="51">
        <v>1</v>
      </c>
      <c r="T302" s="51">
        <v>0</v>
      </c>
      <c r="U302" s="51">
        <v>1</v>
      </c>
      <c r="V302" s="52">
        <v>0</v>
      </c>
      <c r="W302" s="52">
        <v>1.2639999999999999E-3</v>
      </c>
      <c r="X302" s="52">
        <v>2.6259999999999999E-3</v>
      </c>
      <c r="Y302" s="52">
        <v>0.400563</v>
      </c>
      <c r="Z302" s="52">
        <v>0</v>
      </c>
      <c r="AA302" s="52">
        <v>0</v>
      </c>
      <c r="AB302" s="117">
        <v>307</v>
      </c>
      <c r="AC302" s="117"/>
      <c r="AD302" s="106"/>
      <c r="AE302" s="91" t="s">
        <v>4188</v>
      </c>
      <c r="AF302" s="91">
        <v>144</v>
      </c>
      <c r="AG302" s="91">
        <v>24</v>
      </c>
      <c r="AH302" s="91">
        <v>16</v>
      </c>
      <c r="AI302" s="91">
        <v>1</v>
      </c>
      <c r="AJ302" s="91"/>
      <c r="AK302" s="91" t="s">
        <v>4221</v>
      </c>
      <c r="AL302" s="91" t="s">
        <v>1277</v>
      </c>
      <c r="AM302" s="91"/>
      <c r="AN302" s="91"/>
      <c r="AO302" s="94">
        <v>41435.688321759262</v>
      </c>
      <c r="AP302" s="97" t="s">
        <v>4266</v>
      </c>
      <c r="AQ302" s="91" t="b">
        <v>0</v>
      </c>
      <c r="AR302" s="91" t="b">
        <v>0</v>
      </c>
      <c r="AS302" s="91" t="b">
        <v>0</v>
      </c>
      <c r="AT302" s="91" t="s">
        <v>246</v>
      </c>
      <c r="AU302" s="91">
        <v>0</v>
      </c>
      <c r="AV302" s="97" t="s">
        <v>300</v>
      </c>
      <c r="AW302" s="91" t="b">
        <v>0</v>
      </c>
      <c r="AX302" s="91" t="s">
        <v>308</v>
      </c>
      <c r="AY302" s="97" t="s">
        <v>4303</v>
      </c>
      <c r="AZ302" s="91" t="s">
        <v>66</v>
      </c>
      <c r="BA302" s="130" t="s">
        <v>3582</v>
      </c>
      <c r="BB302">
        <v>1</v>
      </c>
      <c r="BC302" s="130">
        <v>-1</v>
      </c>
      <c r="BD302" s="130">
        <v>-1</v>
      </c>
      <c r="BE302" s="130" t="s">
        <v>4406</v>
      </c>
      <c r="BF302" s="130" t="s">
        <v>4398</v>
      </c>
      <c r="BG302" s="90" t="str">
        <f>REPLACE(INDEX(GroupVertices[Group], MATCH(Vertices[[#This Row],[Vertex]],GroupVertices[Vertex],0)),1,1,"")</f>
        <v>orth</v>
      </c>
      <c r="BH302" s="51"/>
      <c r="BI302" s="51"/>
      <c r="BJ302" s="51"/>
      <c r="BK302" s="51"/>
      <c r="BL302" s="51"/>
      <c r="BM302" s="51"/>
      <c r="BN302" s="161" t="s">
        <v>4869</v>
      </c>
      <c r="BO302" s="161" t="s">
        <v>4869</v>
      </c>
      <c r="BP302" s="161" t="s">
        <v>5215</v>
      </c>
      <c r="BQ302" s="161" t="s">
        <v>5215</v>
      </c>
    </row>
    <row r="303" spans="1:69" ht="41.45" customHeight="1" x14ac:dyDescent="0.25">
      <c r="A303" s="14" t="s">
        <v>3995</v>
      </c>
      <c r="C303" s="149" t="s">
        <v>4411</v>
      </c>
      <c r="D303" s="108"/>
      <c r="E303" s="109"/>
      <c r="F303" s="110"/>
      <c r="G303" s="120" t="s">
        <v>4078</v>
      </c>
      <c r="H303" s="108"/>
      <c r="I303" s="111"/>
      <c r="J303" s="112"/>
      <c r="K303" s="112"/>
      <c r="L303" s="122" t="s">
        <v>4340</v>
      </c>
      <c r="M303" s="113"/>
      <c r="N303" s="114">
        <v>2263.874755859375</v>
      </c>
      <c r="O303" s="114">
        <v>1145.5885009765625</v>
      </c>
      <c r="P303" s="115"/>
      <c r="Q303" s="116"/>
      <c r="R303" s="116"/>
      <c r="S303" s="51">
        <v>1</v>
      </c>
      <c r="T303" s="51">
        <v>0</v>
      </c>
      <c r="U303" s="51">
        <v>1</v>
      </c>
      <c r="V303" s="52">
        <v>0</v>
      </c>
      <c r="W303" s="52">
        <v>1.2639999999999999E-3</v>
      </c>
      <c r="X303" s="52">
        <v>2.6259999999999999E-3</v>
      </c>
      <c r="Y303" s="52">
        <v>0.400563</v>
      </c>
      <c r="Z303" s="52">
        <v>0</v>
      </c>
      <c r="AA303" s="52">
        <v>0</v>
      </c>
      <c r="AB303" s="117">
        <v>308</v>
      </c>
      <c r="AC303" s="117"/>
      <c r="AD303" s="106"/>
      <c r="AE303" s="91" t="s">
        <v>4189</v>
      </c>
      <c r="AF303" s="91">
        <v>2</v>
      </c>
      <c r="AG303" s="91">
        <v>3</v>
      </c>
      <c r="AH303" s="91">
        <v>36</v>
      </c>
      <c r="AI303" s="91">
        <v>0</v>
      </c>
      <c r="AJ303" s="91"/>
      <c r="AK303" s="91" t="s">
        <v>4222</v>
      </c>
      <c r="AL303" s="91" t="s">
        <v>3582</v>
      </c>
      <c r="AM303" s="91"/>
      <c r="AN303" s="91"/>
      <c r="AO303" s="94">
        <v>42067.790532407409</v>
      </c>
      <c r="AP303" s="97" t="s">
        <v>4267</v>
      </c>
      <c r="AQ303" s="91" t="b">
        <v>1</v>
      </c>
      <c r="AR303" s="91" t="b">
        <v>0</v>
      </c>
      <c r="AS303" s="91" t="b">
        <v>0</v>
      </c>
      <c r="AT303" s="91" t="s">
        <v>246</v>
      </c>
      <c r="AU303" s="91">
        <v>0</v>
      </c>
      <c r="AV303" s="97" t="s">
        <v>300</v>
      </c>
      <c r="AW303" s="91" t="b">
        <v>0</v>
      </c>
      <c r="AX303" s="91" t="s">
        <v>308</v>
      </c>
      <c r="AY303" s="97" t="s">
        <v>4304</v>
      </c>
      <c r="AZ303" s="91" t="s">
        <v>66</v>
      </c>
      <c r="BA303" s="130" t="s">
        <v>3582</v>
      </c>
      <c r="BB303">
        <v>1</v>
      </c>
      <c r="BC303" s="130">
        <v>-1</v>
      </c>
      <c r="BD303" s="130">
        <v>-1</v>
      </c>
      <c r="BE303" s="130" t="s">
        <v>4406</v>
      </c>
      <c r="BF303" s="130" t="s">
        <v>4398</v>
      </c>
      <c r="BG303" s="90" t="str">
        <f>REPLACE(INDEX(GroupVertices[Group], MATCH(Vertices[[#This Row],[Vertex]],GroupVertices[Vertex],0)),1,1,"")</f>
        <v>orth</v>
      </c>
      <c r="BH303" s="51"/>
      <c r="BI303" s="51"/>
      <c r="BJ303" s="51"/>
      <c r="BK303" s="51"/>
      <c r="BL303" s="51"/>
      <c r="BM303" s="51"/>
      <c r="BN303" s="161" t="s">
        <v>4870</v>
      </c>
      <c r="BO303" s="161" t="s">
        <v>4870</v>
      </c>
      <c r="BP303" s="161" t="s">
        <v>5216</v>
      </c>
      <c r="BQ303" s="161" t="s">
        <v>5216</v>
      </c>
    </row>
    <row r="304" spans="1:69" ht="41.45" customHeight="1" x14ac:dyDescent="0.25">
      <c r="A304" s="14" t="s">
        <v>3996</v>
      </c>
      <c r="C304" s="149" t="s">
        <v>4411</v>
      </c>
      <c r="D304" s="126"/>
      <c r="E304" s="131"/>
      <c r="F304" s="125"/>
      <c r="G304" s="119" t="s">
        <v>4079</v>
      </c>
      <c r="H304" s="126"/>
      <c r="I304" s="132"/>
      <c r="J304" s="127"/>
      <c r="K304" s="127"/>
      <c r="L304" s="133" t="s">
        <v>4341</v>
      </c>
      <c r="M304" s="128"/>
      <c r="N304" s="134">
        <v>4412.19287109375</v>
      </c>
      <c r="O304" s="134">
        <v>699.15252685546875</v>
      </c>
      <c r="P304" s="135"/>
      <c r="Q304" s="136"/>
      <c r="R304" s="136"/>
      <c r="S304" s="51">
        <v>1</v>
      </c>
      <c r="T304" s="51">
        <v>0</v>
      </c>
      <c r="U304" s="51">
        <v>1</v>
      </c>
      <c r="V304" s="52">
        <v>0</v>
      </c>
      <c r="W304" s="52">
        <v>1.2639999999999999E-3</v>
      </c>
      <c r="X304" s="52">
        <v>2.6259999999999999E-3</v>
      </c>
      <c r="Y304" s="52">
        <v>0.400563</v>
      </c>
      <c r="Z304" s="52">
        <v>0</v>
      </c>
      <c r="AA304" s="52">
        <v>0</v>
      </c>
      <c r="AB304" s="137">
        <v>309</v>
      </c>
      <c r="AC304" s="137"/>
      <c r="AD304" s="106"/>
      <c r="AE304" s="91" t="s">
        <v>4190</v>
      </c>
      <c r="AF304" s="91">
        <v>39</v>
      </c>
      <c r="AG304" s="91">
        <v>2</v>
      </c>
      <c r="AH304" s="91">
        <v>97</v>
      </c>
      <c r="AI304" s="91">
        <v>8</v>
      </c>
      <c r="AJ304" s="91"/>
      <c r="AK304" s="91"/>
      <c r="AL304" s="91" t="s">
        <v>1277</v>
      </c>
      <c r="AM304" s="91"/>
      <c r="AN304" s="91"/>
      <c r="AO304" s="94">
        <v>42353.409814814811</v>
      </c>
      <c r="AP304" s="91"/>
      <c r="AQ304" s="91" t="b">
        <v>1</v>
      </c>
      <c r="AR304" s="91" t="b">
        <v>0</v>
      </c>
      <c r="AS304" s="91" t="b">
        <v>0</v>
      </c>
      <c r="AT304" s="91" t="s">
        <v>246</v>
      </c>
      <c r="AU304" s="91">
        <v>0</v>
      </c>
      <c r="AV304" s="91"/>
      <c r="AW304" s="91" t="b">
        <v>0</v>
      </c>
      <c r="AX304" s="91" t="s">
        <v>308</v>
      </c>
      <c r="AY304" s="97" t="s">
        <v>4305</v>
      </c>
      <c r="AZ304" s="91" t="s">
        <v>66</v>
      </c>
      <c r="BA304" s="130" t="s">
        <v>3582</v>
      </c>
      <c r="BB304">
        <v>1</v>
      </c>
      <c r="BC304" s="130">
        <v>0</v>
      </c>
      <c r="BD304" s="130">
        <v>0</v>
      </c>
      <c r="BE304" s="130" t="s">
        <v>4406</v>
      </c>
      <c r="BF304" s="130" t="s">
        <v>4398</v>
      </c>
      <c r="BG304" s="90" t="str">
        <f>REPLACE(INDEX(GroupVertices[Group], MATCH(Vertices[[#This Row],[Vertex]],GroupVertices[Vertex],0)),1,1,"")</f>
        <v>orth</v>
      </c>
      <c r="BH304" s="51"/>
      <c r="BI304" s="51"/>
      <c r="BJ304" s="51"/>
      <c r="BK304" s="51"/>
      <c r="BL304" s="51" t="s">
        <v>4068</v>
      </c>
      <c r="BM304" s="51" t="s">
        <v>4068</v>
      </c>
      <c r="BN304" s="161" t="s">
        <v>4871</v>
      </c>
      <c r="BO304" s="161" t="s">
        <v>4871</v>
      </c>
      <c r="BP304" s="161" t="s">
        <v>5217</v>
      </c>
      <c r="BQ304" s="161" t="s">
        <v>5217</v>
      </c>
    </row>
    <row r="305" spans="1:69" ht="41.45" customHeight="1" x14ac:dyDescent="0.25">
      <c r="A305" s="14" t="s">
        <v>3997</v>
      </c>
      <c r="C305" s="149" t="s">
        <v>4411</v>
      </c>
      <c r="D305" s="126"/>
      <c r="E305" s="131"/>
      <c r="F305" s="125"/>
      <c r="G305" s="119" t="s">
        <v>4080</v>
      </c>
      <c r="H305" s="126"/>
      <c r="I305" s="132"/>
      <c r="J305" s="127"/>
      <c r="K305" s="127"/>
      <c r="L305" s="133" t="s">
        <v>4342</v>
      </c>
      <c r="M305" s="128"/>
      <c r="N305" s="134">
        <v>2732.182861328125</v>
      </c>
      <c r="O305" s="134">
        <v>681.8262939453125</v>
      </c>
      <c r="P305" s="135"/>
      <c r="Q305" s="136"/>
      <c r="R305" s="136"/>
      <c r="S305" s="51">
        <v>1</v>
      </c>
      <c r="T305" s="51">
        <v>0</v>
      </c>
      <c r="U305" s="51">
        <v>1</v>
      </c>
      <c r="V305" s="52">
        <v>0</v>
      </c>
      <c r="W305" s="52">
        <v>1.2639999999999999E-3</v>
      </c>
      <c r="X305" s="52">
        <v>2.6259999999999999E-3</v>
      </c>
      <c r="Y305" s="52">
        <v>0.400563</v>
      </c>
      <c r="Z305" s="52">
        <v>0</v>
      </c>
      <c r="AA305" s="52">
        <v>0</v>
      </c>
      <c r="AB305" s="137">
        <v>310</v>
      </c>
      <c r="AC305" s="137"/>
      <c r="AD305" s="106"/>
      <c r="AE305" s="91" t="s">
        <v>4191</v>
      </c>
      <c r="AF305" s="91">
        <v>49</v>
      </c>
      <c r="AG305" s="91">
        <v>33</v>
      </c>
      <c r="AH305" s="91">
        <v>26</v>
      </c>
      <c r="AI305" s="91">
        <v>237</v>
      </c>
      <c r="AJ305" s="91"/>
      <c r="AK305" s="91" t="s">
        <v>4223</v>
      </c>
      <c r="AL305" s="91" t="s">
        <v>291</v>
      </c>
      <c r="AM305" s="91"/>
      <c r="AN305" s="91"/>
      <c r="AO305" s="94">
        <v>41703.640196759261</v>
      </c>
      <c r="AP305" s="97" t="s">
        <v>4268</v>
      </c>
      <c r="AQ305" s="91" t="b">
        <v>1</v>
      </c>
      <c r="AR305" s="91" t="b">
        <v>0</v>
      </c>
      <c r="AS305" s="91" t="b">
        <v>1</v>
      </c>
      <c r="AT305" s="91" t="s">
        <v>246</v>
      </c>
      <c r="AU305" s="91">
        <v>0</v>
      </c>
      <c r="AV305" s="97" t="s">
        <v>300</v>
      </c>
      <c r="AW305" s="91" t="b">
        <v>0</v>
      </c>
      <c r="AX305" s="91" t="s">
        <v>308</v>
      </c>
      <c r="AY305" s="97" t="s">
        <v>4306</v>
      </c>
      <c r="AZ305" s="91" t="s">
        <v>66</v>
      </c>
      <c r="BA305" s="130" t="s">
        <v>3582</v>
      </c>
      <c r="BB305">
        <v>1</v>
      </c>
      <c r="BC305" s="130">
        <v>-1</v>
      </c>
      <c r="BD305" s="130">
        <v>-1</v>
      </c>
      <c r="BE305" s="130" t="s">
        <v>4406</v>
      </c>
      <c r="BF305" s="130" t="s">
        <v>4398</v>
      </c>
      <c r="BG305" s="90" t="str">
        <f>REPLACE(INDEX(GroupVertices[Group], MATCH(Vertices[[#This Row],[Vertex]],GroupVertices[Vertex],0)),1,1,"")</f>
        <v>orth</v>
      </c>
      <c r="BH305" s="51"/>
      <c r="BI305" s="51"/>
      <c r="BJ305" s="51"/>
      <c r="BK305" s="51"/>
      <c r="BL305" s="51" t="s">
        <v>418</v>
      </c>
      <c r="BM305" s="51" t="s">
        <v>418</v>
      </c>
      <c r="BN305" s="161" t="s">
        <v>4872</v>
      </c>
      <c r="BO305" s="161" t="s">
        <v>4872</v>
      </c>
      <c r="BP305" s="161" t="s">
        <v>5218</v>
      </c>
      <c r="BQ305" s="161" t="s">
        <v>5218</v>
      </c>
    </row>
    <row r="306" spans="1:69" ht="41.45" customHeight="1" x14ac:dyDescent="0.25">
      <c r="A306" s="14" t="s">
        <v>1230</v>
      </c>
      <c r="C306" s="149" t="s">
        <v>4411</v>
      </c>
      <c r="D306" s="126"/>
      <c r="E306" s="131"/>
      <c r="F306" s="125"/>
      <c r="G306" s="119" t="s">
        <v>1244</v>
      </c>
      <c r="H306" s="126"/>
      <c r="I306" s="132"/>
      <c r="J306" s="127"/>
      <c r="K306" s="127"/>
      <c r="L306" s="133" t="s">
        <v>1290</v>
      </c>
      <c r="M306" s="128"/>
      <c r="N306" s="134">
        <v>4038.46728515625</v>
      </c>
      <c r="O306" s="134">
        <v>3317.47607421875</v>
      </c>
      <c r="P306" s="135"/>
      <c r="Q306" s="136"/>
      <c r="R306" s="136"/>
      <c r="S306" s="51">
        <v>1</v>
      </c>
      <c r="T306" s="51">
        <v>0</v>
      </c>
      <c r="U306" s="51">
        <v>1</v>
      </c>
      <c r="V306" s="52">
        <v>0</v>
      </c>
      <c r="W306" s="52">
        <v>1.2639999999999999E-3</v>
      </c>
      <c r="X306" s="52">
        <v>2.6259999999999999E-3</v>
      </c>
      <c r="Y306" s="52">
        <v>0.400563</v>
      </c>
      <c r="Z306" s="52">
        <v>0</v>
      </c>
      <c r="AA306" s="52">
        <v>0</v>
      </c>
      <c r="AB306" s="137">
        <v>311</v>
      </c>
      <c r="AC306" s="137"/>
      <c r="AD306" s="106"/>
      <c r="AE306" s="91" t="s">
        <v>1268</v>
      </c>
      <c r="AF306" s="91">
        <v>227</v>
      </c>
      <c r="AG306" s="91">
        <v>88</v>
      </c>
      <c r="AH306" s="91">
        <v>282</v>
      </c>
      <c r="AI306" s="91">
        <v>70</v>
      </c>
      <c r="AJ306" s="91">
        <v>19800</v>
      </c>
      <c r="AK306" s="91" t="s">
        <v>1274</v>
      </c>
      <c r="AL306" s="91" t="s">
        <v>291</v>
      </c>
      <c r="AM306" s="91"/>
      <c r="AN306" s="91" t="s">
        <v>291</v>
      </c>
      <c r="AO306" s="94">
        <v>40613.54923611111</v>
      </c>
      <c r="AP306" s="91"/>
      <c r="AQ306" s="91" t="b">
        <v>0</v>
      </c>
      <c r="AR306" s="91" t="b">
        <v>0</v>
      </c>
      <c r="AS306" s="91" t="b">
        <v>1</v>
      </c>
      <c r="AT306" s="91" t="s">
        <v>246</v>
      </c>
      <c r="AU306" s="91">
        <v>1</v>
      </c>
      <c r="AV306" s="97" t="s">
        <v>1283</v>
      </c>
      <c r="AW306" s="91" t="b">
        <v>0</v>
      </c>
      <c r="AX306" s="91" t="s">
        <v>308</v>
      </c>
      <c r="AY306" s="97" t="s">
        <v>1284</v>
      </c>
      <c r="AZ306" s="91" t="s">
        <v>66</v>
      </c>
      <c r="BA306" s="130" t="s">
        <v>1296</v>
      </c>
      <c r="BB306">
        <v>1</v>
      </c>
      <c r="BC306" s="130">
        <v>-1</v>
      </c>
      <c r="BD306" s="130">
        <v>-1</v>
      </c>
      <c r="BE306" s="130" t="s">
        <v>4406</v>
      </c>
      <c r="BF306" s="130" t="s">
        <v>4398</v>
      </c>
      <c r="BG306" s="90" t="str">
        <f>REPLACE(INDEX(GroupVertices[Group], MATCH(Vertices[[#This Row],[Vertex]],GroupVertices[Vertex],0)),1,1,"")</f>
        <v>orth</v>
      </c>
      <c r="BH306" s="51"/>
      <c r="BI306" s="51"/>
      <c r="BJ306" s="51"/>
      <c r="BK306" s="51"/>
      <c r="BL306" s="51"/>
      <c r="BM306" s="51"/>
      <c r="BN306" s="161" t="s">
        <v>4873</v>
      </c>
      <c r="BO306" s="161" t="s">
        <v>4873</v>
      </c>
      <c r="BP306" s="161" t="s">
        <v>5219</v>
      </c>
      <c r="BQ306" s="161" t="s">
        <v>5219</v>
      </c>
    </row>
    <row r="307" spans="1:69" ht="41.45" customHeight="1" x14ac:dyDescent="0.25">
      <c r="A307" s="107" t="s">
        <v>1381</v>
      </c>
      <c r="C307" s="149" t="s">
        <v>4411</v>
      </c>
      <c r="D307" s="126"/>
      <c r="E307" s="131"/>
      <c r="F307" s="125"/>
      <c r="G307" s="119" t="s">
        <v>1383</v>
      </c>
      <c r="H307" s="126"/>
      <c r="I307" s="132"/>
      <c r="J307" s="127"/>
      <c r="K307" s="127"/>
      <c r="L307" s="133" t="s">
        <v>1392</v>
      </c>
      <c r="M307" s="128"/>
      <c r="N307" s="134">
        <v>2349.99853515625</v>
      </c>
      <c r="O307" s="134">
        <v>2630.218017578125</v>
      </c>
      <c r="P307" s="135"/>
      <c r="Q307" s="136"/>
      <c r="R307" s="136"/>
      <c r="S307" s="51">
        <v>1</v>
      </c>
      <c r="T307" s="51">
        <v>0</v>
      </c>
      <c r="U307" s="51">
        <v>1</v>
      </c>
      <c r="V307" s="52">
        <v>0</v>
      </c>
      <c r="W307" s="52">
        <v>1.2639999999999999E-3</v>
      </c>
      <c r="X307" s="52">
        <v>2.6259999999999999E-3</v>
      </c>
      <c r="Y307" s="52">
        <v>0.400563</v>
      </c>
      <c r="Z307" s="52">
        <v>0</v>
      </c>
      <c r="AA307" s="52">
        <v>0</v>
      </c>
      <c r="AB307" s="137">
        <v>312</v>
      </c>
      <c r="AC307" s="137"/>
      <c r="AD307" s="118"/>
      <c r="AE307" s="92" t="s">
        <v>1386</v>
      </c>
      <c r="AF307" s="92">
        <v>972</v>
      </c>
      <c r="AG307" s="92">
        <v>429</v>
      </c>
      <c r="AH307" s="92">
        <v>5867</v>
      </c>
      <c r="AI307" s="92">
        <v>8212</v>
      </c>
      <c r="AJ307" s="92"/>
      <c r="AK307" s="92" t="s">
        <v>1387</v>
      </c>
      <c r="AL307" s="92" t="s">
        <v>1388</v>
      </c>
      <c r="AM307" s="98" t="s">
        <v>1389</v>
      </c>
      <c r="AN307" s="92"/>
      <c r="AO307" s="95">
        <v>41545.712222222224</v>
      </c>
      <c r="AP307" s="98" t="s">
        <v>1390</v>
      </c>
      <c r="AQ307" s="92" t="b">
        <v>1</v>
      </c>
      <c r="AR307" s="92" t="b">
        <v>0</v>
      </c>
      <c r="AS307" s="92" t="b">
        <v>1</v>
      </c>
      <c r="AT307" s="92" t="s">
        <v>246</v>
      </c>
      <c r="AU307" s="92">
        <v>14</v>
      </c>
      <c r="AV307" s="98" t="s">
        <v>300</v>
      </c>
      <c r="AW307" s="92" t="b">
        <v>0</v>
      </c>
      <c r="AX307" s="92" t="s">
        <v>308</v>
      </c>
      <c r="AY307" s="98" t="s">
        <v>1391</v>
      </c>
      <c r="AZ307" s="92" t="s">
        <v>66</v>
      </c>
      <c r="BA307" s="130" t="s">
        <v>1393</v>
      </c>
      <c r="BB307">
        <v>2</v>
      </c>
      <c r="BC307" s="130">
        <v>2</v>
      </c>
      <c r="BD307" s="130">
        <v>1</v>
      </c>
      <c r="BE307" s="130" t="s">
        <v>4406</v>
      </c>
      <c r="BF307" s="130" t="s">
        <v>4398</v>
      </c>
      <c r="BG307" s="90" t="str">
        <f>REPLACE(INDEX(GroupVertices[Group], MATCH(Vertices[[#This Row],[Vertex]],GroupVertices[Vertex],0)),1,1,"")</f>
        <v>orth</v>
      </c>
      <c r="BH307" s="51"/>
      <c r="BI307" s="51"/>
      <c r="BJ307" s="51"/>
      <c r="BK307" s="51"/>
      <c r="BL307" s="51"/>
      <c r="BM307" s="51"/>
      <c r="BN307" s="161" t="s">
        <v>4874</v>
      </c>
      <c r="BO307" s="161" t="s">
        <v>4874</v>
      </c>
      <c r="BP307" s="161" t="s">
        <v>5220</v>
      </c>
      <c r="BQ307" s="161" t="s">
        <v>5220</v>
      </c>
    </row>
    <row r="308" spans="1:69" ht="41.45" customHeight="1" x14ac:dyDescent="0.25">
      <c r="A308" s="14" t="s">
        <v>1549</v>
      </c>
      <c r="C308" s="149" t="s">
        <v>4411</v>
      </c>
      <c r="D308" s="126"/>
      <c r="E308" s="131"/>
      <c r="F308" s="125"/>
      <c r="G308" s="119" t="s">
        <v>1576</v>
      </c>
      <c r="H308" s="126"/>
      <c r="I308" s="132"/>
      <c r="J308" s="127"/>
      <c r="K308" s="127"/>
      <c r="L308" s="133" t="s">
        <v>1664</v>
      </c>
      <c r="M308" s="128"/>
      <c r="N308" s="134">
        <v>1193.900146484375</v>
      </c>
      <c r="O308" s="134">
        <v>7858.53857421875</v>
      </c>
      <c r="P308" s="135"/>
      <c r="Q308" s="136"/>
      <c r="R308" s="136"/>
      <c r="S308" s="51">
        <v>1</v>
      </c>
      <c r="T308" s="51">
        <v>0</v>
      </c>
      <c r="U308" s="51">
        <v>1</v>
      </c>
      <c r="V308" s="52">
        <v>0</v>
      </c>
      <c r="W308" s="52">
        <v>1.2639999999999999E-3</v>
      </c>
      <c r="X308" s="52">
        <v>2.6259999999999999E-3</v>
      </c>
      <c r="Y308" s="52">
        <v>0.400563</v>
      </c>
      <c r="Z308" s="52">
        <v>0</v>
      </c>
      <c r="AA308" s="52">
        <v>0</v>
      </c>
      <c r="AB308" s="137">
        <v>313</v>
      </c>
      <c r="AC308" s="137"/>
      <c r="AD308" s="106"/>
      <c r="AE308" s="91" t="s">
        <v>1612</v>
      </c>
      <c r="AF308" s="91">
        <v>26</v>
      </c>
      <c r="AG308" s="91">
        <v>11</v>
      </c>
      <c r="AH308" s="91">
        <v>39</v>
      </c>
      <c r="AI308" s="91">
        <v>16</v>
      </c>
      <c r="AJ308" s="91"/>
      <c r="AK308" s="91"/>
      <c r="AL308" s="91"/>
      <c r="AM308" s="91"/>
      <c r="AN308" s="91"/>
      <c r="AO308" s="94">
        <v>42357.827581018515</v>
      </c>
      <c r="AP308" s="91"/>
      <c r="AQ308" s="91" t="b">
        <v>1</v>
      </c>
      <c r="AR308" s="91" t="b">
        <v>0</v>
      </c>
      <c r="AS308" s="91" t="b">
        <v>0</v>
      </c>
      <c r="AT308" s="91" t="s">
        <v>246</v>
      </c>
      <c r="AU308" s="91">
        <v>0</v>
      </c>
      <c r="AV308" s="91"/>
      <c r="AW308" s="91" t="b">
        <v>0</v>
      </c>
      <c r="AX308" s="91" t="s">
        <v>308</v>
      </c>
      <c r="AY308" s="97" t="s">
        <v>1653</v>
      </c>
      <c r="AZ308" s="91" t="s">
        <v>66</v>
      </c>
      <c r="BA308" s="130" t="s">
        <v>1675</v>
      </c>
      <c r="BB308">
        <v>1</v>
      </c>
      <c r="BC308" s="130">
        <v>1</v>
      </c>
      <c r="BD308" s="130">
        <v>1</v>
      </c>
      <c r="BE308" s="130" t="s">
        <v>4404</v>
      </c>
      <c r="BF308" s="130" t="s">
        <v>4398</v>
      </c>
      <c r="BG308" s="90" t="str">
        <f>REPLACE(INDEX(GroupVertices[Group], MATCH(Vertices[[#This Row],[Vertex]],GroupVertices[Vertex],0)),1,1,"")</f>
        <v>outh</v>
      </c>
      <c r="BH308" s="51"/>
      <c r="BI308" s="51"/>
      <c r="BJ308" s="51"/>
      <c r="BK308" s="51"/>
      <c r="BL308" s="51"/>
      <c r="BM308" s="51"/>
      <c r="BN308" s="161" t="s">
        <v>4875</v>
      </c>
      <c r="BO308" s="161" t="s">
        <v>4875</v>
      </c>
      <c r="BP308" s="161" t="s">
        <v>5221</v>
      </c>
      <c r="BQ308" s="161" t="s">
        <v>5221</v>
      </c>
    </row>
    <row r="309" spans="1:69" ht="41.45" customHeight="1" x14ac:dyDescent="0.25">
      <c r="A309" s="14" t="s">
        <v>1861</v>
      </c>
      <c r="C309" s="149" t="s">
        <v>4411</v>
      </c>
      <c r="D309" s="15"/>
      <c r="E309" s="102"/>
      <c r="F309" s="125"/>
      <c r="G309" s="119" t="s">
        <v>1866</v>
      </c>
      <c r="H309" s="126"/>
      <c r="I309" s="16"/>
      <c r="J309" s="62"/>
      <c r="K309" s="127"/>
      <c r="L309" s="121" t="s">
        <v>1885</v>
      </c>
      <c r="M309" s="128"/>
      <c r="N309" s="104">
        <v>861.92462158203125</v>
      </c>
      <c r="O309" s="104">
        <v>9696</v>
      </c>
      <c r="P309" s="73"/>
      <c r="Q309" s="105"/>
      <c r="R309" s="105"/>
      <c r="S309" s="51">
        <v>1</v>
      </c>
      <c r="T309" s="51">
        <v>0</v>
      </c>
      <c r="U309" s="51">
        <v>1</v>
      </c>
      <c r="V309" s="52">
        <v>0</v>
      </c>
      <c r="W309" s="52">
        <v>1.2639999999999999E-3</v>
      </c>
      <c r="X309" s="52">
        <v>2.6259999999999999E-3</v>
      </c>
      <c r="Y309" s="52">
        <v>0.400563</v>
      </c>
      <c r="Z309" s="52">
        <v>0</v>
      </c>
      <c r="AA309" s="52">
        <v>0</v>
      </c>
      <c r="AB309" s="78">
        <v>314</v>
      </c>
      <c r="AC309" s="78"/>
      <c r="AD309" s="106"/>
      <c r="AE309" s="91" t="s">
        <v>1872</v>
      </c>
      <c r="AF309" s="91">
        <v>183</v>
      </c>
      <c r="AG309" s="91">
        <v>63</v>
      </c>
      <c r="AH309" s="91">
        <v>203</v>
      </c>
      <c r="AI309" s="91">
        <v>245</v>
      </c>
      <c r="AJ309" s="91">
        <v>19800</v>
      </c>
      <c r="AK309" s="91" t="s">
        <v>1874</v>
      </c>
      <c r="AL309" s="91" t="s">
        <v>1876</v>
      </c>
      <c r="AM309" s="97" t="s">
        <v>1878</v>
      </c>
      <c r="AN309" s="91" t="s">
        <v>291</v>
      </c>
      <c r="AO309" s="94">
        <v>42412.530428240738</v>
      </c>
      <c r="AP309" s="97" t="s">
        <v>1879</v>
      </c>
      <c r="AQ309" s="91" t="b">
        <v>0</v>
      </c>
      <c r="AR309" s="91" t="b">
        <v>0</v>
      </c>
      <c r="AS309" s="91" t="b">
        <v>0</v>
      </c>
      <c r="AT309" s="91" t="s">
        <v>246</v>
      </c>
      <c r="AU309" s="91">
        <v>0</v>
      </c>
      <c r="AV309" s="97" t="s">
        <v>1283</v>
      </c>
      <c r="AW309" s="91" t="b">
        <v>0</v>
      </c>
      <c r="AX309" s="91" t="s">
        <v>308</v>
      </c>
      <c r="AY309" s="97" t="s">
        <v>1883</v>
      </c>
      <c r="AZ309" s="91" t="s">
        <v>66</v>
      </c>
      <c r="BA309" s="130" t="s">
        <v>1887</v>
      </c>
      <c r="BB309">
        <v>1</v>
      </c>
      <c r="BC309" s="130">
        <v>1</v>
      </c>
      <c r="BD309" s="130">
        <v>1</v>
      </c>
      <c r="BE309" s="130" t="s">
        <v>4404</v>
      </c>
      <c r="BF309" s="130" t="s">
        <v>4398</v>
      </c>
      <c r="BG309" s="90" t="str">
        <f>REPLACE(INDEX(GroupVertices[Group], MATCH(Vertices[[#This Row],[Vertex]],GroupVertices[Vertex],0)),1,1,"")</f>
        <v>outh</v>
      </c>
      <c r="BH309" s="51"/>
      <c r="BI309" s="51"/>
      <c r="BJ309" s="51"/>
      <c r="BK309" s="51"/>
      <c r="BL309" s="51"/>
      <c r="BM309" s="51"/>
      <c r="BN309" s="161" t="s">
        <v>4877</v>
      </c>
      <c r="BO309" s="161" t="s">
        <v>4877</v>
      </c>
      <c r="BP309" s="161" t="s">
        <v>5223</v>
      </c>
      <c r="BQ309" s="161" t="s">
        <v>5223</v>
      </c>
    </row>
    <row r="310" spans="1:69" ht="41.45" customHeight="1" x14ac:dyDescent="0.25">
      <c r="A310" s="107" t="s">
        <v>1888</v>
      </c>
      <c r="C310" s="149" t="s">
        <v>4411</v>
      </c>
      <c r="D310" s="126"/>
      <c r="E310" s="131"/>
      <c r="F310" s="125"/>
      <c r="G310" s="119" t="s">
        <v>1890</v>
      </c>
      <c r="H310" s="126"/>
      <c r="I310" s="132"/>
      <c r="J310" s="127"/>
      <c r="K310" s="127"/>
      <c r="L310" s="133" t="s">
        <v>1896</v>
      </c>
      <c r="M310" s="128"/>
      <c r="N310" s="134">
        <v>3164.326171875</v>
      </c>
      <c r="O310" s="134">
        <v>3434.003173828125</v>
      </c>
      <c r="P310" s="135"/>
      <c r="Q310" s="136"/>
      <c r="R310" s="136"/>
      <c r="S310" s="51">
        <v>1</v>
      </c>
      <c r="T310" s="51">
        <v>0</v>
      </c>
      <c r="U310" s="51">
        <v>1</v>
      </c>
      <c r="V310" s="52">
        <v>0</v>
      </c>
      <c r="W310" s="52">
        <v>1.2639999999999999E-3</v>
      </c>
      <c r="X310" s="52">
        <v>2.6259999999999999E-3</v>
      </c>
      <c r="Y310" s="52">
        <v>0.400563</v>
      </c>
      <c r="Z310" s="52">
        <v>0</v>
      </c>
      <c r="AA310" s="52">
        <v>0</v>
      </c>
      <c r="AB310" s="137">
        <v>315</v>
      </c>
      <c r="AC310" s="137"/>
      <c r="AD310" s="118"/>
      <c r="AE310" s="92" t="s">
        <v>1893</v>
      </c>
      <c r="AF310" s="92">
        <v>28</v>
      </c>
      <c r="AG310" s="92">
        <v>9</v>
      </c>
      <c r="AH310" s="92">
        <v>1</v>
      </c>
      <c r="AI310" s="92">
        <v>50</v>
      </c>
      <c r="AJ310" s="92"/>
      <c r="AK310" s="92"/>
      <c r="AL310" s="92" t="s">
        <v>1894</v>
      </c>
      <c r="AM310" s="92"/>
      <c r="AN310" s="92"/>
      <c r="AO310" s="95">
        <v>42480.219375000001</v>
      </c>
      <c r="AP310" s="92"/>
      <c r="AQ310" s="92" t="b">
        <v>1</v>
      </c>
      <c r="AR310" s="92" t="b">
        <v>0</v>
      </c>
      <c r="AS310" s="92" t="b">
        <v>0</v>
      </c>
      <c r="AT310" s="92" t="s">
        <v>246</v>
      </c>
      <c r="AU310" s="92">
        <v>0</v>
      </c>
      <c r="AV310" s="92"/>
      <c r="AW310" s="92" t="b">
        <v>0</v>
      </c>
      <c r="AX310" s="92" t="s">
        <v>308</v>
      </c>
      <c r="AY310" s="98" t="s">
        <v>1895</v>
      </c>
      <c r="AZ310" s="92" t="s">
        <v>66</v>
      </c>
      <c r="BA310" s="130" t="s">
        <v>1897</v>
      </c>
      <c r="BB310">
        <v>1</v>
      </c>
      <c r="BC310" s="130">
        <v>0</v>
      </c>
      <c r="BD310" s="130">
        <v>0</v>
      </c>
      <c r="BE310" s="130" t="s">
        <v>4406</v>
      </c>
      <c r="BF310" s="130" t="s">
        <v>4398</v>
      </c>
      <c r="BG310" s="90" t="str">
        <f>REPLACE(INDEX(GroupVertices[Group], MATCH(Vertices[[#This Row],[Vertex]],GroupVertices[Vertex],0)),1,1,"")</f>
        <v>orth</v>
      </c>
      <c r="BH310" s="51"/>
      <c r="BI310" s="51"/>
      <c r="BJ310" s="51"/>
      <c r="BK310" s="51"/>
      <c r="BL310" s="51"/>
      <c r="BM310" s="51"/>
      <c r="BN310" s="161" t="s">
        <v>4878</v>
      </c>
      <c r="BO310" s="161" t="s">
        <v>4878</v>
      </c>
      <c r="BP310" s="161" t="s">
        <v>5224</v>
      </c>
      <c r="BQ310" s="161" t="s">
        <v>5224</v>
      </c>
    </row>
    <row r="311" spans="1:69" ht="41.45" customHeight="1" x14ac:dyDescent="0.25">
      <c r="A311" s="14" t="s">
        <v>2015</v>
      </c>
      <c r="C311" s="149" t="s">
        <v>4411</v>
      </c>
      <c r="D311" s="108"/>
      <c r="E311" s="109"/>
      <c r="F311" s="110"/>
      <c r="G311" s="120" t="s">
        <v>2021</v>
      </c>
      <c r="H311" s="108"/>
      <c r="I311" s="111"/>
      <c r="J311" s="112"/>
      <c r="K311" s="112"/>
      <c r="L311" s="122" t="s">
        <v>2042</v>
      </c>
      <c r="M311" s="113"/>
      <c r="N311" s="114">
        <v>8005.18115234375</v>
      </c>
      <c r="O311" s="114">
        <v>3683.509033203125</v>
      </c>
      <c r="P311" s="115"/>
      <c r="Q311" s="116"/>
      <c r="R311" s="116"/>
      <c r="S311" s="51">
        <v>1</v>
      </c>
      <c r="T311" s="51">
        <v>0</v>
      </c>
      <c r="U311" s="51">
        <v>1</v>
      </c>
      <c r="V311" s="52">
        <v>0</v>
      </c>
      <c r="W311" s="52">
        <v>1.2639999999999999E-3</v>
      </c>
      <c r="X311" s="52">
        <v>2.6259999999999999E-3</v>
      </c>
      <c r="Y311" s="52">
        <v>0.400563</v>
      </c>
      <c r="Z311" s="52">
        <v>0</v>
      </c>
      <c r="AA311" s="52">
        <v>0</v>
      </c>
      <c r="AB311" s="117">
        <v>316</v>
      </c>
      <c r="AC311" s="117"/>
      <c r="AD311" s="106"/>
      <c r="AE311" s="91" t="s">
        <v>2030</v>
      </c>
      <c r="AF311" s="91">
        <v>426</v>
      </c>
      <c r="AG311" s="91">
        <v>17</v>
      </c>
      <c r="AH311" s="91">
        <v>10</v>
      </c>
      <c r="AI311" s="91">
        <v>7</v>
      </c>
      <c r="AJ311" s="91"/>
      <c r="AK311" s="91"/>
      <c r="AL311" s="91"/>
      <c r="AM311" s="91"/>
      <c r="AN311" s="91"/>
      <c r="AO311" s="94">
        <v>41849.634189814817</v>
      </c>
      <c r="AP311" s="97" t="s">
        <v>2036</v>
      </c>
      <c r="AQ311" s="91" t="b">
        <v>1</v>
      </c>
      <c r="AR311" s="91" t="b">
        <v>0</v>
      </c>
      <c r="AS311" s="91" t="b">
        <v>0</v>
      </c>
      <c r="AT311" s="91" t="s">
        <v>246</v>
      </c>
      <c r="AU311" s="91">
        <v>0</v>
      </c>
      <c r="AV311" s="97" t="s">
        <v>300</v>
      </c>
      <c r="AW311" s="91" t="b">
        <v>0</v>
      </c>
      <c r="AX311" s="91" t="s">
        <v>308</v>
      </c>
      <c r="AY311" s="97" t="s">
        <v>2039</v>
      </c>
      <c r="AZ311" s="91" t="s">
        <v>66</v>
      </c>
      <c r="BA311" s="130" t="s">
        <v>2044</v>
      </c>
      <c r="BB311">
        <v>1</v>
      </c>
      <c r="BC311" s="130">
        <v>0</v>
      </c>
      <c r="BD311" s="130">
        <v>0</v>
      </c>
      <c r="BE311" s="130" t="s">
        <v>4407</v>
      </c>
      <c r="BF311" s="130" t="s">
        <v>4398</v>
      </c>
      <c r="BG311" s="90" t="str">
        <f>REPLACE(INDEX(GroupVertices[Group], MATCH(Vertices[[#This Row],[Vertex]],GroupVertices[Vertex],0)),1,1,"")</f>
        <v>est</v>
      </c>
      <c r="BH311" s="51"/>
      <c r="BI311" s="51"/>
      <c r="BJ311" s="51"/>
      <c r="BK311" s="51"/>
      <c r="BL311" s="51"/>
      <c r="BM311" s="51"/>
      <c r="BN311" s="161" t="s">
        <v>4880</v>
      </c>
      <c r="BO311" s="161" t="s">
        <v>4880</v>
      </c>
      <c r="BP311" s="161" t="s">
        <v>5226</v>
      </c>
      <c r="BQ311" s="161" t="s">
        <v>5226</v>
      </c>
    </row>
    <row r="312" spans="1:69" ht="41.45" customHeight="1" x14ac:dyDescent="0.25">
      <c r="A312" s="14" t="s">
        <v>3362</v>
      </c>
      <c r="C312" s="149" t="s">
        <v>4411</v>
      </c>
      <c r="D312" s="108"/>
      <c r="E312" s="109"/>
      <c r="F312" s="110"/>
      <c r="G312" s="120" t="s">
        <v>3387</v>
      </c>
      <c r="H312" s="108"/>
      <c r="I312" s="111"/>
      <c r="J312" s="112"/>
      <c r="K312" s="112"/>
      <c r="L312" s="122" t="s">
        <v>3472</v>
      </c>
      <c r="M312" s="113"/>
      <c r="N312" s="114">
        <v>440.76870727539063</v>
      </c>
      <c r="O312" s="114">
        <v>9566.9423828125</v>
      </c>
      <c r="P312" s="115"/>
      <c r="Q312" s="116"/>
      <c r="R312" s="116"/>
      <c r="S312" s="51">
        <v>1</v>
      </c>
      <c r="T312" s="51">
        <v>0</v>
      </c>
      <c r="U312" s="51">
        <v>1</v>
      </c>
      <c r="V312" s="52">
        <v>0</v>
      </c>
      <c r="W312" s="52">
        <v>1.2639999999999999E-3</v>
      </c>
      <c r="X312" s="52">
        <v>2.6259999999999999E-3</v>
      </c>
      <c r="Y312" s="52">
        <v>0.400563</v>
      </c>
      <c r="Z312" s="52">
        <v>0</v>
      </c>
      <c r="AA312" s="52">
        <v>0</v>
      </c>
      <c r="AB312" s="117">
        <v>317</v>
      </c>
      <c r="AC312" s="117"/>
      <c r="AD312" s="106"/>
      <c r="AE312" s="91" t="s">
        <v>3426</v>
      </c>
      <c r="AF312" s="91">
        <v>143</v>
      </c>
      <c r="AG312" s="91">
        <v>24</v>
      </c>
      <c r="AH312" s="91">
        <v>225</v>
      </c>
      <c r="AI312" s="91">
        <v>54</v>
      </c>
      <c r="AJ312" s="91">
        <v>19800</v>
      </c>
      <c r="AK312" s="91"/>
      <c r="AL312" s="91" t="s">
        <v>3442</v>
      </c>
      <c r="AM312" s="91"/>
      <c r="AN312" s="91" t="s">
        <v>283</v>
      </c>
      <c r="AO312" s="94">
        <v>40671.777916666666</v>
      </c>
      <c r="AP312" s="97" t="s">
        <v>3451</v>
      </c>
      <c r="AQ312" s="91" t="b">
        <v>1</v>
      </c>
      <c r="AR312" s="91" t="b">
        <v>0</v>
      </c>
      <c r="AS312" s="91" t="b">
        <v>1</v>
      </c>
      <c r="AT312" s="91" t="s">
        <v>246</v>
      </c>
      <c r="AU312" s="91">
        <v>0</v>
      </c>
      <c r="AV312" s="97" t="s">
        <v>300</v>
      </c>
      <c r="AW312" s="91" t="b">
        <v>0</v>
      </c>
      <c r="AX312" s="91" t="s">
        <v>308</v>
      </c>
      <c r="AY312" s="97" t="s">
        <v>3461</v>
      </c>
      <c r="AZ312" s="91" t="s">
        <v>66</v>
      </c>
      <c r="BA312" s="130" t="s">
        <v>3360</v>
      </c>
      <c r="BB312">
        <v>1</v>
      </c>
      <c r="BC312" s="130">
        <v>-1</v>
      </c>
      <c r="BD312" s="130">
        <v>-1</v>
      </c>
      <c r="BE312" s="130" t="s">
        <v>4404</v>
      </c>
      <c r="BF312" s="130" t="s">
        <v>4398</v>
      </c>
      <c r="BG312" s="90" t="str">
        <f>REPLACE(INDEX(GroupVertices[Group], MATCH(Vertices[[#This Row],[Vertex]],GroupVertices[Vertex],0)),1,1,"")</f>
        <v>outh</v>
      </c>
      <c r="BH312" s="51"/>
      <c r="BI312" s="51"/>
      <c r="BJ312" s="51"/>
      <c r="BK312" s="51"/>
      <c r="BL312" s="51" t="s">
        <v>228</v>
      </c>
      <c r="BM312" s="51" t="s">
        <v>228</v>
      </c>
      <c r="BN312" s="161" t="s">
        <v>4887</v>
      </c>
      <c r="BO312" s="161" t="s">
        <v>4887</v>
      </c>
      <c r="BP312" s="161" t="s">
        <v>5233</v>
      </c>
      <c r="BQ312" s="161" t="s">
        <v>5233</v>
      </c>
    </row>
    <row r="313" spans="1:69" ht="41.45" customHeight="1" x14ac:dyDescent="0.25">
      <c r="A313" s="14" t="s">
        <v>3737</v>
      </c>
      <c r="C313" s="149" t="s">
        <v>4411</v>
      </c>
      <c r="D313" s="126"/>
      <c r="E313" s="131"/>
      <c r="F313" s="125"/>
      <c r="G313" s="119" t="s">
        <v>3746</v>
      </c>
      <c r="H313" s="126"/>
      <c r="I313" s="132"/>
      <c r="J313" s="127"/>
      <c r="K313" s="127"/>
      <c r="L313" s="133" t="s">
        <v>3784</v>
      </c>
      <c r="M313" s="128"/>
      <c r="N313" s="134">
        <v>2879.626708984375</v>
      </c>
      <c r="O313" s="134">
        <v>668.1309814453125</v>
      </c>
      <c r="P313" s="135"/>
      <c r="Q313" s="136"/>
      <c r="R313" s="136"/>
      <c r="S313" s="51">
        <v>1</v>
      </c>
      <c r="T313" s="51">
        <v>0</v>
      </c>
      <c r="U313" s="51">
        <v>1</v>
      </c>
      <c r="V313" s="52">
        <v>0</v>
      </c>
      <c r="W313" s="52">
        <v>1.2639999999999999E-3</v>
      </c>
      <c r="X313" s="52">
        <v>2.6259999999999999E-3</v>
      </c>
      <c r="Y313" s="52">
        <v>0.400563</v>
      </c>
      <c r="Z313" s="52">
        <v>0</v>
      </c>
      <c r="AA313" s="52">
        <v>0</v>
      </c>
      <c r="AB313" s="137">
        <v>318</v>
      </c>
      <c r="AC313" s="137"/>
      <c r="AD313" s="106"/>
      <c r="AE313" s="91" t="s">
        <v>3763</v>
      </c>
      <c r="AF313" s="91">
        <v>156</v>
      </c>
      <c r="AG313" s="91">
        <v>49</v>
      </c>
      <c r="AH313" s="91">
        <v>335</v>
      </c>
      <c r="AI313" s="91">
        <v>95</v>
      </c>
      <c r="AJ313" s="91"/>
      <c r="AK313" s="91" t="s">
        <v>3767</v>
      </c>
      <c r="AL313" s="91" t="s">
        <v>3771</v>
      </c>
      <c r="AM313" s="91"/>
      <c r="AN313" s="91"/>
      <c r="AO313" s="94">
        <v>40661.221562500003</v>
      </c>
      <c r="AP313" s="97" t="s">
        <v>3774</v>
      </c>
      <c r="AQ313" s="91" t="b">
        <v>0</v>
      </c>
      <c r="AR313" s="91" t="b">
        <v>0</v>
      </c>
      <c r="AS313" s="91" t="b">
        <v>0</v>
      </c>
      <c r="AT313" s="91" t="s">
        <v>246</v>
      </c>
      <c r="AU313" s="91">
        <v>0</v>
      </c>
      <c r="AV313" s="97" t="s">
        <v>300</v>
      </c>
      <c r="AW313" s="91" t="b">
        <v>0</v>
      </c>
      <c r="AX313" s="91" t="s">
        <v>308</v>
      </c>
      <c r="AY313" s="97" t="s">
        <v>3780</v>
      </c>
      <c r="AZ313" s="91" t="s">
        <v>66</v>
      </c>
      <c r="BA313" s="130" t="s">
        <v>3787</v>
      </c>
      <c r="BB313">
        <v>1</v>
      </c>
      <c r="BC313" s="130">
        <v>0</v>
      </c>
      <c r="BD313" s="130">
        <v>0</v>
      </c>
      <c r="BE313" s="130" t="s">
        <v>4406</v>
      </c>
      <c r="BF313" s="130" t="s">
        <v>4398</v>
      </c>
      <c r="BG313" s="90" t="str">
        <f>REPLACE(INDEX(GroupVertices[Group], MATCH(Vertices[[#This Row],[Vertex]],GroupVertices[Vertex],0)),1,1,"")</f>
        <v>orth</v>
      </c>
      <c r="BH313" s="51"/>
      <c r="BI313" s="51"/>
      <c r="BJ313" s="51"/>
      <c r="BK313" s="51"/>
      <c r="BL313" s="51"/>
      <c r="BM313" s="51"/>
      <c r="BN313" s="161" t="s">
        <v>4890</v>
      </c>
      <c r="BO313" s="161" t="s">
        <v>4890</v>
      </c>
      <c r="BP313" s="161" t="s">
        <v>5236</v>
      </c>
      <c r="BQ313" s="161" t="s">
        <v>5236</v>
      </c>
    </row>
    <row r="314" spans="1:69" ht="41.45" customHeight="1" x14ac:dyDescent="0.25">
      <c r="A314" s="14" t="s">
        <v>674</v>
      </c>
      <c r="C314" s="15" t="s">
        <v>4410</v>
      </c>
      <c r="D314" s="126"/>
      <c r="E314" s="131"/>
      <c r="F314" s="125"/>
      <c r="G314" s="119" t="s">
        <v>721</v>
      </c>
      <c r="H314" s="126"/>
      <c r="I314" s="132"/>
      <c r="J314" s="127"/>
      <c r="K314" s="127"/>
      <c r="L314" s="133" t="s">
        <v>728</v>
      </c>
      <c r="M314" s="128"/>
      <c r="N314" s="134">
        <v>4032.778076171875</v>
      </c>
      <c r="O314" s="134">
        <v>4811.6845703125</v>
      </c>
      <c r="P314" s="135"/>
      <c r="Q314" s="136"/>
      <c r="R314" s="136"/>
      <c r="S314" s="51">
        <v>20</v>
      </c>
      <c r="T314" s="51">
        <v>20</v>
      </c>
      <c r="U314" s="51">
        <v>0</v>
      </c>
      <c r="V314" s="52">
        <v>96.582997000000006</v>
      </c>
      <c r="W314" s="52">
        <v>9.0600000000000001E-4</v>
      </c>
      <c r="X314" s="52">
        <v>2.415E-3</v>
      </c>
      <c r="Y314" s="52">
        <v>4.7142480000000004</v>
      </c>
      <c r="Z314" s="52">
        <v>2.6315789473684209E-2</v>
      </c>
      <c r="AA314" s="52">
        <v>0</v>
      </c>
      <c r="AB314" s="137">
        <v>61</v>
      </c>
      <c r="AC314" s="137"/>
      <c r="AD314" s="106"/>
      <c r="AE314" s="91" t="s">
        <v>696</v>
      </c>
      <c r="AF314" s="91">
        <v>76914</v>
      </c>
      <c r="AG314" s="91">
        <v>242591</v>
      </c>
      <c r="AH314" s="91">
        <v>981430</v>
      </c>
      <c r="AI314" s="91">
        <v>50</v>
      </c>
      <c r="AJ314" s="91">
        <v>19800</v>
      </c>
      <c r="AK314" s="91" t="s">
        <v>701</v>
      </c>
      <c r="AL314" s="91" t="s">
        <v>706</v>
      </c>
      <c r="AM314" s="97" t="s">
        <v>710</v>
      </c>
      <c r="AN314" s="91" t="s">
        <v>291</v>
      </c>
      <c r="AO314" s="94">
        <v>40187.726018518515</v>
      </c>
      <c r="AP314" s="97" t="s">
        <v>714</v>
      </c>
      <c r="AQ314" s="91" t="b">
        <v>0</v>
      </c>
      <c r="AR314" s="91" t="b">
        <v>0</v>
      </c>
      <c r="AS314" s="91" t="b">
        <v>1</v>
      </c>
      <c r="AT314" s="91" t="s">
        <v>246</v>
      </c>
      <c r="AU314" s="91">
        <v>564</v>
      </c>
      <c r="AV314" s="97" t="s">
        <v>718</v>
      </c>
      <c r="AW314" s="91" t="b">
        <v>1</v>
      </c>
      <c r="AX314" s="91" t="s">
        <v>308</v>
      </c>
      <c r="AY314" s="97" t="s">
        <v>724</v>
      </c>
      <c r="AZ314" s="91" t="s">
        <v>65</v>
      </c>
      <c r="BA314" s="130" t="s">
        <v>4393</v>
      </c>
      <c r="BB314">
        <v>22</v>
      </c>
      <c r="BC314" s="130">
        <v>0</v>
      </c>
      <c r="BD314" s="130">
        <v>0</v>
      </c>
      <c r="BE314" s="130"/>
      <c r="BF314" s="130" t="s">
        <v>4397</v>
      </c>
      <c r="BG314" s="90" t="e">
        <f>REPLACE(INDEX(GroupVertices[Group], MATCH(Vertices[[#This Row],[Vertex]],GroupVertices[Vertex],0)),1,1,"")</f>
        <v>#N/A</v>
      </c>
      <c r="BH314" s="51"/>
      <c r="BI314" s="51"/>
      <c r="BJ314" s="51"/>
      <c r="BK314" s="51"/>
      <c r="BL314" s="51"/>
      <c r="BM314" s="51"/>
      <c r="BN314" s="51"/>
      <c r="BO314" s="51"/>
      <c r="BP314" s="51"/>
      <c r="BQ314" s="51"/>
    </row>
    <row r="315" spans="1:69" ht="41.45" customHeight="1" x14ac:dyDescent="0.25">
      <c r="A315" s="14" t="s">
        <v>509</v>
      </c>
      <c r="C315" s="15" t="s">
        <v>4410</v>
      </c>
      <c r="D315" s="126"/>
      <c r="E315" s="131"/>
      <c r="F315" s="125"/>
      <c r="G315" s="119" t="s">
        <v>630</v>
      </c>
      <c r="H315" s="126"/>
      <c r="I315" s="132"/>
      <c r="J315" s="127"/>
      <c r="K315" s="127"/>
      <c r="L315" s="133" t="s">
        <v>661</v>
      </c>
      <c r="M315" s="128"/>
      <c r="N315" s="134">
        <v>3613.337646484375</v>
      </c>
      <c r="O315" s="134">
        <v>5184.111328125</v>
      </c>
      <c r="P315" s="135"/>
      <c r="Q315" s="136"/>
      <c r="R315" s="136"/>
      <c r="S315" s="51">
        <v>21</v>
      </c>
      <c r="T315" s="51">
        <v>21</v>
      </c>
      <c r="U315" s="51">
        <v>0</v>
      </c>
      <c r="V315" s="52">
        <v>148.10389000000001</v>
      </c>
      <c r="W315" s="52">
        <v>9.0799999999999995E-4</v>
      </c>
      <c r="X315" s="52">
        <v>2.2130000000000001E-3</v>
      </c>
      <c r="Y315" s="52">
        <v>5.2754180000000002</v>
      </c>
      <c r="Z315" s="52">
        <v>9.5238095238095247E-3</v>
      </c>
      <c r="AA315" s="52">
        <v>0</v>
      </c>
      <c r="AB315" s="137">
        <v>63</v>
      </c>
      <c r="AC315" s="137"/>
      <c r="AD315" s="106"/>
      <c r="AE315" s="91" t="s">
        <v>563</v>
      </c>
      <c r="AF315" s="91">
        <v>72468</v>
      </c>
      <c r="AG315" s="91">
        <v>570836</v>
      </c>
      <c r="AH315" s="91">
        <v>722253</v>
      </c>
      <c r="AI315" s="91">
        <v>1239</v>
      </c>
      <c r="AJ315" s="91">
        <v>19800</v>
      </c>
      <c r="AK315" s="91" t="s">
        <v>578</v>
      </c>
      <c r="AL315" s="91" t="s">
        <v>286</v>
      </c>
      <c r="AM315" s="97" t="s">
        <v>599</v>
      </c>
      <c r="AN315" s="91" t="s">
        <v>291</v>
      </c>
      <c r="AO315" s="94">
        <v>40023.511631944442</v>
      </c>
      <c r="AP315" s="97" t="s">
        <v>613</v>
      </c>
      <c r="AQ315" s="91" t="b">
        <v>0</v>
      </c>
      <c r="AR315" s="91" t="b">
        <v>0</v>
      </c>
      <c r="AS315" s="91" t="b">
        <v>1</v>
      </c>
      <c r="AT315" s="91" t="s">
        <v>246</v>
      </c>
      <c r="AU315" s="91">
        <v>771</v>
      </c>
      <c r="AV315" s="97" t="s">
        <v>622</v>
      </c>
      <c r="AW315" s="91" t="b">
        <v>1</v>
      </c>
      <c r="AX315" s="91" t="s">
        <v>308</v>
      </c>
      <c r="AY315" s="97" t="s">
        <v>645</v>
      </c>
      <c r="AZ315" s="91" t="s">
        <v>65</v>
      </c>
      <c r="BA315" s="130" t="s">
        <v>4393</v>
      </c>
      <c r="BB315">
        <v>22</v>
      </c>
      <c r="BC315" s="130">
        <v>1</v>
      </c>
      <c r="BD315" s="130">
        <v>4.5454545454545456E-2</v>
      </c>
      <c r="BE315" s="130"/>
      <c r="BF315" s="130" t="s">
        <v>4397</v>
      </c>
      <c r="BG315" s="90" t="e">
        <f>REPLACE(INDEX(GroupVertices[Group], MATCH(Vertices[[#This Row],[Vertex]],GroupVertices[Vertex],0)),1,1,"")</f>
        <v>#N/A</v>
      </c>
      <c r="BH315" s="51"/>
      <c r="BI315" s="51"/>
      <c r="BJ315" s="51"/>
      <c r="BK315" s="51"/>
      <c r="BL315" s="51"/>
      <c r="BM315" s="51"/>
      <c r="BN315" s="51"/>
      <c r="BO315" s="51"/>
      <c r="BP315" s="51"/>
      <c r="BQ315" s="51"/>
    </row>
    <row r="316" spans="1:69" ht="41.45" customHeight="1" x14ac:dyDescent="0.25">
      <c r="A316" s="14" t="s">
        <v>510</v>
      </c>
      <c r="C316" s="15" t="s">
        <v>4410</v>
      </c>
      <c r="D316" s="108"/>
      <c r="E316" s="109"/>
      <c r="F316" s="110"/>
      <c r="G316" s="120" t="s">
        <v>631</v>
      </c>
      <c r="H316" s="108"/>
      <c r="I316" s="111"/>
      <c r="J316" s="112"/>
      <c r="K316" s="112"/>
      <c r="L316" s="122" t="s">
        <v>663</v>
      </c>
      <c r="M316" s="113"/>
      <c r="N316" s="114">
        <v>3602.579345703125</v>
      </c>
      <c r="O316" s="114">
        <v>5655.021484375</v>
      </c>
      <c r="P316" s="115"/>
      <c r="Q316" s="116"/>
      <c r="R316" s="116"/>
      <c r="S316" s="51">
        <v>18</v>
      </c>
      <c r="T316" s="51">
        <v>18</v>
      </c>
      <c r="U316" s="51">
        <v>0</v>
      </c>
      <c r="V316" s="52">
        <v>161.01156499999999</v>
      </c>
      <c r="W316" s="52">
        <v>9.1200000000000005E-4</v>
      </c>
      <c r="X316" s="52">
        <v>1.9740000000000001E-3</v>
      </c>
      <c r="Y316" s="52">
        <v>4.4899180000000003</v>
      </c>
      <c r="Z316" s="52">
        <v>1.9607843137254902E-2</v>
      </c>
      <c r="AA316" s="52">
        <v>0</v>
      </c>
      <c r="AB316" s="117">
        <v>62</v>
      </c>
      <c r="AC316" s="117"/>
      <c r="AD316" s="106"/>
      <c r="AE316" s="91" t="s">
        <v>565</v>
      </c>
      <c r="AF316" s="91">
        <v>8</v>
      </c>
      <c r="AG316" s="91">
        <v>2011748</v>
      </c>
      <c r="AH316" s="91">
        <v>41429</v>
      </c>
      <c r="AI316" s="91">
        <v>766</v>
      </c>
      <c r="AJ316" s="91">
        <v>19800</v>
      </c>
      <c r="AK316" s="91" t="s">
        <v>580</v>
      </c>
      <c r="AL316" s="91"/>
      <c r="AM316" s="97" t="s">
        <v>601</v>
      </c>
      <c r="AN316" s="91" t="s">
        <v>291</v>
      </c>
      <c r="AO316" s="94">
        <v>40399.383634259262</v>
      </c>
      <c r="AP316" s="97" t="s">
        <v>615</v>
      </c>
      <c r="AQ316" s="91" t="b">
        <v>0</v>
      </c>
      <c r="AR316" s="91" t="b">
        <v>0</v>
      </c>
      <c r="AS316" s="91" t="b">
        <v>1</v>
      </c>
      <c r="AT316" s="91" t="s">
        <v>246</v>
      </c>
      <c r="AU316" s="91">
        <v>447</v>
      </c>
      <c r="AV316" s="97" t="s">
        <v>624</v>
      </c>
      <c r="AW316" s="91" t="b">
        <v>1</v>
      </c>
      <c r="AX316" s="91" t="s">
        <v>308</v>
      </c>
      <c r="AY316" s="97" t="s">
        <v>647</v>
      </c>
      <c r="AZ316" s="91" t="s">
        <v>65</v>
      </c>
      <c r="BA316" s="130" t="s">
        <v>4393</v>
      </c>
      <c r="BB316">
        <v>19</v>
      </c>
      <c r="BC316" s="130">
        <v>-2</v>
      </c>
      <c r="BD316" s="130">
        <v>-0.10526315789473684</v>
      </c>
      <c r="BE316" s="130"/>
      <c r="BF316" s="130" t="s">
        <v>4397</v>
      </c>
      <c r="BG316" s="90" t="e">
        <f>REPLACE(INDEX(GroupVertices[Group], MATCH(Vertices[[#This Row],[Vertex]],GroupVertices[Vertex],0)),1,1,"")</f>
        <v>#N/A</v>
      </c>
      <c r="BH316" s="51"/>
      <c r="BI316" s="51"/>
      <c r="BJ316" s="51"/>
      <c r="BK316" s="51"/>
      <c r="BL316" s="51"/>
      <c r="BM316" s="51"/>
      <c r="BN316" s="51"/>
      <c r="BO316" s="51"/>
      <c r="BP316" s="51"/>
      <c r="BQ316" s="51"/>
    </row>
    <row r="317" spans="1:69" ht="41.45" customHeight="1" x14ac:dyDescent="0.25">
      <c r="A317" s="107" t="s">
        <v>416</v>
      </c>
      <c r="C317" s="15" t="s">
        <v>4410</v>
      </c>
      <c r="D317" s="126"/>
      <c r="E317" s="131"/>
      <c r="F317" s="125"/>
      <c r="G317" s="119" t="s">
        <v>439</v>
      </c>
      <c r="H317" s="126"/>
      <c r="I317" s="132"/>
      <c r="J317" s="127"/>
      <c r="K317" s="127"/>
      <c r="L317" s="133" t="s">
        <v>443</v>
      </c>
      <c r="M317" s="128"/>
      <c r="N317" s="134">
        <v>4364.662109375</v>
      </c>
      <c r="O317" s="134">
        <v>5276.58740234375</v>
      </c>
      <c r="P317" s="135"/>
      <c r="Q317" s="136"/>
      <c r="R317" s="136"/>
      <c r="S317" s="51">
        <v>9</v>
      </c>
      <c r="T317" s="51">
        <v>9</v>
      </c>
      <c r="U317" s="51">
        <v>0</v>
      </c>
      <c r="V317" s="52">
        <v>15.490741</v>
      </c>
      <c r="W317" s="52">
        <v>8.8099999999999995E-4</v>
      </c>
      <c r="X317" s="52">
        <v>1.139E-3</v>
      </c>
      <c r="Y317" s="52">
        <v>2.3072569999999999</v>
      </c>
      <c r="Z317" s="52">
        <v>0</v>
      </c>
      <c r="AA317" s="52">
        <v>0</v>
      </c>
      <c r="AB317" s="137">
        <v>319</v>
      </c>
      <c r="AC317" s="137"/>
      <c r="AD317" s="118"/>
      <c r="AE317" s="92" t="s">
        <v>430</v>
      </c>
      <c r="AF317" s="92">
        <v>15</v>
      </c>
      <c r="AG317" s="92">
        <v>13434</v>
      </c>
      <c r="AH317" s="92">
        <v>1882</v>
      </c>
      <c r="AI317" s="92">
        <v>564</v>
      </c>
      <c r="AJ317" s="92">
        <v>19800</v>
      </c>
      <c r="AK317" s="92" t="s">
        <v>432</v>
      </c>
      <c r="AL317" s="92" t="s">
        <v>434</v>
      </c>
      <c r="AM317" s="98" t="s">
        <v>436</v>
      </c>
      <c r="AN317" s="92" t="s">
        <v>291</v>
      </c>
      <c r="AO317" s="95">
        <v>42096.894525462965</v>
      </c>
      <c r="AP317" s="98" t="s">
        <v>438</v>
      </c>
      <c r="AQ317" s="92" t="b">
        <v>0</v>
      </c>
      <c r="AR317" s="92" t="b">
        <v>0</v>
      </c>
      <c r="AS317" s="92" t="b">
        <v>0</v>
      </c>
      <c r="AT317" s="92" t="s">
        <v>246</v>
      </c>
      <c r="AU317" s="92">
        <v>20</v>
      </c>
      <c r="AV317" s="98" t="s">
        <v>300</v>
      </c>
      <c r="AW317" s="92" t="b">
        <v>1</v>
      </c>
      <c r="AX317" s="92" t="s">
        <v>308</v>
      </c>
      <c r="AY317" s="98" t="s">
        <v>441</v>
      </c>
      <c r="AZ317" s="92" t="s">
        <v>65</v>
      </c>
      <c r="BA317" s="130" t="s">
        <v>4393</v>
      </c>
      <c r="BB317">
        <v>10</v>
      </c>
      <c r="BC317" s="130">
        <v>-5</v>
      </c>
      <c r="BD317" s="130">
        <v>-0.5</v>
      </c>
      <c r="BE317" s="130"/>
      <c r="BF317" s="130" t="s">
        <v>4397</v>
      </c>
      <c r="BG317" s="90" t="e">
        <f>REPLACE(INDEX(GroupVertices[Group], MATCH(Vertices[[#This Row],[Vertex]],GroupVertices[Vertex],0)),1,1,"")</f>
        <v>#N/A</v>
      </c>
      <c r="BH317" s="51"/>
      <c r="BI317" s="51"/>
      <c r="BJ317" s="51"/>
      <c r="BK317" s="51"/>
      <c r="BL317" s="51"/>
      <c r="BM317" s="51"/>
      <c r="BN317" s="51"/>
      <c r="BO317" s="51"/>
      <c r="BP317" s="51"/>
      <c r="BQ317" s="51"/>
    </row>
    <row r="318" spans="1:69" ht="41.45" customHeight="1" x14ac:dyDescent="0.25">
      <c r="A318" s="14" t="s">
        <v>508</v>
      </c>
      <c r="C318" s="15" t="s">
        <v>4410</v>
      </c>
      <c r="D318" s="126"/>
      <c r="E318" s="131"/>
      <c r="F318" s="125"/>
      <c r="G318" s="119" t="s">
        <v>628</v>
      </c>
      <c r="H318" s="126"/>
      <c r="I318" s="132"/>
      <c r="J318" s="127"/>
      <c r="K318" s="127"/>
      <c r="L318" s="133" t="s">
        <v>656</v>
      </c>
      <c r="M318" s="128"/>
      <c r="N318" s="134">
        <v>4420.88818359375</v>
      </c>
      <c r="O318" s="134">
        <v>5498.04736328125</v>
      </c>
      <c r="P318" s="135"/>
      <c r="Q318" s="136"/>
      <c r="R318" s="136"/>
      <c r="S318" s="51">
        <v>4</v>
      </c>
      <c r="T318" s="51">
        <v>4</v>
      </c>
      <c r="U318" s="51">
        <v>0</v>
      </c>
      <c r="V318" s="52">
        <v>3.7738100000000001</v>
      </c>
      <c r="W318" s="52">
        <v>8.7500000000000002E-4</v>
      </c>
      <c r="X318" s="52">
        <v>5.1800000000000001E-4</v>
      </c>
      <c r="Y318" s="52">
        <v>1.12022</v>
      </c>
      <c r="Z318" s="52">
        <v>0</v>
      </c>
      <c r="AA318" s="52">
        <v>0</v>
      </c>
      <c r="AB318" s="137">
        <v>320</v>
      </c>
      <c r="AC318" s="137"/>
      <c r="AD318" s="106"/>
      <c r="AE318" s="91" t="s">
        <v>559</v>
      </c>
      <c r="AF318" s="91">
        <v>19</v>
      </c>
      <c r="AG318" s="91">
        <v>30693</v>
      </c>
      <c r="AH318" s="91">
        <v>189</v>
      </c>
      <c r="AI318" s="91">
        <v>0</v>
      </c>
      <c r="AJ318" s="91">
        <v>-25200</v>
      </c>
      <c r="AK318" s="91" t="s">
        <v>574</v>
      </c>
      <c r="AL318" s="91" t="s">
        <v>589</v>
      </c>
      <c r="AM318" s="97" t="s">
        <v>597</v>
      </c>
      <c r="AN318" s="91" t="s">
        <v>292</v>
      </c>
      <c r="AO318" s="94">
        <v>42236.393113425926</v>
      </c>
      <c r="AP318" s="97" t="s">
        <v>610</v>
      </c>
      <c r="AQ318" s="91" t="b">
        <v>0</v>
      </c>
      <c r="AR318" s="91" t="b">
        <v>0</v>
      </c>
      <c r="AS318" s="91" t="b">
        <v>1</v>
      </c>
      <c r="AT318" s="91" t="s">
        <v>246</v>
      </c>
      <c r="AU318" s="91">
        <v>45</v>
      </c>
      <c r="AV318" s="97" t="s">
        <v>300</v>
      </c>
      <c r="AW318" s="91" t="b">
        <v>0</v>
      </c>
      <c r="AX318" s="91" t="s">
        <v>308</v>
      </c>
      <c r="AY318" s="97" t="s">
        <v>640</v>
      </c>
      <c r="AZ318" s="91" t="s">
        <v>65</v>
      </c>
      <c r="BA318" s="130" t="s">
        <v>4393</v>
      </c>
      <c r="BB318">
        <v>5</v>
      </c>
      <c r="BC318" s="130">
        <v>-3</v>
      </c>
      <c r="BD318" s="130">
        <v>-0.6</v>
      </c>
      <c r="BE318" s="130"/>
      <c r="BF318" s="130" t="s">
        <v>4397</v>
      </c>
      <c r="BG318" s="90" t="e">
        <f>REPLACE(INDEX(GroupVertices[Group], MATCH(Vertices[[#This Row],[Vertex]],GroupVertices[Vertex],0)),1,1,"")</f>
        <v>#N/A</v>
      </c>
      <c r="BH318" s="51"/>
      <c r="BI318" s="51"/>
      <c r="BJ318" s="51"/>
      <c r="BK318" s="51"/>
      <c r="BL318" s="51"/>
      <c r="BM318" s="51"/>
      <c r="BN318" s="51"/>
      <c r="BO318" s="51"/>
      <c r="BP318" s="51"/>
      <c r="BQ318" s="51"/>
    </row>
    <row r="319" spans="1:69" ht="41.45" customHeight="1" x14ac:dyDescent="0.25">
      <c r="A319" s="14" t="s">
        <v>472</v>
      </c>
      <c r="C319" s="15" t="s">
        <v>4410</v>
      </c>
      <c r="D319" s="108"/>
      <c r="E319" s="109"/>
      <c r="F319" s="110"/>
      <c r="G319" s="120" t="s">
        <v>492</v>
      </c>
      <c r="H319" s="108"/>
      <c r="I319" s="111"/>
      <c r="J319" s="112"/>
      <c r="K319" s="112"/>
      <c r="L319" s="122" t="s">
        <v>498</v>
      </c>
      <c r="M319" s="113"/>
      <c r="N319" s="114">
        <v>4333.85595703125</v>
      </c>
      <c r="O319" s="114">
        <v>4873.130859375</v>
      </c>
      <c r="P319" s="115"/>
      <c r="Q319" s="116"/>
      <c r="R319" s="116"/>
      <c r="S319" s="51">
        <v>3</v>
      </c>
      <c r="T319" s="51">
        <v>3</v>
      </c>
      <c r="U319" s="51">
        <v>0</v>
      </c>
      <c r="V319" s="52">
        <v>1.887254</v>
      </c>
      <c r="W319" s="52">
        <v>8.7799999999999998E-4</v>
      </c>
      <c r="X319" s="52">
        <v>3.7399999999999998E-4</v>
      </c>
      <c r="Y319" s="52">
        <v>0.874614</v>
      </c>
      <c r="Z319" s="52">
        <v>0</v>
      </c>
      <c r="AA319" s="52">
        <v>0</v>
      </c>
      <c r="AB319" s="117">
        <v>321</v>
      </c>
      <c r="AC319" s="117"/>
      <c r="AD319" s="106"/>
      <c r="AE319" s="91" t="s">
        <v>480</v>
      </c>
      <c r="AF319" s="91">
        <v>268</v>
      </c>
      <c r="AG319" s="91">
        <v>3962333</v>
      </c>
      <c r="AH319" s="91">
        <v>419171</v>
      </c>
      <c r="AI319" s="91">
        <v>4270</v>
      </c>
      <c r="AJ319" s="91">
        <v>19800</v>
      </c>
      <c r="AK319" s="91" t="s">
        <v>482</v>
      </c>
      <c r="AL319" s="91" t="s">
        <v>286</v>
      </c>
      <c r="AM319" s="97" t="s">
        <v>486</v>
      </c>
      <c r="AN319" s="91" t="s">
        <v>291</v>
      </c>
      <c r="AO319" s="94">
        <v>39846.306875000002</v>
      </c>
      <c r="AP319" s="97" t="s">
        <v>488</v>
      </c>
      <c r="AQ319" s="91" t="b">
        <v>1</v>
      </c>
      <c r="AR319" s="91" t="b">
        <v>0</v>
      </c>
      <c r="AS319" s="91" t="b">
        <v>1</v>
      </c>
      <c r="AT319" s="91" t="s">
        <v>246</v>
      </c>
      <c r="AU319" s="91">
        <v>4674</v>
      </c>
      <c r="AV319" s="97" t="s">
        <v>300</v>
      </c>
      <c r="AW319" s="91" t="b">
        <v>1</v>
      </c>
      <c r="AX319" s="91" t="s">
        <v>308</v>
      </c>
      <c r="AY319" s="97" t="s">
        <v>495</v>
      </c>
      <c r="AZ319" s="91" t="s">
        <v>65</v>
      </c>
      <c r="BA319" s="130" t="s">
        <v>4393</v>
      </c>
      <c r="BB319">
        <v>3</v>
      </c>
      <c r="BC319" s="130">
        <v>0</v>
      </c>
      <c r="BD319" s="130">
        <v>0</v>
      </c>
      <c r="BE319" s="130"/>
      <c r="BF319" s="130" t="s">
        <v>4397</v>
      </c>
      <c r="BG319" s="90" t="e">
        <f>REPLACE(INDEX(GroupVertices[Group], MATCH(Vertices[[#This Row],[Vertex]],GroupVertices[Vertex],0)),1,1,"")</f>
        <v>#N/A</v>
      </c>
      <c r="BH319" s="51"/>
      <c r="BI319" s="51"/>
      <c r="BJ319" s="51"/>
      <c r="BK319" s="51"/>
      <c r="BL319" s="51"/>
      <c r="BM319" s="51"/>
      <c r="BN319" s="51"/>
      <c r="BO319" s="51"/>
      <c r="BP319" s="51"/>
      <c r="BQ319" s="51"/>
    </row>
    <row r="320" spans="1:69" ht="41.45" customHeight="1" x14ac:dyDescent="0.25">
      <c r="A320" s="14" t="s">
        <v>2520</v>
      </c>
      <c r="C320" s="126" t="s">
        <v>4409</v>
      </c>
      <c r="D320" s="108"/>
      <c r="E320" s="109"/>
      <c r="F320" s="110"/>
      <c r="G320" s="120" t="s">
        <v>2559</v>
      </c>
      <c r="H320" s="108"/>
      <c r="I320" s="111"/>
      <c r="J320" s="112"/>
      <c r="K320" s="112"/>
      <c r="L320" s="122" t="s">
        <v>2566</v>
      </c>
      <c r="M320" s="113"/>
      <c r="N320" s="114">
        <v>8531.38671875</v>
      </c>
      <c r="O320" s="114">
        <v>5792.5966796875</v>
      </c>
      <c r="P320" s="115"/>
      <c r="Q320" s="116"/>
      <c r="R320" s="116"/>
      <c r="S320" s="51">
        <v>3</v>
      </c>
      <c r="T320" s="51">
        <v>3</v>
      </c>
      <c r="U320" s="51">
        <v>0</v>
      </c>
      <c r="V320" s="52">
        <v>1.6029409999999999</v>
      </c>
      <c r="W320" s="52">
        <v>8.7200000000000005E-4</v>
      </c>
      <c r="X320" s="52">
        <v>3.5199999999999999E-4</v>
      </c>
      <c r="Y320" s="52">
        <v>0.90121399999999996</v>
      </c>
      <c r="Z320" s="52">
        <v>0</v>
      </c>
      <c r="AA320" s="52">
        <v>0</v>
      </c>
      <c r="AB320" s="117">
        <v>322</v>
      </c>
      <c r="AC320" s="117"/>
      <c r="AD320" s="106"/>
      <c r="AE320" s="91" t="s">
        <v>2544</v>
      </c>
      <c r="AF320" s="91">
        <v>24</v>
      </c>
      <c r="AG320" s="91">
        <v>26044</v>
      </c>
      <c r="AH320" s="91">
        <v>19154</v>
      </c>
      <c r="AI320" s="91">
        <v>247</v>
      </c>
      <c r="AJ320" s="91">
        <v>19800</v>
      </c>
      <c r="AK320" s="91" t="s">
        <v>2547</v>
      </c>
      <c r="AL320" s="91"/>
      <c r="AM320" s="91"/>
      <c r="AN320" s="91" t="s">
        <v>291</v>
      </c>
      <c r="AO320" s="94">
        <v>42515.285497685189</v>
      </c>
      <c r="AP320" s="97" t="s">
        <v>2554</v>
      </c>
      <c r="AQ320" s="91" t="b">
        <v>1</v>
      </c>
      <c r="AR320" s="91" t="b">
        <v>0</v>
      </c>
      <c r="AS320" s="91" t="b">
        <v>0</v>
      </c>
      <c r="AT320" s="91" t="s">
        <v>246</v>
      </c>
      <c r="AU320" s="91">
        <v>51</v>
      </c>
      <c r="AV320" s="91"/>
      <c r="AW320" s="91" t="b">
        <v>1</v>
      </c>
      <c r="AX320" s="91" t="s">
        <v>308</v>
      </c>
      <c r="AY320" s="97" t="s">
        <v>2562</v>
      </c>
      <c r="AZ320" s="91" t="s">
        <v>65</v>
      </c>
      <c r="BA320" s="130" t="s">
        <v>2044</v>
      </c>
      <c r="BB320">
        <v>3</v>
      </c>
      <c r="BC320" s="130">
        <v>-3</v>
      </c>
      <c r="BD320" s="130">
        <v>-1</v>
      </c>
      <c r="BE320" s="130" t="s">
        <v>4407</v>
      </c>
      <c r="BF320" s="130" t="s">
        <v>4396</v>
      </c>
      <c r="BG320" s="90" t="str">
        <f>REPLACE(INDEX(GroupVertices[Group], MATCH(Vertices[[#This Row],[Vertex]],GroupVertices[Vertex],0)),1,1,"")</f>
        <v>est</v>
      </c>
      <c r="BH320" s="51"/>
      <c r="BI320" s="51"/>
      <c r="BJ320" s="51"/>
      <c r="BK320" s="51"/>
      <c r="BL320" s="51"/>
      <c r="BM320" s="51"/>
      <c r="BN320" s="51"/>
      <c r="BO320" s="51"/>
      <c r="BP320" s="51"/>
      <c r="BQ320" s="51"/>
    </row>
    <row r="321" spans="1:69" ht="41.45" customHeight="1" x14ac:dyDescent="0.25">
      <c r="A321" s="14" t="s">
        <v>912</v>
      </c>
      <c r="C321" s="126" t="s">
        <v>4409</v>
      </c>
      <c r="D321" s="126"/>
      <c r="E321" s="131"/>
      <c r="F321" s="125"/>
      <c r="G321" s="119" t="s">
        <v>934</v>
      </c>
      <c r="H321" s="126"/>
      <c r="I321" s="132"/>
      <c r="J321" s="127"/>
      <c r="K321" s="127"/>
      <c r="L321" s="133" t="s">
        <v>939</v>
      </c>
      <c r="M321" s="128"/>
      <c r="N321" s="134">
        <v>3890.3759765625</v>
      </c>
      <c r="O321" s="134">
        <v>4772.25244140625</v>
      </c>
      <c r="P321" s="135"/>
      <c r="Q321" s="136"/>
      <c r="R321" s="136"/>
      <c r="S321" s="51">
        <v>3</v>
      </c>
      <c r="T321" s="51">
        <v>3</v>
      </c>
      <c r="U321" s="51">
        <v>0</v>
      </c>
      <c r="V321" s="52">
        <v>2.3333330000000001</v>
      </c>
      <c r="W321" s="52">
        <v>8.7200000000000005E-4</v>
      </c>
      <c r="X321" s="52">
        <v>2.92E-4</v>
      </c>
      <c r="Y321" s="52">
        <v>0.93612600000000001</v>
      </c>
      <c r="Z321" s="52">
        <v>0.33333333333333331</v>
      </c>
      <c r="AA321" s="52">
        <v>0</v>
      </c>
      <c r="AB321" s="137">
        <v>59</v>
      </c>
      <c r="AC321" s="137"/>
      <c r="AD321" s="106"/>
      <c r="AE321" s="91" t="s">
        <v>923</v>
      </c>
      <c r="AF321" s="91">
        <v>84</v>
      </c>
      <c r="AG321" s="91">
        <v>61146</v>
      </c>
      <c r="AH321" s="91">
        <v>40691</v>
      </c>
      <c r="AI321" s="91">
        <v>1754</v>
      </c>
      <c r="AJ321" s="91">
        <v>19800</v>
      </c>
      <c r="AK321" s="91" t="s">
        <v>926</v>
      </c>
      <c r="AL321" s="91" t="s">
        <v>286</v>
      </c>
      <c r="AM321" s="97" t="s">
        <v>288</v>
      </c>
      <c r="AN321" s="91" t="s">
        <v>291</v>
      </c>
      <c r="AO321" s="94">
        <v>41626.223599537036</v>
      </c>
      <c r="AP321" s="97" t="s">
        <v>930</v>
      </c>
      <c r="AQ321" s="91" t="b">
        <v>0</v>
      </c>
      <c r="AR321" s="91" t="b">
        <v>0</v>
      </c>
      <c r="AS321" s="91" t="b">
        <v>0</v>
      </c>
      <c r="AT321" s="91" t="s">
        <v>246</v>
      </c>
      <c r="AU321" s="91">
        <v>108</v>
      </c>
      <c r="AV321" s="97" t="s">
        <v>933</v>
      </c>
      <c r="AW321" s="91" t="b">
        <v>1</v>
      </c>
      <c r="AX321" s="91" t="s">
        <v>308</v>
      </c>
      <c r="AY321" s="97" t="s">
        <v>936</v>
      </c>
      <c r="AZ321" s="91" t="s">
        <v>65</v>
      </c>
      <c r="BA321" s="130" t="s">
        <v>4393</v>
      </c>
      <c r="BB321">
        <v>3</v>
      </c>
      <c r="BC321" s="130">
        <v>-3</v>
      </c>
      <c r="BD321" s="130">
        <v>-1</v>
      </c>
      <c r="BE321" s="130"/>
      <c r="BF321" s="130" t="s">
        <v>4396</v>
      </c>
      <c r="BG321" s="90" t="e">
        <f>REPLACE(INDEX(GroupVertices[Group], MATCH(Vertices[[#This Row],[Vertex]],GroupVertices[Vertex],0)),1,1,"")</f>
        <v>#N/A</v>
      </c>
      <c r="BH321" s="51"/>
      <c r="BI321" s="51"/>
      <c r="BJ321" s="51"/>
      <c r="BK321" s="51"/>
      <c r="BL321" s="51"/>
      <c r="BM321" s="51"/>
      <c r="BN321" s="51"/>
      <c r="BO321" s="51"/>
      <c r="BP321" s="51"/>
      <c r="BQ321" s="51"/>
    </row>
    <row r="322" spans="1:69" ht="41.45" customHeight="1" x14ac:dyDescent="0.25">
      <c r="A322" s="107" t="s">
        <v>473</v>
      </c>
      <c r="C322" s="126" t="s">
        <v>4410</v>
      </c>
      <c r="D322" s="126"/>
      <c r="E322" s="131"/>
      <c r="F322" s="125"/>
      <c r="G322" s="119" t="s">
        <v>493</v>
      </c>
      <c r="H322" s="126"/>
      <c r="I322" s="132"/>
      <c r="J322" s="127"/>
      <c r="K322" s="127"/>
      <c r="L322" s="133" t="s">
        <v>499</v>
      </c>
      <c r="M322" s="128"/>
      <c r="N322" s="134">
        <v>7182.86669921875</v>
      </c>
      <c r="O322" s="134">
        <v>1173.581787109375</v>
      </c>
      <c r="P322" s="135"/>
      <c r="Q322" s="136"/>
      <c r="R322" s="136"/>
      <c r="S322" s="51">
        <v>3</v>
      </c>
      <c r="T322" s="51">
        <v>3</v>
      </c>
      <c r="U322" s="51">
        <v>0</v>
      </c>
      <c r="V322" s="52">
        <v>1.733333</v>
      </c>
      <c r="W322" s="52">
        <v>8.7000000000000001E-4</v>
      </c>
      <c r="X322" s="52">
        <v>2.7799999999999998E-4</v>
      </c>
      <c r="Y322" s="52">
        <v>0.95635899999999996</v>
      </c>
      <c r="Z322" s="52">
        <v>0</v>
      </c>
      <c r="AA322" s="52">
        <v>0</v>
      </c>
      <c r="AB322" s="137">
        <v>323</v>
      </c>
      <c r="AC322" s="137"/>
      <c r="AD322" s="118"/>
      <c r="AE322" s="92" t="s">
        <v>481</v>
      </c>
      <c r="AF322" s="92">
        <v>972</v>
      </c>
      <c r="AG322" s="92">
        <v>2745722</v>
      </c>
      <c r="AH322" s="92">
        <v>34725</v>
      </c>
      <c r="AI322" s="92">
        <v>67</v>
      </c>
      <c r="AJ322" s="92">
        <v>19800</v>
      </c>
      <c r="AK322" s="92" t="s">
        <v>483</v>
      </c>
      <c r="AL322" s="92" t="s">
        <v>485</v>
      </c>
      <c r="AM322" s="98" t="s">
        <v>487</v>
      </c>
      <c r="AN322" s="92" t="s">
        <v>291</v>
      </c>
      <c r="AO322" s="95">
        <v>39935.36440972222</v>
      </c>
      <c r="AP322" s="98" t="s">
        <v>489</v>
      </c>
      <c r="AQ322" s="92" t="b">
        <v>0</v>
      </c>
      <c r="AR322" s="92" t="b">
        <v>0</v>
      </c>
      <c r="AS322" s="92" t="b">
        <v>1</v>
      </c>
      <c r="AT322" s="92" t="s">
        <v>246</v>
      </c>
      <c r="AU322" s="92">
        <v>1616</v>
      </c>
      <c r="AV322" s="98" t="s">
        <v>491</v>
      </c>
      <c r="AW322" s="92" t="b">
        <v>1</v>
      </c>
      <c r="AX322" s="92" t="s">
        <v>308</v>
      </c>
      <c r="AY322" s="98" t="s">
        <v>496</v>
      </c>
      <c r="AZ322" s="92" t="s">
        <v>65</v>
      </c>
      <c r="BA322" s="130" t="s">
        <v>500</v>
      </c>
      <c r="BB322">
        <v>3</v>
      </c>
      <c r="BC322" s="130">
        <v>0</v>
      </c>
      <c r="BD322" s="130">
        <v>0</v>
      </c>
      <c r="BE322" s="130" t="s">
        <v>4405</v>
      </c>
      <c r="BF322" s="130" t="s">
        <v>4397</v>
      </c>
      <c r="BG322" s="90" t="str">
        <f>REPLACE(INDEX(GroupVertices[Group], MATCH(Vertices[[#This Row],[Vertex]],GroupVertices[Vertex],0)),1,1,"")</f>
        <v>ast</v>
      </c>
      <c r="BH322" s="51"/>
      <c r="BI322" s="51"/>
      <c r="BJ322" s="51"/>
      <c r="BK322" s="51"/>
      <c r="BL322" s="51"/>
      <c r="BM322" s="51"/>
      <c r="BN322" s="51"/>
      <c r="BO322" s="51"/>
      <c r="BP322" s="51"/>
      <c r="BQ322" s="51"/>
    </row>
    <row r="323" spans="1:69" ht="41.45" customHeight="1" x14ac:dyDescent="0.25">
      <c r="A323" s="107" t="s">
        <v>1474</v>
      </c>
      <c r="C323" s="126" t="s">
        <v>4409</v>
      </c>
      <c r="D323" s="126"/>
      <c r="E323" s="131"/>
      <c r="F323" s="125"/>
      <c r="G323" s="119" t="s">
        <v>1512</v>
      </c>
      <c r="H323" s="126"/>
      <c r="I323" s="132"/>
      <c r="J323" s="127"/>
      <c r="K323" s="127"/>
      <c r="L323" s="133" t="s">
        <v>1522</v>
      </c>
      <c r="M323" s="128"/>
      <c r="N323" s="134">
        <v>4330.9140625</v>
      </c>
      <c r="O323" s="134">
        <v>5043.2939453125</v>
      </c>
      <c r="P323" s="135"/>
      <c r="Q323" s="136"/>
      <c r="R323" s="136"/>
      <c r="S323" s="51">
        <v>2</v>
      </c>
      <c r="T323" s="51">
        <v>2</v>
      </c>
      <c r="U323" s="51">
        <v>0</v>
      </c>
      <c r="V323" s="52">
        <v>0</v>
      </c>
      <c r="W323" s="52">
        <v>8.6899999999999998E-4</v>
      </c>
      <c r="X323" s="52">
        <v>2.7799999999999998E-4</v>
      </c>
      <c r="Y323" s="52">
        <v>0.62762099999999998</v>
      </c>
      <c r="Z323" s="52">
        <v>1</v>
      </c>
      <c r="AA323" s="52">
        <v>0</v>
      </c>
      <c r="AB323" s="137">
        <v>29</v>
      </c>
      <c r="AC323" s="137"/>
      <c r="AD323" s="118"/>
      <c r="AE323" s="92" t="s">
        <v>1497</v>
      </c>
      <c r="AF323" s="92">
        <v>0</v>
      </c>
      <c r="AG323" s="92">
        <v>1160</v>
      </c>
      <c r="AH323" s="92">
        <v>880</v>
      </c>
      <c r="AI323" s="92">
        <v>16</v>
      </c>
      <c r="AJ323" s="92">
        <v>19800</v>
      </c>
      <c r="AK323" s="92" t="s">
        <v>1502</v>
      </c>
      <c r="AL323" s="92" t="s">
        <v>286</v>
      </c>
      <c r="AM323" s="92"/>
      <c r="AN323" s="92" t="s">
        <v>291</v>
      </c>
      <c r="AO323" s="95">
        <v>42560.846817129626</v>
      </c>
      <c r="AP323" s="92"/>
      <c r="AQ323" s="92" t="b">
        <v>1</v>
      </c>
      <c r="AR323" s="92" t="b">
        <v>0</v>
      </c>
      <c r="AS323" s="92" t="b">
        <v>0</v>
      </c>
      <c r="AT323" s="92" t="s">
        <v>246</v>
      </c>
      <c r="AU323" s="92">
        <v>3</v>
      </c>
      <c r="AV323" s="92"/>
      <c r="AW323" s="92" t="b">
        <v>0</v>
      </c>
      <c r="AX323" s="92" t="s">
        <v>308</v>
      </c>
      <c r="AY323" s="98" t="s">
        <v>1517</v>
      </c>
      <c r="AZ323" s="92" t="s">
        <v>65</v>
      </c>
      <c r="BA323" s="130" t="s">
        <v>4393</v>
      </c>
      <c r="BB323">
        <v>3</v>
      </c>
      <c r="BC323" s="130">
        <v>-3</v>
      </c>
      <c r="BD323" s="130">
        <v>-1</v>
      </c>
      <c r="BE323" s="130"/>
      <c r="BF323" s="130" t="s">
        <v>4396</v>
      </c>
      <c r="BG323" s="90" t="e">
        <f>REPLACE(INDEX(GroupVertices[Group], MATCH(Vertices[[#This Row],[Vertex]],GroupVertices[Vertex],0)),1,1,"")</f>
        <v>#N/A</v>
      </c>
      <c r="BH323" s="51"/>
      <c r="BI323" s="51"/>
      <c r="BJ323" s="51"/>
      <c r="BK323" s="51"/>
      <c r="BL323" s="51"/>
      <c r="BM323" s="51"/>
      <c r="BN323" s="51"/>
      <c r="BO323" s="51"/>
      <c r="BP323" s="51"/>
      <c r="BQ323" s="51"/>
    </row>
    <row r="324" spans="1:69" ht="41.45" customHeight="1" x14ac:dyDescent="0.25">
      <c r="A324" s="107" t="s">
        <v>1397</v>
      </c>
      <c r="C324" s="126" t="s">
        <v>4409</v>
      </c>
      <c r="D324" s="126"/>
      <c r="E324" s="131"/>
      <c r="F324" s="125"/>
      <c r="G324" s="119" t="s">
        <v>1437</v>
      </c>
      <c r="H324" s="126"/>
      <c r="I324" s="132"/>
      <c r="J324" s="127"/>
      <c r="K324" s="127"/>
      <c r="L324" s="133" t="s">
        <v>1445</v>
      </c>
      <c r="M324" s="128"/>
      <c r="N324" s="134">
        <v>3691.280029296875</v>
      </c>
      <c r="O324" s="134">
        <v>5255.91552734375</v>
      </c>
      <c r="P324" s="135"/>
      <c r="Q324" s="136"/>
      <c r="R324" s="136"/>
      <c r="S324" s="51">
        <v>2</v>
      </c>
      <c r="T324" s="51">
        <v>2</v>
      </c>
      <c r="U324" s="51">
        <v>0</v>
      </c>
      <c r="V324" s="52">
        <v>0.33333299999999999</v>
      </c>
      <c r="W324" s="52">
        <v>8.7000000000000001E-4</v>
      </c>
      <c r="X324" s="52">
        <v>2.6699999999999998E-4</v>
      </c>
      <c r="Y324" s="52">
        <v>0.64402300000000001</v>
      </c>
      <c r="Z324" s="52">
        <v>0</v>
      </c>
      <c r="AA324" s="52">
        <v>0</v>
      </c>
      <c r="AB324" s="137">
        <v>324</v>
      </c>
      <c r="AC324" s="137"/>
      <c r="AD324" s="118"/>
      <c r="AE324" s="92" t="s">
        <v>1423</v>
      </c>
      <c r="AF324" s="92">
        <v>1953</v>
      </c>
      <c r="AG324" s="92">
        <v>79962</v>
      </c>
      <c r="AH324" s="92">
        <v>20406</v>
      </c>
      <c r="AI324" s="92">
        <v>1639</v>
      </c>
      <c r="AJ324" s="92">
        <v>19800</v>
      </c>
      <c r="AK324" s="92" t="s">
        <v>1427</v>
      </c>
      <c r="AL324" s="92" t="s">
        <v>286</v>
      </c>
      <c r="AM324" s="98" t="s">
        <v>1431</v>
      </c>
      <c r="AN324" s="92" t="s">
        <v>293</v>
      </c>
      <c r="AO324" s="95">
        <v>40319.331620370373</v>
      </c>
      <c r="AP324" s="98" t="s">
        <v>1435</v>
      </c>
      <c r="AQ324" s="92" t="b">
        <v>0</v>
      </c>
      <c r="AR324" s="92" t="b">
        <v>0</v>
      </c>
      <c r="AS324" s="92" t="b">
        <v>1</v>
      </c>
      <c r="AT324" s="92" t="s">
        <v>246</v>
      </c>
      <c r="AU324" s="92">
        <v>113</v>
      </c>
      <c r="AV324" s="98" t="s">
        <v>1436</v>
      </c>
      <c r="AW324" s="92" t="b">
        <v>1</v>
      </c>
      <c r="AX324" s="92" t="s">
        <v>308</v>
      </c>
      <c r="AY324" s="98" t="s">
        <v>1441</v>
      </c>
      <c r="AZ324" s="92" t="s">
        <v>65</v>
      </c>
      <c r="BA324" s="130" t="s">
        <v>4393</v>
      </c>
      <c r="BB324">
        <v>2</v>
      </c>
      <c r="BC324" s="130">
        <v>-2</v>
      </c>
      <c r="BD324" s="130">
        <v>-1</v>
      </c>
      <c r="BE324" s="130"/>
      <c r="BF324" s="130" t="s">
        <v>4396</v>
      </c>
      <c r="BG324" s="90" t="e">
        <f>REPLACE(INDEX(GroupVertices[Group], MATCH(Vertices[[#This Row],[Vertex]],GroupVertices[Vertex],0)),1,1,"")</f>
        <v>#N/A</v>
      </c>
      <c r="BH324" s="51"/>
      <c r="BI324" s="51"/>
      <c r="BJ324" s="51"/>
      <c r="BK324" s="51"/>
      <c r="BL324" s="51"/>
      <c r="BM324" s="51"/>
      <c r="BN324" s="51"/>
      <c r="BO324" s="51"/>
      <c r="BP324" s="51"/>
      <c r="BQ324" s="51"/>
    </row>
    <row r="325" spans="1:69" ht="41.45" customHeight="1" x14ac:dyDescent="0.25">
      <c r="A325" s="14" t="s">
        <v>1311</v>
      </c>
      <c r="C325" s="15" t="s">
        <v>4409</v>
      </c>
      <c r="D325" s="126"/>
      <c r="E325" s="131"/>
      <c r="F325" s="125"/>
      <c r="G325" s="119" t="s">
        <v>1348</v>
      </c>
      <c r="H325" s="126"/>
      <c r="I325" s="132"/>
      <c r="J325" s="127"/>
      <c r="K325" s="127"/>
      <c r="L325" s="133" t="s">
        <v>1356</v>
      </c>
      <c r="M325" s="128"/>
      <c r="N325" s="134">
        <v>4476.14501953125</v>
      </c>
      <c r="O325" s="134">
        <v>5713.1083984375</v>
      </c>
      <c r="P325" s="135"/>
      <c r="Q325" s="136"/>
      <c r="R325" s="136"/>
      <c r="S325" s="51">
        <v>2</v>
      </c>
      <c r="T325" s="51">
        <v>2</v>
      </c>
      <c r="U325" s="51">
        <v>0</v>
      </c>
      <c r="V325" s="52">
        <v>1.289804</v>
      </c>
      <c r="W325" s="52">
        <v>8.7299999999999997E-4</v>
      </c>
      <c r="X325" s="52">
        <v>2.24E-4</v>
      </c>
      <c r="Y325" s="52">
        <v>0.64568000000000003</v>
      </c>
      <c r="Z325" s="52">
        <v>0</v>
      </c>
      <c r="AA325" s="52">
        <v>0</v>
      </c>
      <c r="AB325" s="137">
        <v>325</v>
      </c>
      <c r="AC325" s="137"/>
      <c r="AD325" s="106"/>
      <c r="AE325" s="91" t="s">
        <v>270</v>
      </c>
      <c r="AF325" s="91">
        <v>30</v>
      </c>
      <c r="AG325" s="91">
        <v>13000</v>
      </c>
      <c r="AH325" s="91">
        <v>135</v>
      </c>
      <c r="AI325" s="91">
        <v>2</v>
      </c>
      <c r="AJ325" s="91"/>
      <c r="AK325" s="91" t="s">
        <v>1338</v>
      </c>
      <c r="AL325" s="91" t="s">
        <v>434</v>
      </c>
      <c r="AM325" s="91"/>
      <c r="AN325" s="91"/>
      <c r="AO325" s="94">
        <v>42501.636458333334</v>
      </c>
      <c r="AP325" s="97" t="s">
        <v>1343</v>
      </c>
      <c r="AQ325" s="91" t="b">
        <v>1</v>
      </c>
      <c r="AR325" s="91" t="b">
        <v>0</v>
      </c>
      <c r="AS325" s="91" t="b">
        <v>1</v>
      </c>
      <c r="AT325" s="91" t="s">
        <v>246</v>
      </c>
      <c r="AU325" s="91">
        <v>4</v>
      </c>
      <c r="AV325" s="91"/>
      <c r="AW325" s="91" t="b">
        <v>0</v>
      </c>
      <c r="AX325" s="91" t="s">
        <v>308</v>
      </c>
      <c r="AY325" s="97" t="s">
        <v>1351</v>
      </c>
      <c r="AZ325" s="91" t="s">
        <v>65</v>
      </c>
      <c r="BA325" s="130" t="s">
        <v>4393</v>
      </c>
      <c r="BB325">
        <v>2</v>
      </c>
      <c r="BC325" s="130">
        <v>-1</v>
      </c>
      <c r="BD325" s="130">
        <v>-0.5</v>
      </c>
      <c r="BE325" s="130"/>
      <c r="BF325" s="130" t="s">
        <v>4396</v>
      </c>
      <c r="BG325" s="90" t="e">
        <f>REPLACE(INDEX(GroupVertices[Group], MATCH(Vertices[[#This Row],[Vertex]],GroupVertices[Vertex],0)),1,1,"")</f>
        <v>#N/A</v>
      </c>
      <c r="BH325" s="51"/>
      <c r="BI325" s="51"/>
      <c r="BJ325" s="51"/>
      <c r="BK325" s="51"/>
      <c r="BL325" s="51"/>
      <c r="BM325" s="51"/>
      <c r="BN325" s="51"/>
      <c r="BO325" s="51"/>
      <c r="BP325" s="51"/>
      <c r="BQ325" s="51"/>
    </row>
    <row r="326" spans="1:69" ht="41.45" customHeight="1" x14ac:dyDescent="0.25">
      <c r="A326" s="14" t="s">
        <v>2088</v>
      </c>
      <c r="C326" s="126" t="s">
        <v>4409</v>
      </c>
      <c r="D326" s="108"/>
      <c r="E326" s="109"/>
      <c r="F326" s="110"/>
      <c r="G326" s="120" t="s">
        <v>2426</v>
      </c>
      <c r="H326" s="108"/>
      <c r="I326" s="111"/>
      <c r="J326" s="112"/>
      <c r="K326" s="112"/>
      <c r="L326" s="122" t="s">
        <v>2500</v>
      </c>
      <c r="M326" s="113"/>
      <c r="N326" s="114">
        <v>4230.77783203125</v>
      </c>
      <c r="O326" s="114">
        <v>5843.30322265625</v>
      </c>
      <c r="P326" s="115"/>
      <c r="Q326" s="116"/>
      <c r="R326" s="116"/>
      <c r="S326" s="51">
        <v>2</v>
      </c>
      <c r="T326" s="51">
        <v>2</v>
      </c>
      <c r="U326" s="51">
        <v>0</v>
      </c>
      <c r="V326" s="52">
        <v>1.066667</v>
      </c>
      <c r="W326" s="52">
        <v>8.7200000000000005E-4</v>
      </c>
      <c r="X326" s="52">
        <v>1.9599999999999999E-4</v>
      </c>
      <c r="Y326" s="52">
        <v>0.66506799999999999</v>
      </c>
      <c r="Z326" s="52">
        <v>0</v>
      </c>
      <c r="AA326" s="52">
        <v>0</v>
      </c>
      <c r="AB326" s="117">
        <v>326</v>
      </c>
      <c r="AC326" s="117"/>
      <c r="AD326" s="106"/>
      <c r="AE326" s="91" t="s">
        <v>2299</v>
      </c>
      <c r="AF326" s="91">
        <v>0</v>
      </c>
      <c r="AG326" s="91">
        <v>3418</v>
      </c>
      <c r="AH326" s="91">
        <v>0</v>
      </c>
      <c r="AI326" s="91">
        <v>0</v>
      </c>
      <c r="AJ326" s="91">
        <v>-36000</v>
      </c>
      <c r="AK326" s="91"/>
      <c r="AL326" s="91"/>
      <c r="AM326" s="91"/>
      <c r="AN326" s="91" t="s">
        <v>607</v>
      </c>
      <c r="AO326" s="94">
        <v>40066.026076388887</v>
      </c>
      <c r="AP326" s="91"/>
      <c r="AQ326" s="91" t="b">
        <v>1</v>
      </c>
      <c r="AR326" s="91" t="b">
        <v>1</v>
      </c>
      <c r="AS326" s="91" t="b">
        <v>0</v>
      </c>
      <c r="AT326" s="91" t="s">
        <v>246</v>
      </c>
      <c r="AU326" s="91">
        <v>26</v>
      </c>
      <c r="AV326" s="97" t="s">
        <v>300</v>
      </c>
      <c r="AW326" s="91" t="b">
        <v>0</v>
      </c>
      <c r="AX326" s="91" t="s">
        <v>308</v>
      </c>
      <c r="AY326" s="97" t="s">
        <v>2455</v>
      </c>
      <c r="AZ326" s="91" t="s">
        <v>65</v>
      </c>
      <c r="BA326" s="130" t="s">
        <v>4393</v>
      </c>
      <c r="BB326">
        <v>2</v>
      </c>
      <c r="BC326" s="130">
        <v>0</v>
      </c>
      <c r="BD326" s="130">
        <v>0</v>
      </c>
      <c r="BE326" s="130"/>
      <c r="BF326" s="130" t="s">
        <v>4396</v>
      </c>
      <c r="BG326" s="90" t="e">
        <f>REPLACE(INDEX(GroupVertices[Group], MATCH(Vertices[[#This Row],[Vertex]],GroupVertices[Vertex],0)),1,1,"")</f>
        <v>#N/A</v>
      </c>
      <c r="BH326" s="51"/>
      <c r="BI326" s="51"/>
      <c r="BJ326" s="51"/>
      <c r="BK326" s="51"/>
      <c r="BL326" s="51"/>
      <c r="BM326" s="51"/>
      <c r="BN326" s="51"/>
      <c r="BO326" s="51"/>
      <c r="BP326" s="51"/>
      <c r="BQ326" s="51"/>
    </row>
    <row r="327" spans="1:69" ht="41.45" customHeight="1" x14ac:dyDescent="0.25">
      <c r="A327" s="107" t="s">
        <v>3739</v>
      </c>
      <c r="C327" s="126" t="s">
        <v>4409</v>
      </c>
      <c r="D327" s="126"/>
      <c r="E327" s="131"/>
      <c r="F327" s="125"/>
      <c r="G327" s="119" t="s">
        <v>3778</v>
      </c>
      <c r="H327" s="126"/>
      <c r="I327" s="132"/>
      <c r="J327" s="127"/>
      <c r="K327" s="127"/>
      <c r="L327" s="133" t="s">
        <v>3786</v>
      </c>
      <c r="M327" s="128"/>
      <c r="N327" s="134">
        <v>4289.50244140625</v>
      </c>
      <c r="O327" s="134">
        <v>5644.66455078125</v>
      </c>
      <c r="P327" s="135"/>
      <c r="Q327" s="136"/>
      <c r="R327" s="136"/>
      <c r="S327" s="51">
        <v>2</v>
      </c>
      <c r="T327" s="51">
        <v>2</v>
      </c>
      <c r="U327" s="51">
        <v>0</v>
      </c>
      <c r="V327" s="52">
        <v>0.53333299999999995</v>
      </c>
      <c r="W327" s="52">
        <v>8.7000000000000001E-4</v>
      </c>
      <c r="X327" s="52">
        <v>1.9599999999999999E-4</v>
      </c>
      <c r="Y327" s="52">
        <v>0.65193199999999996</v>
      </c>
      <c r="Z327" s="52">
        <v>0</v>
      </c>
      <c r="AA327" s="52">
        <v>0</v>
      </c>
      <c r="AB327" s="137">
        <v>327</v>
      </c>
      <c r="AC327" s="137"/>
      <c r="AD327" s="118"/>
      <c r="AE327" s="92" t="s">
        <v>3765</v>
      </c>
      <c r="AF327" s="92">
        <v>3</v>
      </c>
      <c r="AG327" s="92">
        <v>186555</v>
      </c>
      <c r="AH327" s="92">
        <v>31600</v>
      </c>
      <c r="AI327" s="92">
        <v>31</v>
      </c>
      <c r="AJ327" s="92">
        <v>19800</v>
      </c>
      <c r="AK327" s="92" t="s">
        <v>3769</v>
      </c>
      <c r="AL327" s="92"/>
      <c r="AM327" s="98" t="s">
        <v>3773</v>
      </c>
      <c r="AN327" s="92" t="s">
        <v>291</v>
      </c>
      <c r="AO327" s="95">
        <v>39992.237268518518</v>
      </c>
      <c r="AP327" s="98" t="s">
        <v>3776</v>
      </c>
      <c r="AQ327" s="92" t="b">
        <v>0</v>
      </c>
      <c r="AR327" s="92" t="b">
        <v>0</v>
      </c>
      <c r="AS327" s="92" t="b">
        <v>1</v>
      </c>
      <c r="AT327" s="92" t="s">
        <v>246</v>
      </c>
      <c r="AU327" s="92">
        <v>244</v>
      </c>
      <c r="AV327" s="98" t="s">
        <v>3777</v>
      </c>
      <c r="AW327" s="92" t="b">
        <v>1</v>
      </c>
      <c r="AX327" s="92" t="s">
        <v>308</v>
      </c>
      <c r="AY327" s="98" t="s">
        <v>3782</v>
      </c>
      <c r="AZ327" s="92" t="s">
        <v>65</v>
      </c>
      <c r="BA327" s="130" t="s">
        <v>4393</v>
      </c>
      <c r="BB327">
        <v>3</v>
      </c>
      <c r="BC327" s="130">
        <v>3</v>
      </c>
      <c r="BD327" s="130">
        <v>1</v>
      </c>
      <c r="BE327" s="130"/>
      <c r="BF327" s="130" t="s">
        <v>4396</v>
      </c>
      <c r="BG327" s="90" t="e">
        <f>REPLACE(INDEX(GroupVertices[Group], MATCH(Vertices[[#This Row],[Vertex]],GroupVertices[Vertex],0)),1,1,"")</f>
        <v>#N/A</v>
      </c>
      <c r="BH327" s="51"/>
      <c r="BI327" s="51"/>
      <c r="BJ327" s="51"/>
      <c r="BK327" s="51"/>
      <c r="BL327" s="51"/>
      <c r="BM327" s="51"/>
      <c r="BN327" s="51"/>
      <c r="BO327" s="51"/>
      <c r="BP327" s="51"/>
      <c r="BQ327" s="51"/>
    </row>
    <row r="328" spans="1:69" ht="41.45" customHeight="1" x14ac:dyDescent="0.25">
      <c r="A328" s="14" t="s">
        <v>1559</v>
      </c>
      <c r="C328" s="126" t="s">
        <v>4410</v>
      </c>
      <c r="D328" s="126"/>
      <c r="E328" s="131"/>
      <c r="F328" s="125"/>
      <c r="G328" s="119" t="s">
        <v>1652</v>
      </c>
      <c r="H328" s="126"/>
      <c r="I328" s="132"/>
      <c r="J328" s="127"/>
      <c r="K328" s="127"/>
      <c r="L328" s="133" t="s">
        <v>1670</v>
      </c>
      <c r="M328" s="128"/>
      <c r="N328" s="134">
        <v>1262.1004638671875</v>
      </c>
      <c r="O328" s="134">
        <v>8410.3720703125</v>
      </c>
      <c r="P328" s="135"/>
      <c r="Q328" s="136"/>
      <c r="R328" s="136"/>
      <c r="S328" s="51">
        <v>2</v>
      </c>
      <c r="T328" s="51">
        <v>2</v>
      </c>
      <c r="U328" s="51">
        <v>0</v>
      </c>
      <c r="V328" s="52">
        <v>1.1791469999999999</v>
      </c>
      <c r="W328" s="52">
        <v>8.7200000000000005E-4</v>
      </c>
      <c r="X328" s="52">
        <v>1.9000000000000001E-4</v>
      </c>
      <c r="Y328" s="52">
        <v>0.66309499999999999</v>
      </c>
      <c r="Z328" s="52">
        <v>0</v>
      </c>
      <c r="AA328" s="52">
        <v>0</v>
      </c>
      <c r="AB328" s="137">
        <v>328</v>
      </c>
      <c r="AC328" s="137"/>
      <c r="AD328" s="106"/>
      <c r="AE328" s="91" t="s">
        <v>1618</v>
      </c>
      <c r="AF328" s="91">
        <v>23</v>
      </c>
      <c r="AG328" s="91">
        <v>4022</v>
      </c>
      <c r="AH328" s="91">
        <v>1213</v>
      </c>
      <c r="AI328" s="91">
        <v>9</v>
      </c>
      <c r="AJ328" s="91">
        <v>-25200</v>
      </c>
      <c r="AK328" s="91" t="s">
        <v>1627</v>
      </c>
      <c r="AL328" s="91" t="s">
        <v>1634</v>
      </c>
      <c r="AM328" s="97" t="s">
        <v>1639</v>
      </c>
      <c r="AN328" s="91" t="s">
        <v>292</v>
      </c>
      <c r="AO328" s="94">
        <v>41613.655381944445</v>
      </c>
      <c r="AP328" s="97" t="s">
        <v>1645</v>
      </c>
      <c r="AQ328" s="91" t="b">
        <v>0</v>
      </c>
      <c r="AR328" s="91" t="b">
        <v>0</v>
      </c>
      <c r="AS328" s="91" t="b">
        <v>0</v>
      </c>
      <c r="AT328" s="91" t="s">
        <v>246</v>
      </c>
      <c r="AU328" s="91">
        <v>3</v>
      </c>
      <c r="AV328" s="97" t="s">
        <v>1650</v>
      </c>
      <c r="AW328" s="91" t="b">
        <v>0</v>
      </c>
      <c r="AX328" s="91" t="s">
        <v>308</v>
      </c>
      <c r="AY328" s="97" t="s">
        <v>1659</v>
      </c>
      <c r="AZ328" s="91" t="s">
        <v>65</v>
      </c>
      <c r="BA328" s="130" t="s">
        <v>1675</v>
      </c>
      <c r="BB328">
        <v>2</v>
      </c>
      <c r="BC328" s="130">
        <v>-1</v>
      </c>
      <c r="BD328" s="130">
        <v>-0.5</v>
      </c>
      <c r="BE328" s="130" t="s">
        <v>4404</v>
      </c>
      <c r="BF328" s="130" t="s">
        <v>4397</v>
      </c>
      <c r="BG328" s="90" t="str">
        <f>REPLACE(INDEX(GroupVertices[Group], MATCH(Vertices[[#This Row],[Vertex]],GroupVertices[Vertex],0)),1,1,"")</f>
        <v>outh</v>
      </c>
      <c r="BH328" s="51"/>
      <c r="BI328" s="51"/>
      <c r="BJ328" s="51"/>
      <c r="BK328" s="51"/>
      <c r="BL328" s="51"/>
      <c r="BM328" s="51"/>
      <c r="BN328" s="51"/>
      <c r="BO328" s="51"/>
      <c r="BP328" s="51"/>
      <c r="BQ328" s="51"/>
    </row>
    <row r="329" spans="1:69" ht="41.45" customHeight="1" x14ac:dyDescent="0.25">
      <c r="A329" s="14" t="s">
        <v>3093</v>
      </c>
      <c r="C329" s="126" t="s">
        <v>4409</v>
      </c>
      <c r="D329" s="15"/>
      <c r="E329" s="102"/>
      <c r="F329" s="125"/>
      <c r="G329" s="119" t="s">
        <v>3150</v>
      </c>
      <c r="H329" s="126"/>
      <c r="I329" s="16"/>
      <c r="J329" s="62"/>
      <c r="K329" s="127"/>
      <c r="L329" s="121" t="s">
        <v>3162</v>
      </c>
      <c r="M329" s="128"/>
      <c r="N329" s="104">
        <v>3826.744384765625</v>
      </c>
      <c r="O329" s="104">
        <v>5494.18310546875</v>
      </c>
      <c r="P329" s="73"/>
      <c r="Q329" s="105"/>
      <c r="R329" s="105"/>
      <c r="S329" s="51">
        <v>2</v>
      </c>
      <c r="T329" s="51">
        <v>2</v>
      </c>
      <c r="U329" s="51">
        <v>0</v>
      </c>
      <c r="V329" s="52">
        <v>1.5</v>
      </c>
      <c r="W329" s="52">
        <v>8.7000000000000001E-4</v>
      </c>
      <c r="X329" s="52">
        <v>1.84E-4</v>
      </c>
      <c r="Y329" s="52">
        <v>0.79401699999999997</v>
      </c>
      <c r="Z329" s="52">
        <v>0</v>
      </c>
      <c r="AA329" s="52">
        <v>0</v>
      </c>
      <c r="AB329" s="78">
        <v>329</v>
      </c>
      <c r="AC329" s="78"/>
      <c r="AD329" s="106"/>
      <c r="AE329" s="91" t="s">
        <v>3121</v>
      </c>
      <c r="AF329" s="91">
        <v>269</v>
      </c>
      <c r="AG329" s="91">
        <v>2479659</v>
      </c>
      <c r="AH329" s="91">
        <v>46253</v>
      </c>
      <c r="AI329" s="91">
        <v>823</v>
      </c>
      <c r="AJ329" s="91">
        <v>19800</v>
      </c>
      <c r="AK329" s="91" t="s">
        <v>3128</v>
      </c>
      <c r="AL329" s="91" t="s">
        <v>286</v>
      </c>
      <c r="AM329" s="97" t="s">
        <v>3135</v>
      </c>
      <c r="AN329" s="91" t="s">
        <v>293</v>
      </c>
      <c r="AO329" s="94">
        <v>39930.312280092592</v>
      </c>
      <c r="AP329" s="97" t="s">
        <v>3141</v>
      </c>
      <c r="AQ329" s="91" t="b">
        <v>0</v>
      </c>
      <c r="AR329" s="91" t="b">
        <v>0</v>
      </c>
      <c r="AS329" s="91" t="b">
        <v>1</v>
      </c>
      <c r="AT329" s="91" t="s">
        <v>246</v>
      </c>
      <c r="AU329" s="91">
        <v>2570</v>
      </c>
      <c r="AV329" s="97" t="s">
        <v>3146</v>
      </c>
      <c r="AW329" s="91" t="b">
        <v>1</v>
      </c>
      <c r="AX329" s="91" t="s">
        <v>308</v>
      </c>
      <c r="AY329" s="97" t="s">
        <v>3155</v>
      </c>
      <c r="AZ329" s="91" t="s">
        <v>65</v>
      </c>
      <c r="BA329" s="130" t="s">
        <v>4393</v>
      </c>
      <c r="BB329">
        <v>4</v>
      </c>
      <c r="BC329" s="130">
        <v>0</v>
      </c>
      <c r="BD329" s="130">
        <v>0</v>
      </c>
      <c r="BE329" s="130"/>
      <c r="BF329" s="130" t="s">
        <v>4396</v>
      </c>
      <c r="BG329" s="90" t="e">
        <f>REPLACE(INDEX(GroupVertices[Group], MATCH(Vertices[[#This Row],[Vertex]],GroupVertices[Vertex],0)),1,1,"")</f>
        <v>#N/A</v>
      </c>
      <c r="BH329" s="51"/>
      <c r="BI329" s="51"/>
      <c r="BJ329" s="51"/>
      <c r="BK329" s="51"/>
      <c r="BL329" s="51"/>
      <c r="BM329" s="51"/>
      <c r="BN329" s="51"/>
      <c r="BO329" s="51"/>
      <c r="BP329" s="51"/>
      <c r="BQ329" s="51"/>
    </row>
    <row r="330" spans="1:69" ht="41.45" customHeight="1" x14ac:dyDescent="0.25">
      <c r="A330" s="14" t="s">
        <v>4026</v>
      </c>
      <c r="C330" s="126" t="s">
        <v>4409</v>
      </c>
      <c r="D330" s="15"/>
      <c r="E330" s="102"/>
      <c r="F330" s="125"/>
      <c r="G330" s="119" t="s">
        <v>4300</v>
      </c>
      <c r="H330" s="126"/>
      <c r="I330" s="16"/>
      <c r="J330" s="62"/>
      <c r="K330" s="127"/>
      <c r="L330" s="121" t="s">
        <v>4364</v>
      </c>
      <c r="M330" s="128"/>
      <c r="N330" s="104">
        <v>3616.150390625</v>
      </c>
      <c r="O330" s="104">
        <v>2769.7705078125</v>
      </c>
      <c r="P330" s="73"/>
      <c r="Q330" s="105"/>
      <c r="R330" s="105"/>
      <c r="S330" s="51">
        <v>2</v>
      </c>
      <c r="T330" s="51">
        <v>2</v>
      </c>
      <c r="U330" s="51">
        <v>0</v>
      </c>
      <c r="V330" s="52">
        <v>0.5</v>
      </c>
      <c r="W330" s="52">
        <v>8.6700000000000004E-4</v>
      </c>
      <c r="X330" s="52">
        <v>1.83E-4</v>
      </c>
      <c r="Y330" s="52">
        <v>0.767872</v>
      </c>
      <c r="Z330" s="52">
        <v>0</v>
      </c>
      <c r="AA330" s="52">
        <v>0</v>
      </c>
      <c r="AB330" s="78">
        <v>330</v>
      </c>
      <c r="AC330" s="78"/>
      <c r="AD330" s="106"/>
      <c r="AE330" s="91" t="s">
        <v>4212</v>
      </c>
      <c r="AF330" s="91">
        <v>354</v>
      </c>
      <c r="AG330" s="91">
        <v>3088082</v>
      </c>
      <c r="AH330" s="91">
        <v>80140</v>
      </c>
      <c r="AI330" s="91">
        <v>785</v>
      </c>
      <c r="AJ330" s="91">
        <v>19800</v>
      </c>
      <c r="AK330" s="91" t="s">
        <v>4240</v>
      </c>
      <c r="AL330" s="91" t="s">
        <v>286</v>
      </c>
      <c r="AM330" s="97" t="s">
        <v>4263</v>
      </c>
      <c r="AN330" s="91" t="s">
        <v>283</v>
      </c>
      <c r="AO330" s="94">
        <v>41113.127337962964</v>
      </c>
      <c r="AP330" s="97" t="s">
        <v>4283</v>
      </c>
      <c r="AQ330" s="91" t="b">
        <v>0</v>
      </c>
      <c r="AR330" s="91" t="b">
        <v>0</v>
      </c>
      <c r="AS330" s="91" t="b">
        <v>1</v>
      </c>
      <c r="AT330" s="91" t="s">
        <v>246</v>
      </c>
      <c r="AU330" s="91">
        <v>1585</v>
      </c>
      <c r="AV330" s="97" t="s">
        <v>4294</v>
      </c>
      <c r="AW330" s="91" t="b">
        <v>1</v>
      </c>
      <c r="AX330" s="91" t="s">
        <v>308</v>
      </c>
      <c r="AY330" s="97" t="s">
        <v>4328</v>
      </c>
      <c r="AZ330" s="91" t="s">
        <v>65</v>
      </c>
      <c r="BA330" s="130" t="s">
        <v>3582</v>
      </c>
      <c r="BB330">
        <v>2</v>
      </c>
      <c r="BC330" s="130">
        <v>-2</v>
      </c>
      <c r="BD330" s="130">
        <v>-1</v>
      </c>
      <c r="BE330" s="130" t="s">
        <v>4406</v>
      </c>
      <c r="BF330" s="130" t="s">
        <v>4396</v>
      </c>
      <c r="BG330" s="90" t="str">
        <f>REPLACE(INDEX(GroupVertices[Group], MATCH(Vertices[[#This Row],[Vertex]],GroupVertices[Vertex],0)),1,1,"")</f>
        <v>orth</v>
      </c>
      <c r="BH330" s="51"/>
      <c r="BI330" s="51"/>
      <c r="BJ330" s="51"/>
      <c r="BK330" s="51"/>
      <c r="BL330" s="51"/>
      <c r="BM330" s="51"/>
      <c r="BN330" s="51"/>
      <c r="BO330" s="51"/>
      <c r="BP330" s="51"/>
      <c r="BQ330" s="51"/>
    </row>
    <row r="331" spans="1:69" ht="41.45" customHeight="1" x14ac:dyDescent="0.25">
      <c r="A331" s="14" t="s">
        <v>675</v>
      </c>
      <c r="C331" s="15" t="s">
        <v>4409</v>
      </c>
      <c r="D331" s="108"/>
      <c r="E331" s="109"/>
      <c r="F331" s="110"/>
      <c r="G331" s="120" t="s">
        <v>722</v>
      </c>
      <c r="H331" s="108"/>
      <c r="I331" s="111"/>
      <c r="J331" s="112"/>
      <c r="K331" s="112"/>
      <c r="L331" s="122" t="s">
        <v>729</v>
      </c>
      <c r="M331" s="113"/>
      <c r="N331" s="114">
        <v>8065.15185546875</v>
      </c>
      <c r="O331" s="114">
        <v>1496.8577880859375</v>
      </c>
      <c r="P331" s="115"/>
      <c r="Q331" s="116"/>
      <c r="R331" s="116"/>
      <c r="S331" s="51">
        <v>1</v>
      </c>
      <c r="T331" s="51">
        <v>1</v>
      </c>
      <c r="U331" s="51">
        <v>0</v>
      </c>
      <c r="V331" s="52">
        <v>0</v>
      </c>
      <c r="W331" s="52">
        <v>8.7299999999999997E-4</v>
      </c>
      <c r="X331" s="52">
        <v>1.7799999999999999E-4</v>
      </c>
      <c r="Y331" s="52">
        <v>0.36523600000000001</v>
      </c>
      <c r="Z331" s="52">
        <v>0</v>
      </c>
      <c r="AA331" s="52">
        <v>0</v>
      </c>
      <c r="AB331" s="117">
        <v>331</v>
      </c>
      <c r="AC331" s="117"/>
      <c r="AD331" s="106"/>
      <c r="AE331" s="91" t="s">
        <v>698</v>
      </c>
      <c r="AF331" s="91">
        <v>23</v>
      </c>
      <c r="AG331" s="91">
        <v>59</v>
      </c>
      <c r="AH331" s="91">
        <v>144</v>
      </c>
      <c r="AI331" s="91">
        <v>0</v>
      </c>
      <c r="AJ331" s="91">
        <v>25200</v>
      </c>
      <c r="AK331" s="91" t="s">
        <v>703</v>
      </c>
      <c r="AL331" s="91"/>
      <c r="AM331" s="97" t="s">
        <v>711</v>
      </c>
      <c r="AN331" s="91" t="s">
        <v>712</v>
      </c>
      <c r="AO331" s="94">
        <v>41186.449918981481</v>
      </c>
      <c r="AP331" s="91"/>
      <c r="AQ331" s="91" t="b">
        <v>0</v>
      </c>
      <c r="AR331" s="91" t="b">
        <v>0</v>
      </c>
      <c r="AS331" s="91" t="b">
        <v>0</v>
      </c>
      <c r="AT331" s="91" t="s">
        <v>717</v>
      </c>
      <c r="AU331" s="91">
        <v>0</v>
      </c>
      <c r="AV331" s="97" t="s">
        <v>719</v>
      </c>
      <c r="AW331" s="91" t="b">
        <v>0</v>
      </c>
      <c r="AX331" s="91" t="s">
        <v>308</v>
      </c>
      <c r="AY331" s="97" t="s">
        <v>726</v>
      </c>
      <c r="AZ331" s="91" t="s">
        <v>65</v>
      </c>
      <c r="BA331" s="130" t="s">
        <v>670</v>
      </c>
      <c r="BB331">
        <v>2</v>
      </c>
      <c r="BC331" s="130">
        <v>-2</v>
      </c>
      <c r="BD331" s="130">
        <v>-1</v>
      </c>
      <c r="BE331" s="130" t="s">
        <v>4405</v>
      </c>
      <c r="BF331" s="130" t="s">
        <v>4396</v>
      </c>
      <c r="BG331" s="90" t="str">
        <f>REPLACE(INDEX(GroupVertices[Group], MATCH(Vertices[[#This Row],[Vertex]],GroupVertices[Vertex],0)),1,1,"")</f>
        <v>ast</v>
      </c>
      <c r="BH331" s="51"/>
      <c r="BI331" s="51"/>
      <c r="BJ331" s="51"/>
      <c r="BK331" s="51"/>
      <c r="BL331" s="51"/>
      <c r="BM331" s="51"/>
      <c r="BN331" s="51"/>
      <c r="BO331" s="51"/>
      <c r="BP331" s="51"/>
      <c r="BQ331" s="51"/>
    </row>
    <row r="332" spans="1:69" ht="41.45" customHeight="1" x14ac:dyDescent="0.25">
      <c r="A332" s="107" t="s">
        <v>3029</v>
      </c>
      <c r="C332" s="126" t="s">
        <v>4409</v>
      </c>
      <c r="D332" s="126"/>
      <c r="E332" s="131"/>
      <c r="F332" s="125"/>
      <c r="G332" s="119" t="s">
        <v>3042</v>
      </c>
      <c r="H332" s="126"/>
      <c r="I332" s="132"/>
      <c r="J332" s="127"/>
      <c r="K332" s="127"/>
      <c r="L332" s="133" t="s">
        <v>3046</v>
      </c>
      <c r="M332" s="128"/>
      <c r="N332" s="134">
        <v>7948.78564453125</v>
      </c>
      <c r="O332" s="134">
        <v>2080.431884765625</v>
      </c>
      <c r="P332" s="135"/>
      <c r="Q332" s="136"/>
      <c r="R332" s="136"/>
      <c r="S332" s="51">
        <v>1</v>
      </c>
      <c r="T332" s="51">
        <v>1</v>
      </c>
      <c r="U332" s="51">
        <v>0</v>
      </c>
      <c r="V332" s="52">
        <v>0</v>
      </c>
      <c r="W332" s="52">
        <v>8.6899999999999998E-4</v>
      </c>
      <c r="X332" s="52">
        <v>1.3300000000000001E-4</v>
      </c>
      <c r="Y332" s="52">
        <v>0.398397</v>
      </c>
      <c r="Z332" s="52">
        <v>0</v>
      </c>
      <c r="AA332" s="52">
        <v>0</v>
      </c>
      <c r="AB332" s="137">
        <v>332</v>
      </c>
      <c r="AC332" s="137"/>
      <c r="AD332" s="118"/>
      <c r="AE332" s="92" t="s">
        <v>3037</v>
      </c>
      <c r="AF332" s="92">
        <v>370</v>
      </c>
      <c r="AG332" s="92">
        <v>501</v>
      </c>
      <c r="AH332" s="92">
        <v>13009</v>
      </c>
      <c r="AI332" s="92">
        <v>3106</v>
      </c>
      <c r="AJ332" s="92">
        <v>19800</v>
      </c>
      <c r="AK332" s="92" t="s">
        <v>3039</v>
      </c>
      <c r="AL332" s="92" t="s">
        <v>3040</v>
      </c>
      <c r="AM332" s="92"/>
      <c r="AN332" s="92" t="s">
        <v>291</v>
      </c>
      <c r="AO332" s="95">
        <v>40332.514074074075</v>
      </c>
      <c r="AP332" s="98" t="s">
        <v>3041</v>
      </c>
      <c r="AQ332" s="92" t="b">
        <v>1</v>
      </c>
      <c r="AR332" s="92" t="b">
        <v>0</v>
      </c>
      <c r="AS332" s="92" t="b">
        <v>1</v>
      </c>
      <c r="AT332" s="92" t="s">
        <v>246</v>
      </c>
      <c r="AU332" s="92">
        <v>17</v>
      </c>
      <c r="AV332" s="98" t="s">
        <v>300</v>
      </c>
      <c r="AW332" s="92" t="b">
        <v>0</v>
      </c>
      <c r="AX332" s="92" t="s">
        <v>308</v>
      </c>
      <c r="AY332" s="98" t="s">
        <v>3044</v>
      </c>
      <c r="AZ332" s="92" t="s">
        <v>65</v>
      </c>
      <c r="BA332" s="130" t="s">
        <v>2937</v>
      </c>
      <c r="BB332">
        <v>1</v>
      </c>
      <c r="BC332" s="130">
        <v>-1</v>
      </c>
      <c r="BD332" s="130">
        <v>-1</v>
      </c>
      <c r="BE332" s="130" t="s">
        <v>4405</v>
      </c>
      <c r="BF332" s="130" t="s">
        <v>4396</v>
      </c>
      <c r="BG332" s="90" t="str">
        <f>REPLACE(INDEX(GroupVertices[Group], MATCH(Vertices[[#This Row],[Vertex]],GroupVertices[Vertex],0)),1,1,"")</f>
        <v>ast</v>
      </c>
      <c r="BH332" s="51"/>
      <c r="BI332" s="51"/>
      <c r="BJ332" s="51"/>
      <c r="BK332" s="51"/>
      <c r="BL332" s="51"/>
      <c r="BM332" s="51"/>
      <c r="BN332" s="51"/>
      <c r="BO332" s="51"/>
      <c r="BP332" s="51"/>
      <c r="BQ332" s="51"/>
    </row>
    <row r="333" spans="1:69" ht="41.45" customHeight="1" x14ac:dyDescent="0.25">
      <c r="A333" s="107" t="s">
        <v>3094</v>
      </c>
      <c r="C333" s="126" t="s">
        <v>4409</v>
      </c>
      <c r="D333" s="108"/>
      <c r="E333" s="109"/>
      <c r="F333" s="110"/>
      <c r="G333" s="120" t="s">
        <v>3151</v>
      </c>
      <c r="H333" s="108"/>
      <c r="I333" s="111"/>
      <c r="J333" s="112"/>
      <c r="K333" s="112"/>
      <c r="L333" s="122" t="s">
        <v>3165</v>
      </c>
      <c r="M333" s="113"/>
      <c r="N333" s="114">
        <v>2514.016845703125</v>
      </c>
      <c r="O333" s="114">
        <v>3111.571533203125</v>
      </c>
      <c r="P333" s="115"/>
      <c r="Q333" s="116"/>
      <c r="R333" s="116"/>
      <c r="S333" s="51">
        <v>1</v>
      </c>
      <c r="T333" s="51">
        <v>1</v>
      </c>
      <c r="U333" s="51">
        <v>0</v>
      </c>
      <c r="V333" s="52">
        <v>0</v>
      </c>
      <c r="W333" s="52">
        <v>8.6899999999999998E-4</v>
      </c>
      <c r="X333" s="52">
        <v>1.2899999999999999E-4</v>
      </c>
      <c r="Y333" s="52">
        <v>0.40514499999999998</v>
      </c>
      <c r="Z333" s="52">
        <v>0</v>
      </c>
      <c r="AA333" s="52">
        <v>0</v>
      </c>
      <c r="AB333" s="117">
        <v>333</v>
      </c>
      <c r="AC333" s="117"/>
      <c r="AD333" s="118"/>
      <c r="AE333" s="92" t="s">
        <v>3124</v>
      </c>
      <c r="AF333" s="92">
        <v>77</v>
      </c>
      <c r="AG333" s="92">
        <v>24550</v>
      </c>
      <c r="AH333" s="92">
        <v>193</v>
      </c>
      <c r="AI333" s="92">
        <v>1</v>
      </c>
      <c r="AJ333" s="92">
        <v>19800</v>
      </c>
      <c r="AK333" s="92" t="s">
        <v>3130</v>
      </c>
      <c r="AL333" s="92" t="s">
        <v>2349</v>
      </c>
      <c r="AM333" s="98" t="s">
        <v>3137</v>
      </c>
      <c r="AN333" s="92" t="s">
        <v>291</v>
      </c>
      <c r="AO333" s="95">
        <v>41909.613425925927</v>
      </c>
      <c r="AP333" s="98" t="s">
        <v>3143</v>
      </c>
      <c r="AQ333" s="92" t="b">
        <v>0</v>
      </c>
      <c r="AR333" s="92" t="b">
        <v>0</v>
      </c>
      <c r="AS333" s="92" t="b">
        <v>0</v>
      </c>
      <c r="AT333" s="92" t="s">
        <v>490</v>
      </c>
      <c r="AU333" s="92">
        <v>28</v>
      </c>
      <c r="AV333" s="98" t="s">
        <v>3147</v>
      </c>
      <c r="AW333" s="92" t="b">
        <v>0</v>
      </c>
      <c r="AX333" s="92" t="s">
        <v>308</v>
      </c>
      <c r="AY333" s="98" t="s">
        <v>3158</v>
      </c>
      <c r="AZ333" s="92" t="s">
        <v>65</v>
      </c>
      <c r="BA333" s="130" t="s">
        <v>3087</v>
      </c>
      <c r="BB333">
        <v>2</v>
      </c>
      <c r="BC333" s="130">
        <v>-2</v>
      </c>
      <c r="BD333" s="130">
        <v>-1</v>
      </c>
      <c r="BE333" s="130" t="s">
        <v>4406</v>
      </c>
      <c r="BF333" s="130" t="s">
        <v>4396</v>
      </c>
      <c r="BG333" s="90" t="str">
        <f>REPLACE(INDEX(GroupVertices[Group], MATCH(Vertices[[#This Row],[Vertex]],GroupVertices[Vertex],0)),1,1,"")</f>
        <v>orth</v>
      </c>
      <c r="BH333" s="51"/>
      <c r="BI333" s="51"/>
      <c r="BJ333" s="51"/>
      <c r="BK333" s="51"/>
      <c r="BL333" s="51"/>
      <c r="BM333" s="51"/>
      <c r="BN333" s="51"/>
      <c r="BO333" s="51"/>
      <c r="BP333" s="51"/>
      <c r="BQ333" s="51"/>
    </row>
    <row r="334" spans="1:69" ht="41.45" customHeight="1" x14ac:dyDescent="0.25">
      <c r="A334" s="14" t="s">
        <v>1043</v>
      </c>
      <c r="C334" s="108" t="s">
        <v>4410</v>
      </c>
      <c r="D334" s="108"/>
      <c r="E334" s="109"/>
      <c r="F334" s="110"/>
      <c r="G334" s="120" t="s">
        <v>1147</v>
      </c>
      <c r="H334" s="108"/>
      <c r="I334" s="111"/>
      <c r="J334" s="112"/>
      <c r="K334" s="112"/>
      <c r="L334" s="122" t="s">
        <v>1168</v>
      </c>
      <c r="M334" s="113"/>
      <c r="N334" s="114">
        <v>8836.4482421875</v>
      </c>
      <c r="O334" s="114">
        <v>5680.599609375</v>
      </c>
      <c r="P334" s="115"/>
      <c r="Q334" s="116"/>
      <c r="R334" s="116"/>
      <c r="S334" s="51">
        <v>1</v>
      </c>
      <c r="T334" s="51">
        <v>1</v>
      </c>
      <c r="U334" s="51">
        <v>0</v>
      </c>
      <c r="V334" s="52">
        <v>0</v>
      </c>
      <c r="W334" s="52">
        <v>8.6899999999999998E-4</v>
      </c>
      <c r="X334" s="52">
        <v>1.2799999999999999E-4</v>
      </c>
      <c r="Y334" s="52">
        <v>0.44051800000000002</v>
      </c>
      <c r="Z334" s="52">
        <v>0</v>
      </c>
      <c r="AA334" s="52">
        <v>0</v>
      </c>
      <c r="AB334" s="117">
        <v>335</v>
      </c>
      <c r="AC334" s="117"/>
      <c r="AD334" s="106"/>
      <c r="AE334" s="91" t="s">
        <v>1106</v>
      </c>
      <c r="AF334" s="91">
        <v>1697</v>
      </c>
      <c r="AG334" s="91">
        <v>28125943</v>
      </c>
      <c r="AH334" s="91">
        <v>14407</v>
      </c>
      <c r="AI334" s="91">
        <v>0</v>
      </c>
      <c r="AJ334" s="91">
        <v>19800</v>
      </c>
      <c r="AK334" s="91" t="s">
        <v>1118</v>
      </c>
      <c r="AL334" s="91" t="s">
        <v>286</v>
      </c>
      <c r="AM334" s="97" t="s">
        <v>1129</v>
      </c>
      <c r="AN334" s="91" t="s">
        <v>291</v>
      </c>
      <c r="AO334" s="94">
        <v>39823.72148148148</v>
      </c>
      <c r="AP334" s="97" t="s">
        <v>1136</v>
      </c>
      <c r="AQ334" s="91" t="b">
        <v>0</v>
      </c>
      <c r="AR334" s="91" t="b">
        <v>0</v>
      </c>
      <c r="AS334" s="91" t="b">
        <v>0</v>
      </c>
      <c r="AT334" s="91" t="s">
        <v>246</v>
      </c>
      <c r="AU334" s="91">
        <v>20409</v>
      </c>
      <c r="AV334" s="97" t="s">
        <v>1143</v>
      </c>
      <c r="AW334" s="91" t="b">
        <v>1</v>
      </c>
      <c r="AX334" s="91" t="s">
        <v>308</v>
      </c>
      <c r="AY334" s="97" t="s">
        <v>1155</v>
      </c>
      <c r="AZ334" s="91" t="s">
        <v>65</v>
      </c>
      <c r="BA334" s="130" t="s">
        <v>1175</v>
      </c>
      <c r="BB334">
        <v>2</v>
      </c>
      <c r="BC334" s="130">
        <v>0</v>
      </c>
      <c r="BD334" s="130">
        <v>0</v>
      </c>
      <c r="BE334" s="130" t="s">
        <v>4407</v>
      </c>
      <c r="BF334" s="130" t="s">
        <v>4397</v>
      </c>
      <c r="BG334" s="90" t="str">
        <f>REPLACE(INDEX(GroupVertices[Group], MATCH(Vertices[[#This Row],[Vertex]],GroupVertices[Vertex],0)),1,1,"")</f>
        <v>est</v>
      </c>
      <c r="BH334" s="51"/>
      <c r="BI334" s="51"/>
      <c r="BJ334" s="51"/>
      <c r="BK334" s="51"/>
      <c r="BL334" s="51"/>
      <c r="BM334" s="51"/>
      <c r="BN334" s="51"/>
      <c r="BO334" s="51"/>
      <c r="BP334" s="51"/>
      <c r="BQ334" s="51"/>
    </row>
    <row r="335" spans="1:69" ht="41.45" customHeight="1" x14ac:dyDescent="0.25">
      <c r="A335" s="14" t="s">
        <v>1044</v>
      </c>
      <c r="C335" s="108" t="s">
        <v>4410</v>
      </c>
      <c r="D335" s="126"/>
      <c r="E335" s="131"/>
      <c r="F335" s="125"/>
      <c r="G335" s="119" t="s">
        <v>1148</v>
      </c>
      <c r="H335" s="126"/>
      <c r="I335" s="132"/>
      <c r="J335" s="127"/>
      <c r="K335" s="127"/>
      <c r="L335" s="133" t="s">
        <v>1169</v>
      </c>
      <c r="M335" s="128"/>
      <c r="N335" s="134">
        <v>8877.84375</v>
      </c>
      <c r="O335" s="134">
        <v>5097.57958984375</v>
      </c>
      <c r="P335" s="135"/>
      <c r="Q335" s="136"/>
      <c r="R335" s="136"/>
      <c r="S335" s="51">
        <v>1</v>
      </c>
      <c r="T335" s="51">
        <v>1</v>
      </c>
      <c r="U335" s="51">
        <v>0</v>
      </c>
      <c r="V335" s="52">
        <v>0</v>
      </c>
      <c r="W335" s="52">
        <v>8.6899999999999998E-4</v>
      </c>
      <c r="X335" s="52">
        <v>1.2799999999999999E-4</v>
      </c>
      <c r="Y335" s="52">
        <v>0.44051800000000002</v>
      </c>
      <c r="Z335" s="52">
        <v>0</v>
      </c>
      <c r="AA335" s="52">
        <v>0</v>
      </c>
      <c r="AB335" s="137">
        <v>336</v>
      </c>
      <c r="AC335" s="137"/>
      <c r="AD335" s="106"/>
      <c r="AE335" s="91" t="s">
        <v>1107</v>
      </c>
      <c r="AF335" s="91">
        <v>386</v>
      </c>
      <c r="AG335" s="91">
        <v>1419306</v>
      </c>
      <c r="AH335" s="91">
        <v>7404</v>
      </c>
      <c r="AI335" s="91">
        <v>2872</v>
      </c>
      <c r="AJ335" s="91">
        <v>19800</v>
      </c>
      <c r="AK335" s="91" t="s">
        <v>1119</v>
      </c>
      <c r="AL335" s="91" t="s">
        <v>286</v>
      </c>
      <c r="AM335" s="97" t="s">
        <v>1130</v>
      </c>
      <c r="AN335" s="91" t="s">
        <v>291</v>
      </c>
      <c r="AO335" s="94">
        <v>41608.321342592593</v>
      </c>
      <c r="AP335" s="97" t="s">
        <v>1137</v>
      </c>
      <c r="AQ335" s="91" t="b">
        <v>0</v>
      </c>
      <c r="AR335" s="91" t="b">
        <v>0</v>
      </c>
      <c r="AS335" s="91" t="b">
        <v>1</v>
      </c>
      <c r="AT335" s="91" t="s">
        <v>246</v>
      </c>
      <c r="AU335" s="91">
        <v>1225</v>
      </c>
      <c r="AV335" s="97" t="s">
        <v>1144</v>
      </c>
      <c r="AW335" s="91" t="b">
        <v>1</v>
      </c>
      <c r="AX335" s="91" t="s">
        <v>308</v>
      </c>
      <c r="AY335" s="97" t="s">
        <v>1156</v>
      </c>
      <c r="AZ335" s="91" t="s">
        <v>65</v>
      </c>
      <c r="BA335" s="130" t="s">
        <v>1175</v>
      </c>
      <c r="BB335">
        <v>2</v>
      </c>
      <c r="BC335" s="130">
        <v>0</v>
      </c>
      <c r="BD335" s="130">
        <v>0</v>
      </c>
      <c r="BE335" s="130" t="s">
        <v>4407</v>
      </c>
      <c r="BF335" s="130" t="s">
        <v>4397</v>
      </c>
      <c r="BG335" s="90" t="str">
        <f>REPLACE(INDEX(GroupVertices[Group], MATCH(Vertices[[#This Row],[Vertex]],GroupVertices[Vertex],0)),1,1,"")</f>
        <v>est</v>
      </c>
      <c r="BH335" s="51"/>
      <c r="BI335" s="51"/>
      <c r="BJ335" s="51"/>
      <c r="BK335" s="51"/>
      <c r="BL335" s="51"/>
      <c r="BM335" s="51"/>
      <c r="BN335" s="51"/>
      <c r="BO335" s="51"/>
      <c r="BP335" s="51"/>
      <c r="BQ335" s="51"/>
    </row>
    <row r="336" spans="1:69" ht="41.45" customHeight="1" x14ac:dyDescent="0.25">
      <c r="A336" s="14" t="s">
        <v>219</v>
      </c>
      <c r="C336" s="80" t="s">
        <v>4411</v>
      </c>
      <c r="D336" s="15"/>
      <c r="E336" s="102"/>
      <c r="F336" s="77"/>
      <c r="G336" s="119" t="s">
        <v>305</v>
      </c>
      <c r="H336" s="15"/>
      <c r="I336" s="16"/>
      <c r="J336" s="62"/>
      <c r="K336" s="62"/>
      <c r="L336" s="121" t="s">
        <v>322</v>
      </c>
      <c r="M336" s="103"/>
      <c r="N336" s="104">
        <v>339.35531616210938</v>
      </c>
      <c r="O336" s="104">
        <v>8177.93896484375</v>
      </c>
      <c r="P336" s="73"/>
      <c r="Q336" s="105"/>
      <c r="R336" s="105"/>
      <c r="S336" s="51">
        <v>1</v>
      </c>
      <c r="T336" s="51">
        <v>1</v>
      </c>
      <c r="U336" s="51">
        <v>0</v>
      </c>
      <c r="V336" s="52">
        <v>0</v>
      </c>
      <c r="W336" s="52">
        <v>8.6899999999999998E-4</v>
      </c>
      <c r="X336" s="52">
        <v>1.2799999999999999E-4</v>
      </c>
      <c r="Y336" s="52">
        <v>0.44051800000000002</v>
      </c>
      <c r="Z336" s="52">
        <v>0</v>
      </c>
      <c r="AA336" s="52">
        <v>0</v>
      </c>
      <c r="AB336" s="78">
        <v>339</v>
      </c>
      <c r="AC336" s="78"/>
      <c r="AD336" s="106"/>
      <c r="AE336" s="90" t="s">
        <v>274</v>
      </c>
      <c r="AF336" s="90">
        <v>24</v>
      </c>
      <c r="AG336" s="90">
        <v>726</v>
      </c>
      <c r="AH336" s="90">
        <v>581</v>
      </c>
      <c r="AI336" s="90">
        <v>15</v>
      </c>
      <c r="AJ336" s="90">
        <v>-25200</v>
      </c>
      <c r="AK336" s="90" t="s">
        <v>280</v>
      </c>
      <c r="AL336" s="90" t="s">
        <v>285</v>
      </c>
      <c r="AM336" s="96" t="s">
        <v>288</v>
      </c>
      <c r="AN336" s="90" t="s">
        <v>292</v>
      </c>
      <c r="AO336" s="93">
        <v>42574.332291666666</v>
      </c>
      <c r="AP336" s="96" t="s">
        <v>297</v>
      </c>
      <c r="AQ336" s="90" t="b">
        <v>1</v>
      </c>
      <c r="AR336" s="90" t="b">
        <v>0</v>
      </c>
      <c r="AS336" s="90" t="b">
        <v>0</v>
      </c>
      <c r="AT336" s="90" t="s">
        <v>246</v>
      </c>
      <c r="AU336" s="90">
        <v>1</v>
      </c>
      <c r="AV336" s="90"/>
      <c r="AW336" s="90" t="b">
        <v>1</v>
      </c>
      <c r="AX336" s="90" t="s">
        <v>308</v>
      </c>
      <c r="AY336" s="96" t="s">
        <v>314</v>
      </c>
      <c r="AZ336" s="90" t="s">
        <v>65</v>
      </c>
      <c r="BA336" s="130" t="s">
        <v>326</v>
      </c>
      <c r="BB336">
        <v>1</v>
      </c>
      <c r="BC336" s="130">
        <v>-1</v>
      </c>
      <c r="BD336" s="130">
        <v>-1</v>
      </c>
      <c r="BE336" s="130" t="s">
        <v>4404</v>
      </c>
      <c r="BF336" s="130" t="s">
        <v>4398</v>
      </c>
      <c r="BG336" s="90" t="str">
        <f>REPLACE(INDEX(GroupVertices[Group], MATCH(Vertices[[#This Row],[Vertex]],GroupVertices[Vertex],0)),1,1,"")</f>
        <v>outh</v>
      </c>
      <c r="BH336" s="51"/>
      <c r="BI336" s="51"/>
      <c r="BJ336" s="51"/>
      <c r="BK336" s="51"/>
      <c r="BL336" s="51"/>
      <c r="BM336" s="51"/>
      <c r="BN336" s="51"/>
      <c r="BO336" s="51"/>
      <c r="BP336" s="51"/>
      <c r="BQ336" s="51"/>
    </row>
    <row r="337" spans="1:69" ht="41.45" customHeight="1" x14ac:dyDescent="0.25">
      <c r="A337" s="14" t="s">
        <v>220</v>
      </c>
      <c r="C337" s="80" t="s">
        <v>4411</v>
      </c>
      <c r="D337" s="15"/>
      <c r="E337" s="102"/>
      <c r="F337" s="77"/>
      <c r="G337" s="119" t="s">
        <v>306</v>
      </c>
      <c r="H337" s="15"/>
      <c r="I337" s="16"/>
      <c r="J337" s="62"/>
      <c r="K337" s="62"/>
      <c r="L337" s="121" t="s">
        <v>323</v>
      </c>
      <c r="M337" s="103"/>
      <c r="N337" s="104">
        <v>3849.513916015625</v>
      </c>
      <c r="O337" s="104">
        <v>4975.0830078125</v>
      </c>
      <c r="P337" s="73"/>
      <c r="Q337" s="105"/>
      <c r="R337" s="105"/>
      <c r="S337" s="51">
        <v>1</v>
      </c>
      <c r="T337" s="51">
        <v>1</v>
      </c>
      <c r="U337" s="51">
        <v>0</v>
      </c>
      <c r="V337" s="52">
        <v>0</v>
      </c>
      <c r="W337" s="52">
        <v>8.6899999999999998E-4</v>
      </c>
      <c r="X337" s="52">
        <v>1.2799999999999999E-4</v>
      </c>
      <c r="Y337" s="52">
        <v>0.44051800000000002</v>
      </c>
      <c r="Z337" s="52">
        <v>0</v>
      </c>
      <c r="AA337" s="52">
        <v>0</v>
      </c>
      <c r="AB337" s="78">
        <v>340</v>
      </c>
      <c r="AC337" s="78"/>
      <c r="AD337" s="106"/>
      <c r="AE337" s="90" t="s">
        <v>275</v>
      </c>
      <c r="AF337" s="90">
        <v>574</v>
      </c>
      <c r="AG337" s="90">
        <v>209957</v>
      </c>
      <c r="AH337" s="90">
        <v>7947</v>
      </c>
      <c r="AI337" s="90">
        <v>514</v>
      </c>
      <c r="AJ337" s="90">
        <v>19800</v>
      </c>
      <c r="AK337" s="90" t="s">
        <v>281</v>
      </c>
      <c r="AL337" s="90" t="s">
        <v>286</v>
      </c>
      <c r="AM337" s="96" t="s">
        <v>289</v>
      </c>
      <c r="AN337" s="90" t="s">
        <v>291</v>
      </c>
      <c r="AO337" s="93">
        <v>40075.871249999997</v>
      </c>
      <c r="AP337" s="96" t="s">
        <v>298</v>
      </c>
      <c r="AQ337" s="90" t="b">
        <v>0</v>
      </c>
      <c r="AR337" s="90" t="b">
        <v>0</v>
      </c>
      <c r="AS337" s="90" t="b">
        <v>1</v>
      </c>
      <c r="AT337" s="90" t="s">
        <v>246</v>
      </c>
      <c r="AU337" s="90">
        <v>121</v>
      </c>
      <c r="AV337" s="96" t="s">
        <v>303</v>
      </c>
      <c r="AW337" s="90" t="b">
        <v>1</v>
      </c>
      <c r="AX337" s="90" t="s">
        <v>308</v>
      </c>
      <c r="AY337" s="96" t="s">
        <v>315</v>
      </c>
      <c r="AZ337" s="90" t="s">
        <v>65</v>
      </c>
      <c r="BA337" s="130" t="s">
        <v>4393</v>
      </c>
      <c r="BB337">
        <v>1</v>
      </c>
      <c r="BC337" s="130">
        <v>-1</v>
      </c>
      <c r="BD337" s="130">
        <v>-1</v>
      </c>
      <c r="BE337" s="130"/>
      <c r="BF337" s="130" t="s">
        <v>4398</v>
      </c>
      <c r="BG337" s="90" t="e">
        <f>REPLACE(INDEX(GroupVertices[Group], MATCH(Vertices[[#This Row],[Vertex]],GroupVertices[Vertex],0)),1,1,"")</f>
        <v>#N/A</v>
      </c>
      <c r="BH337" s="51"/>
      <c r="BI337" s="51"/>
      <c r="BJ337" s="51"/>
      <c r="BK337" s="51"/>
      <c r="BL337" s="51"/>
      <c r="BM337" s="51"/>
      <c r="BN337" s="51"/>
      <c r="BO337" s="51"/>
      <c r="BP337" s="51"/>
      <c r="BQ337" s="51"/>
    </row>
    <row r="338" spans="1:69" ht="41.45" customHeight="1" x14ac:dyDescent="0.25">
      <c r="A338" s="107" t="s">
        <v>743</v>
      </c>
      <c r="C338" s="108" t="s">
        <v>4409</v>
      </c>
      <c r="D338" s="126"/>
      <c r="E338" s="131"/>
      <c r="F338" s="125"/>
      <c r="G338" s="119" t="s">
        <v>858</v>
      </c>
      <c r="H338" s="126"/>
      <c r="I338" s="132"/>
      <c r="J338" s="127"/>
      <c r="K338" s="127"/>
      <c r="L338" s="133" t="s">
        <v>884</v>
      </c>
      <c r="M338" s="128"/>
      <c r="N338" s="134">
        <v>4089.620361328125</v>
      </c>
      <c r="O338" s="134">
        <v>3055.83544921875</v>
      </c>
      <c r="P338" s="135"/>
      <c r="Q338" s="136"/>
      <c r="R338" s="136"/>
      <c r="S338" s="51">
        <v>1</v>
      </c>
      <c r="T338" s="51">
        <v>1</v>
      </c>
      <c r="U338" s="51">
        <v>0</v>
      </c>
      <c r="V338" s="52">
        <v>0</v>
      </c>
      <c r="W338" s="52">
        <v>8.6700000000000004E-4</v>
      </c>
      <c r="X338" s="52">
        <v>1.2799999999999999E-4</v>
      </c>
      <c r="Y338" s="52">
        <v>0.42833100000000002</v>
      </c>
      <c r="Z338" s="52">
        <v>0</v>
      </c>
      <c r="AA338" s="52">
        <v>0</v>
      </c>
      <c r="AB338" s="137">
        <v>334</v>
      </c>
      <c r="AC338" s="137"/>
      <c r="AD338" s="118"/>
      <c r="AE338" s="92" t="s">
        <v>818</v>
      </c>
      <c r="AF338" s="92">
        <v>387</v>
      </c>
      <c r="AG338" s="92">
        <v>123</v>
      </c>
      <c r="AH338" s="92">
        <v>2631</v>
      </c>
      <c r="AI338" s="92">
        <v>998</v>
      </c>
      <c r="AJ338" s="92">
        <v>19800</v>
      </c>
      <c r="AK338" s="92" t="s">
        <v>830</v>
      </c>
      <c r="AL338" s="92" t="s">
        <v>840</v>
      </c>
      <c r="AM338" s="92"/>
      <c r="AN338" s="92" t="s">
        <v>842</v>
      </c>
      <c r="AO338" s="95">
        <v>40061.508576388886</v>
      </c>
      <c r="AP338" s="98" t="s">
        <v>852</v>
      </c>
      <c r="AQ338" s="92" t="b">
        <v>0</v>
      </c>
      <c r="AR338" s="92" t="b">
        <v>0</v>
      </c>
      <c r="AS338" s="92" t="b">
        <v>1</v>
      </c>
      <c r="AT338" s="92" t="s">
        <v>246</v>
      </c>
      <c r="AU338" s="92">
        <v>2</v>
      </c>
      <c r="AV338" s="98" t="s">
        <v>855</v>
      </c>
      <c r="AW338" s="92" t="b">
        <v>0</v>
      </c>
      <c r="AX338" s="92" t="s">
        <v>308</v>
      </c>
      <c r="AY338" s="98" t="s">
        <v>871</v>
      </c>
      <c r="AZ338" s="92" t="s">
        <v>65</v>
      </c>
      <c r="BA338" s="130" t="s">
        <v>885</v>
      </c>
      <c r="BB338">
        <v>1</v>
      </c>
      <c r="BC338" s="130">
        <v>-1</v>
      </c>
      <c r="BD338" s="130">
        <v>-1</v>
      </c>
      <c r="BE338" s="130" t="s">
        <v>4406</v>
      </c>
      <c r="BF338" s="130" t="s">
        <v>4396</v>
      </c>
      <c r="BG338" s="90" t="str">
        <f>REPLACE(INDEX(GroupVertices[Group], MATCH(Vertices[[#This Row],[Vertex]],GroupVertices[Vertex],0)),1,1,"")</f>
        <v>orth</v>
      </c>
      <c r="BH338" s="51"/>
      <c r="BI338" s="51"/>
      <c r="BJ338" s="51"/>
      <c r="BK338" s="51"/>
      <c r="BL338" s="51"/>
      <c r="BM338" s="51"/>
      <c r="BN338" s="51"/>
      <c r="BO338" s="51"/>
      <c r="BP338" s="51"/>
      <c r="BQ338" s="51"/>
    </row>
    <row r="339" spans="1:69" ht="41.45" customHeight="1" x14ac:dyDescent="0.25">
      <c r="A339" s="14" t="s">
        <v>2080</v>
      </c>
      <c r="C339" s="108" t="s">
        <v>4410</v>
      </c>
      <c r="D339" s="126"/>
      <c r="E339" s="131"/>
      <c r="F339" s="125"/>
      <c r="G339" s="119" t="s">
        <v>2419</v>
      </c>
      <c r="H339" s="126"/>
      <c r="I339" s="132"/>
      <c r="J339" s="127"/>
      <c r="K339" s="127"/>
      <c r="L339" s="133" t="s">
        <v>2477</v>
      </c>
      <c r="M339" s="128"/>
      <c r="N339" s="134">
        <v>7701.1337890625</v>
      </c>
      <c r="O339" s="134">
        <v>5556.1826171875</v>
      </c>
      <c r="P339" s="135"/>
      <c r="Q339" s="136"/>
      <c r="R339" s="136"/>
      <c r="S339" s="51">
        <v>1</v>
      </c>
      <c r="T339" s="51">
        <v>1</v>
      </c>
      <c r="U339" s="51">
        <v>0</v>
      </c>
      <c r="V339" s="52">
        <v>0</v>
      </c>
      <c r="W339" s="52">
        <v>8.6700000000000004E-4</v>
      </c>
      <c r="X339" s="52">
        <v>1.2799999999999999E-4</v>
      </c>
      <c r="Y339" s="52">
        <v>0.42833100000000002</v>
      </c>
      <c r="Z339" s="52">
        <v>0</v>
      </c>
      <c r="AA339" s="52">
        <v>0</v>
      </c>
      <c r="AB339" s="137">
        <v>337</v>
      </c>
      <c r="AC339" s="137"/>
      <c r="AD339" s="106"/>
      <c r="AE339" s="91" t="s">
        <v>2276</v>
      </c>
      <c r="AF339" s="91">
        <v>0</v>
      </c>
      <c r="AG339" s="91">
        <v>3174</v>
      </c>
      <c r="AH339" s="91">
        <v>46</v>
      </c>
      <c r="AI339" s="91">
        <v>0</v>
      </c>
      <c r="AJ339" s="91"/>
      <c r="AK339" s="91" t="s">
        <v>2318</v>
      </c>
      <c r="AL339" s="91" t="s">
        <v>2347</v>
      </c>
      <c r="AM339" s="91"/>
      <c r="AN339" s="91"/>
      <c r="AO339" s="94">
        <v>42614.288587962961</v>
      </c>
      <c r="AP339" s="97" t="s">
        <v>2380</v>
      </c>
      <c r="AQ339" s="91" t="b">
        <v>1</v>
      </c>
      <c r="AR339" s="91" t="b">
        <v>0</v>
      </c>
      <c r="AS339" s="91" t="b">
        <v>0</v>
      </c>
      <c r="AT339" s="91" t="s">
        <v>246</v>
      </c>
      <c r="AU339" s="91">
        <v>5</v>
      </c>
      <c r="AV339" s="91"/>
      <c r="AW339" s="91" t="b">
        <v>0</v>
      </c>
      <c r="AX339" s="91" t="s">
        <v>308</v>
      </c>
      <c r="AY339" s="97" t="s">
        <v>2431</v>
      </c>
      <c r="AZ339" s="91" t="s">
        <v>65</v>
      </c>
      <c r="BA339" s="130" t="s">
        <v>2044</v>
      </c>
      <c r="BB339">
        <v>1</v>
      </c>
      <c r="BC339" s="130">
        <v>-1</v>
      </c>
      <c r="BD339" s="130">
        <v>-1</v>
      </c>
      <c r="BE339" s="130" t="s">
        <v>4407</v>
      </c>
      <c r="BF339" s="130" t="s">
        <v>4397</v>
      </c>
      <c r="BG339" s="90" t="str">
        <f>REPLACE(INDEX(GroupVertices[Group], MATCH(Vertices[[#This Row],[Vertex]],GroupVertices[Vertex],0)),1,1,"")</f>
        <v>est</v>
      </c>
      <c r="BH339" s="51"/>
      <c r="BI339" s="51"/>
      <c r="BJ339" s="51"/>
      <c r="BK339" s="51"/>
      <c r="BL339" s="51"/>
      <c r="BM339" s="51"/>
      <c r="BN339" s="51"/>
      <c r="BO339" s="51"/>
      <c r="BP339" s="51"/>
      <c r="BQ339" s="51"/>
    </row>
    <row r="340" spans="1:69" ht="41.45" customHeight="1" x14ac:dyDescent="0.25">
      <c r="A340" s="14" t="s">
        <v>3371</v>
      </c>
      <c r="C340" s="108" t="s">
        <v>4410</v>
      </c>
      <c r="D340" s="15"/>
      <c r="E340" s="102"/>
      <c r="F340" s="125"/>
      <c r="G340" s="119" t="s">
        <v>3459</v>
      </c>
      <c r="H340" s="126"/>
      <c r="I340" s="16"/>
      <c r="J340" s="62"/>
      <c r="K340" s="127"/>
      <c r="L340" s="121" t="s">
        <v>3474</v>
      </c>
      <c r="M340" s="128"/>
      <c r="N340" s="104">
        <v>1796.8055419921875</v>
      </c>
      <c r="O340" s="104">
        <v>8603.0654296875</v>
      </c>
      <c r="P340" s="73"/>
      <c r="Q340" s="105"/>
      <c r="R340" s="105"/>
      <c r="S340" s="51">
        <v>1</v>
      </c>
      <c r="T340" s="51">
        <v>1</v>
      </c>
      <c r="U340" s="51">
        <v>0</v>
      </c>
      <c r="V340" s="52">
        <v>0</v>
      </c>
      <c r="W340" s="52">
        <v>8.6700000000000004E-4</v>
      </c>
      <c r="X340" s="52">
        <v>1.2799999999999999E-4</v>
      </c>
      <c r="Y340" s="52">
        <v>0.42833100000000002</v>
      </c>
      <c r="Z340" s="52">
        <v>0</v>
      </c>
      <c r="AA340" s="52">
        <v>0</v>
      </c>
      <c r="AB340" s="78">
        <v>338</v>
      </c>
      <c r="AC340" s="78"/>
      <c r="AD340" s="106"/>
      <c r="AE340" s="91" t="s">
        <v>2276</v>
      </c>
      <c r="AF340" s="91">
        <v>1</v>
      </c>
      <c r="AG340" s="91">
        <v>6477</v>
      </c>
      <c r="AH340" s="91">
        <v>5</v>
      </c>
      <c r="AI340" s="91">
        <v>0</v>
      </c>
      <c r="AJ340" s="91"/>
      <c r="AK340" s="91" t="s">
        <v>3435</v>
      </c>
      <c r="AL340" s="91" t="s">
        <v>293</v>
      </c>
      <c r="AM340" s="97" t="s">
        <v>3449</v>
      </c>
      <c r="AN340" s="91"/>
      <c r="AO340" s="94">
        <v>42383.51158564815</v>
      </c>
      <c r="AP340" s="97" t="s">
        <v>3452</v>
      </c>
      <c r="AQ340" s="91" t="b">
        <v>1</v>
      </c>
      <c r="AR340" s="91" t="b">
        <v>0</v>
      </c>
      <c r="AS340" s="91" t="b">
        <v>0</v>
      </c>
      <c r="AT340" s="91" t="s">
        <v>246</v>
      </c>
      <c r="AU340" s="91">
        <v>0</v>
      </c>
      <c r="AV340" s="91"/>
      <c r="AW340" s="91" t="b">
        <v>0</v>
      </c>
      <c r="AX340" s="91" t="s">
        <v>308</v>
      </c>
      <c r="AY340" s="97" t="s">
        <v>3463</v>
      </c>
      <c r="AZ340" s="91" t="s">
        <v>65</v>
      </c>
      <c r="BA340" s="130" t="s">
        <v>3360</v>
      </c>
      <c r="BB340">
        <v>1</v>
      </c>
      <c r="BC340" s="130">
        <v>-1</v>
      </c>
      <c r="BD340" s="130">
        <v>-1</v>
      </c>
      <c r="BE340" s="130" t="s">
        <v>4404</v>
      </c>
      <c r="BF340" s="130" t="s">
        <v>4397</v>
      </c>
      <c r="BG340" s="90" t="str">
        <f>REPLACE(INDEX(GroupVertices[Group], MATCH(Vertices[[#This Row],[Vertex]],GroupVertices[Vertex],0)),1,1,"")</f>
        <v>outh</v>
      </c>
      <c r="BH340" s="51"/>
      <c r="BI340" s="51"/>
      <c r="BJ340" s="51"/>
      <c r="BK340" s="51"/>
      <c r="BL340" s="51"/>
      <c r="BM340" s="51"/>
      <c r="BN340" s="51"/>
      <c r="BO340" s="51"/>
      <c r="BP340" s="51"/>
      <c r="BQ340" s="51"/>
    </row>
    <row r="341" spans="1:69" ht="41.45" customHeight="1" x14ac:dyDescent="0.25">
      <c r="A341" s="14" t="s">
        <v>959</v>
      </c>
      <c r="C341" s="108" t="s">
        <v>4409</v>
      </c>
      <c r="D341" s="15"/>
      <c r="E341" s="102"/>
      <c r="F341" s="125"/>
      <c r="G341" s="119" t="s">
        <v>1017</v>
      </c>
      <c r="H341" s="126"/>
      <c r="I341" s="16"/>
      <c r="J341" s="62"/>
      <c r="K341" s="127"/>
      <c r="L341" s="121" t="s">
        <v>1028</v>
      </c>
      <c r="M341" s="128"/>
      <c r="N341" s="104">
        <v>4081.661865234375</v>
      </c>
      <c r="O341" s="104">
        <v>5933.751953125</v>
      </c>
      <c r="P341" s="73"/>
      <c r="Q341" s="105"/>
      <c r="R341" s="105"/>
      <c r="S341" s="51">
        <v>1</v>
      </c>
      <c r="T341" s="51">
        <v>1</v>
      </c>
      <c r="U341" s="51">
        <v>0</v>
      </c>
      <c r="V341" s="52">
        <v>0</v>
      </c>
      <c r="W341" s="52">
        <v>8.7000000000000001E-4</v>
      </c>
      <c r="X341" s="52">
        <v>1.12E-4</v>
      </c>
      <c r="Y341" s="52">
        <v>0.384274</v>
      </c>
      <c r="Z341" s="52">
        <v>0</v>
      </c>
      <c r="AA341" s="52">
        <v>0</v>
      </c>
      <c r="AB341" s="78">
        <v>341</v>
      </c>
      <c r="AC341" s="78"/>
      <c r="AD341" s="106"/>
      <c r="AE341" s="91" t="s">
        <v>993</v>
      </c>
      <c r="AF341" s="91">
        <v>51</v>
      </c>
      <c r="AG341" s="91">
        <v>13</v>
      </c>
      <c r="AH341" s="91">
        <v>3565</v>
      </c>
      <c r="AI341" s="91">
        <v>0</v>
      </c>
      <c r="AJ341" s="91"/>
      <c r="AK341" s="91"/>
      <c r="AL341" s="91"/>
      <c r="AM341" s="91"/>
      <c r="AN341" s="91"/>
      <c r="AO341" s="94">
        <v>42134.368819444448</v>
      </c>
      <c r="AP341" s="91"/>
      <c r="AQ341" s="91" t="b">
        <v>1</v>
      </c>
      <c r="AR341" s="91" t="b">
        <v>0</v>
      </c>
      <c r="AS341" s="91" t="b">
        <v>0</v>
      </c>
      <c r="AT341" s="91" t="s">
        <v>246</v>
      </c>
      <c r="AU341" s="91">
        <v>0</v>
      </c>
      <c r="AV341" s="97" t="s">
        <v>300</v>
      </c>
      <c r="AW341" s="91" t="b">
        <v>0</v>
      </c>
      <c r="AX341" s="91" t="s">
        <v>308</v>
      </c>
      <c r="AY341" s="97" t="s">
        <v>1021</v>
      </c>
      <c r="AZ341" s="91" t="s">
        <v>65</v>
      </c>
      <c r="BA341" s="130" t="s">
        <v>4393</v>
      </c>
      <c r="BB341">
        <v>1</v>
      </c>
      <c r="BC341" s="130">
        <v>0</v>
      </c>
      <c r="BD341" s="130">
        <v>0</v>
      </c>
      <c r="BE341" s="130"/>
      <c r="BF341" s="130" t="s">
        <v>4396</v>
      </c>
      <c r="BG341" s="90" t="e">
        <f>REPLACE(INDEX(GroupVertices[Group], MATCH(Vertices[[#This Row],[Vertex]],GroupVertices[Vertex],0)),1,1,"")</f>
        <v>#N/A</v>
      </c>
      <c r="BH341" s="51"/>
      <c r="BI341" s="51"/>
      <c r="BJ341" s="51"/>
      <c r="BK341" s="51"/>
      <c r="BL341" s="51"/>
      <c r="BM341" s="51"/>
      <c r="BN341" s="51"/>
      <c r="BO341" s="51"/>
      <c r="BP341" s="51"/>
      <c r="BQ341" s="51"/>
    </row>
    <row r="342" spans="1:69" ht="41.45" customHeight="1" x14ac:dyDescent="0.25">
      <c r="A342" s="14" t="s">
        <v>3642</v>
      </c>
      <c r="C342" s="108" t="s">
        <v>4409</v>
      </c>
      <c r="D342" s="15"/>
      <c r="E342" s="102"/>
      <c r="F342" s="125"/>
      <c r="G342" s="119" t="s">
        <v>2162</v>
      </c>
      <c r="H342" s="126"/>
      <c r="I342" s="16"/>
      <c r="J342" s="62"/>
      <c r="K342" s="127"/>
      <c r="L342" s="121" t="s">
        <v>3720</v>
      </c>
      <c r="M342" s="128"/>
      <c r="N342" s="104">
        <v>2187.2802734375</v>
      </c>
      <c r="O342" s="104">
        <v>1716.6531982421875</v>
      </c>
      <c r="P342" s="73"/>
      <c r="Q342" s="105"/>
      <c r="R342" s="105"/>
      <c r="S342" s="51">
        <v>1</v>
      </c>
      <c r="T342" s="51">
        <v>1</v>
      </c>
      <c r="U342" s="51">
        <v>0</v>
      </c>
      <c r="V342" s="52">
        <v>0</v>
      </c>
      <c r="W342" s="52">
        <v>8.6700000000000004E-4</v>
      </c>
      <c r="X342" s="52">
        <v>1.02E-4</v>
      </c>
      <c r="Y342" s="52">
        <v>0.44349499999999997</v>
      </c>
      <c r="Z342" s="52">
        <v>0</v>
      </c>
      <c r="AA342" s="52">
        <v>0</v>
      </c>
      <c r="AB342" s="78">
        <v>342</v>
      </c>
      <c r="AC342" s="78"/>
      <c r="AD342" s="106"/>
      <c r="AE342" s="91" t="s">
        <v>3688</v>
      </c>
      <c r="AF342" s="91">
        <v>3</v>
      </c>
      <c r="AG342" s="91">
        <v>13</v>
      </c>
      <c r="AH342" s="91">
        <v>2</v>
      </c>
      <c r="AI342" s="91">
        <v>0</v>
      </c>
      <c r="AJ342" s="91"/>
      <c r="AK342" s="91"/>
      <c r="AL342" s="91"/>
      <c r="AM342" s="91"/>
      <c r="AN342" s="91"/>
      <c r="AO342" s="94">
        <v>40417.252326388887</v>
      </c>
      <c r="AP342" s="91"/>
      <c r="AQ342" s="91" t="b">
        <v>1</v>
      </c>
      <c r="AR342" s="91" t="b">
        <v>1</v>
      </c>
      <c r="AS342" s="91" t="b">
        <v>0</v>
      </c>
      <c r="AT342" s="91" t="s">
        <v>246</v>
      </c>
      <c r="AU342" s="91">
        <v>0</v>
      </c>
      <c r="AV342" s="97" t="s">
        <v>300</v>
      </c>
      <c r="AW342" s="91" t="b">
        <v>0</v>
      </c>
      <c r="AX342" s="91" t="s">
        <v>308</v>
      </c>
      <c r="AY342" s="97" t="s">
        <v>3707</v>
      </c>
      <c r="AZ342" s="91" t="s">
        <v>65</v>
      </c>
      <c r="BA342" s="130" t="s">
        <v>3536</v>
      </c>
      <c r="BB342">
        <v>1</v>
      </c>
      <c r="BC342" s="130">
        <v>-1</v>
      </c>
      <c r="BD342" s="130">
        <v>-1</v>
      </c>
      <c r="BE342" s="130" t="s">
        <v>4406</v>
      </c>
      <c r="BF342" s="130" t="s">
        <v>4396</v>
      </c>
      <c r="BG342" s="90" t="str">
        <f>REPLACE(INDEX(GroupVertices[Group], MATCH(Vertices[[#This Row],[Vertex]],GroupVertices[Vertex],0)),1,1,"")</f>
        <v>orth</v>
      </c>
      <c r="BH342" s="51"/>
      <c r="BI342" s="51"/>
      <c r="BJ342" s="51"/>
      <c r="BK342" s="51"/>
      <c r="BL342" s="51"/>
      <c r="BM342" s="51"/>
      <c r="BN342" s="51"/>
      <c r="BO342" s="51"/>
      <c r="BP342" s="51"/>
      <c r="BQ342" s="51"/>
    </row>
    <row r="343" spans="1:69" ht="41.45" customHeight="1" x14ac:dyDescent="0.25">
      <c r="A343" s="14" t="s">
        <v>1915</v>
      </c>
      <c r="C343" s="108" t="s">
        <v>4409</v>
      </c>
      <c r="D343" s="126"/>
      <c r="E343" s="131"/>
      <c r="F343" s="125"/>
      <c r="G343" s="119" t="s">
        <v>1715</v>
      </c>
      <c r="H343" s="126"/>
      <c r="I343" s="132"/>
      <c r="J343" s="127"/>
      <c r="K343" s="127"/>
      <c r="L343" s="133" t="s">
        <v>1995</v>
      </c>
      <c r="M343" s="128"/>
      <c r="N343" s="134">
        <v>2334.08837890625</v>
      </c>
      <c r="O343" s="134">
        <v>2249.81591796875</v>
      </c>
      <c r="P343" s="135"/>
      <c r="Q343" s="136"/>
      <c r="R343" s="136"/>
      <c r="S343" s="51">
        <v>1</v>
      </c>
      <c r="T343" s="51">
        <v>1</v>
      </c>
      <c r="U343" s="51">
        <v>0</v>
      </c>
      <c r="V343" s="52">
        <v>0</v>
      </c>
      <c r="W343" s="52">
        <v>8.6700000000000004E-4</v>
      </c>
      <c r="X343" s="52">
        <v>1E-4</v>
      </c>
      <c r="Y343" s="52">
        <v>0.44761400000000001</v>
      </c>
      <c r="Z343" s="52">
        <v>0</v>
      </c>
      <c r="AA343" s="52">
        <v>0</v>
      </c>
      <c r="AB343" s="137">
        <v>343</v>
      </c>
      <c r="AC343" s="137"/>
      <c r="AD343" s="106"/>
      <c r="AE343" s="91" t="s">
        <v>1959</v>
      </c>
      <c r="AF343" s="91">
        <v>14</v>
      </c>
      <c r="AG343" s="91">
        <v>3</v>
      </c>
      <c r="AH343" s="91">
        <v>1</v>
      </c>
      <c r="AI343" s="91">
        <v>0</v>
      </c>
      <c r="AJ343" s="91"/>
      <c r="AK343" s="91"/>
      <c r="AL343" s="91"/>
      <c r="AM343" s="91"/>
      <c r="AN343" s="91"/>
      <c r="AO343" s="94">
        <v>41784.434710648151</v>
      </c>
      <c r="AP343" s="91"/>
      <c r="AQ343" s="91" t="b">
        <v>1</v>
      </c>
      <c r="AR343" s="91" t="b">
        <v>1</v>
      </c>
      <c r="AS343" s="91" t="b">
        <v>0</v>
      </c>
      <c r="AT343" s="91" t="s">
        <v>246</v>
      </c>
      <c r="AU343" s="91">
        <v>0</v>
      </c>
      <c r="AV343" s="97" t="s">
        <v>300</v>
      </c>
      <c r="AW343" s="91" t="b">
        <v>0</v>
      </c>
      <c r="AX343" s="91" t="s">
        <v>308</v>
      </c>
      <c r="AY343" s="97" t="s">
        <v>1988</v>
      </c>
      <c r="AZ343" s="91" t="s">
        <v>65</v>
      </c>
      <c r="BA343" s="130" t="s">
        <v>1897</v>
      </c>
      <c r="BB343">
        <v>1</v>
      </c>
      <c r="BC343" s="130">
        <v>-1</v>
      </c>
      <c r="BD343" s="130">
        <v>-1</v>
      </c>
      <c r="BE343" s="130" t="s">
        <v>4406</v>
      </c>
      <c r="BF343" s="130" t="s">
        <v>4396</v>
      </c>
      <c r="BG343" s="90" t="str">
        <f>REPLACE(INDEX(GroupVertices[Group], MATCH(Vertices[[#This Row],[Vertex]],GroupVertices[Vertex],0)),1,1,"")</f>
        <v>orth</v>
      </c>
      <c r="BH343" s="51"/>
      <c r="BI343" s="51"/>
      <c r="BJ343" s="51"/>
      <c r="BK343" s="51"/>
      <c r="BL343" s="51"/>
      <c r="BM343" s="51"/>
      <c r="BN343" s="51"/>
      <c r="BO343" s="51"/>
      <c r="BP343" s="51"/>
      <c r="BQ343" s="51"/>
    </row>
    <row r="344" spans="1:69" ht="41.45" customHeight="1" x14ac:dyDescent="0.25">
      <c r="A344" s="14" t="s">
        <v>2068</v>
      </c>
      <c r="C344" s="108" t="s">
        <v>4410</v>
      </c>
      <c r="D344" s="15"/>
      <c r="E344" s="102"/>
      <c r="F344" s="125"/>
      <c r="G344" s="119" t="s">
        <v>2170</v>
      </c>
      <c r="H344" s="126"/>
      <c r="I344" s="16"/>
      <c r="J344" s="62"/>
      <c r="K344" s="127"/>
      <c r="L344" s="121" t="s">
        <v>2506</v>
      </c>
      <c r="M344" s="128"/>
      <c r="N344" s="104">
        <v>9778.4296875</v>
      </c>
      <c r="O344" s="104">
        <v>4779.50439453125</v>
      </c>
      <c r="P344" s="73"/>
      <c r="Q344" s="105"/>
      <c r="R344" s="105"/>
      <c r="S344" s="51">
        <v>3</v>
      </c>
      <c r="T344" s="51">
        <v>2</v>
      </c>
      <c r="U344" s="51">
        <v>1</v>
      </c>
      <c r="V344" s="52">
        <v>0</v>
      </c>
      <c r="W344" s="52">
        <v>8.6600000000000002E-4</v>
      </c>
      <c r="X344" s="52">
        <v>9.8999999999999994E-5</v>
      </c>
      <c r="Y344" s="52">
        <v>0.81201699999999999</v>
      </c>
      <c r="Z344" s="52">
        <v>0</v>
      </c>
      <c r="AA344" s="52">
        <v>0</v>
      </c>
      <c r="AB344" s="78">
        <v>344</v>
      </c>
      <c r="AC344" s="78"/>
      <c r="AD344" s="106"/>
      <c r="AE344" s="91" t="s">
        <v>2305</v>
      </c>
      <c r="AF344" s="91">
        <v>53</v>
      </c>
      <c r="AG344" s="91">
        <v>6443</v>
      </c>
      <c r="AH344" s="91">
        <v>23441</v>
      </c>
      <c r="AI344" s="91">
        <v>11538</v>
      </c>
      <c r="AJ344" s="91">
        <v>-14400</v>
      </c>
      <c r="AK344" s="91" t="s">
        <v>2336</v>
      </c>
      <c r="AL344" s="91" t="s">
        <v>2353</v>
      </c>
      <c r="AM344" s="97" t="s">
        <v>2372</v>
      </c>
      <c r="AN344" s="91" t="s">
        <v>2379</v>
      </c>
      <c r="AO344" s="94">
        <v>41910.159479166665</v>
      </c>
      <c r="AP344" s="97" t="s">
        <v>2396</v>
      </c>
      <c r="AQ344" s="91" t="b">
        <v>0</v>
      </c>
      <c r="AR344" s="91" t="b">
        <v>0</v>
      </c>
      <c r="AS344" s="91" t="b">
        <v>1</v>
      </c>
      <c r="AT344" s="91" t="s">
        <v>246</v>
      </c>
      <c r="AU344" s="91">
        <v>47</v>
      </c>
      <c r="AV344" s="97" t="s">
        <v>2417</v>
      </c>
      <c r="AW344" s="91" t="b">
        <v>0</v>
      </c>
      <c r="AX344" s="91" t="s">
        <v>308</v>
      </c>
      <c r="AY344" s="97" t="s">
        <v>2461</v>
      </c>
      <c r="AZ344" s="91" t="s">
        <v>66</v>
      </c>
      <c r="BA344" s="130" t="s">
        <v>2044</v>
      </c>
      <c r="BB344">
        <v>3</v>
      </c>
      <c r="BC344" s="130">
        <v>0</v>
      </c>
      <c r="BD344" s="130">
        <v>0</v>
      </c>
      <c r="BE344" s="130" t="s">
        <v>4407</v>
      </c>
      <c r="BF344" s="130" t="s">
        <v>4397</v>
      </c>
      <c r="BG344" s="90" t="str">
        <f>REPLACE(INDEX(GroupVertices[Group], MATCH(Vertices[[#This Row],[Vertex]],GroupVertices[Vertex],0)),1,1,"")</f>
        <v>est</v>
      </c>
      <c r="BH344" s="51" t="s">
        <v>2133</v>
      </c>
      <c r="BI344" s="51" t="s">
        <v>2133</v>
      </c>
      <c r="BJ344" s="51" t="s">
        <v>342</v>
      </c>
      <c r="BK344" s="51" t="s">
        <v>342</v>
      </c>
      <c r="BL344" s="51"/>
      <c r="BM344" s="51"/>
      <c r="BN344" s="161" t="s">
        <v>4825</v>
      </c>
      <c r="BO344" s="161" t="s">
        <v>4825</v>
      </c>
      <c r="BP344" s="161" t="s">
        <v>5171</v>
      </c>
      <c r="BQ344" s="161" t="s">
        <v>5171</v>
      </c>
    </row>
    <row r="345" spans="1:69" ht="41.45" customHeight="1" x14ac:dyDescent="0.25">
      <c r="A345" s="14" t="s">
        <v>514</v>
      </c>
      <c r="C345" s="108" t="s">
        <v>4409</v>
      </c>
      <c r="D345" s="126"/>
      <c r="E345" s="131"/>
      <c r="F345" s="125"/>
      <c r="G345" s="119" t="s">
        <v>635</v>
      </c>
      <c r="H345" s="126"/>
      <c r="I345" s="132"/>
      <c r="J345" s="127"/>
      <c r="K345" s="127"/>
      <c r="L345" s="133" t="s">
        <v>667</v>
      </c>
      <c r="M345" s="128"/>
      <c r="N345" s="134">
        <v>7663.12548828125</v>
      </c>
      <c r="O345" s="134">
        <v>2506.651123046875</v>
      </c>
      <c r="P345" s="135"/>
      <c r="Q345" s="136"/>
      <c r="R345" s="136"/>
      <c r="S345" s="51">
        <v>1</v>
      </c>
      <c r="T345" s="51">
        <v>1</v>
      </c>
      <c r="U345" s="51">
        <v>0</v>
      </c>
      <c r="V345" s="52">
        <v>0</v>
      </c>
      <c r="W345" s="52">
        <v>8.7500000000000002E-4</v>
      </c>
      <c r="X345" s="52">
        <v>9.7999999999999997E-5</v>
      </c>
      <c r="Y345" s="52">
        <v>0.469495</v>
      </c>
      <c r="Z345" s="52">
        <v>0</v>
      </c>
      <c r="AA345" s="52">
        <v>0</v>
      </c>
      <c r="AB345" s="137">
        <v>345</v>
      </c>
      <c r="AC345" s="137"/>
      <c r="AD345" s="106"/>
      <c r="AE345" s="91" t="s">
        <v>569</v>
      </c>
      <c r="AF345" s="91">
        <v>227</v>
      </c>
      <c r="AG345" s="91">
        <v>3152</v>
      </c>
      <c r="AH345" s="91">
        <v>2861</v>
      </c>
      <c r="AI345" s="91">
        <v>3425</v>
      </c>
      <c r="AJ345" s="91">
        <v>-25200</v>
      </c>
      <c r="AK345" s="91" t="s">
        <v>584</v>
      </c>
      <c r="AL345" s="91" t="s">
        <v>596</v>
      </c>
      <c r="AM345" s="97" t="s">
        <v>603</v>
      </c>
      <c r="AN345" s="91" t="s">
        <v>292</v>
      </c>
      <c r="AO345" s="94">
        <v>42074.559907407405</v>
      </c>
      <c r="AP345" s="97" t="s">
        <v>618</v>
      </c>
      <c r="AQ345" s="91" t="b">
        <v>1</v>
      </c>
      <c r="AR345" s="91" t="b">
        <v>0</v>
      </c>
      <c r="AS345" s="91" t="b">
        <v>1</v>
      </c>
      <c r="AT345" s="91" t="s">
        <v>246</v>
      </c>
      <c r="AU345" s="91">
        <v>49</v>
      </c>
      <c r="AV345" s="97" t="s">
        <v>300</v>
      </c>
      <c r="AW345" s="91" t="b">
        <v>0</v>
      </c>
      <c r="AX345" s="91" t="s">
        <v>308</v>
      </c>
      <c r="AY345" s="97" t="s">
        <v>651</v>
      </c>
      <c r="AZ345" s="91" t="s">
        <v>65</v>
      </c>
      <c r="BA345" s="130" t="s">
        <v>670</v>
      </c>
      <c r="BB345">
        <v>1</v>
      </c>
      <c r="BC345" s="130">
        <v>0</v>
      </c>
      <c r="BD345" s="130">
        <v>0</v>
      </c>
      <c r="BE345" s="130" t="s">
        <v>4405</v>
      </c>
      <c r="BF345" s="130" t="s">
        <v>4396</v>
      </c>
      <c r="BG345" s="90" t="str">
        <f>REPLACE(INDEX(GroupVertices[Group], MATCH(Vertices[[#This Row],[Vertex]],GroupVertices[Vertex],0)),1,1,"")</f>
        <v>ast</v>
      </c>
      <c r="BH345" s="51"/>
      <c r="BI345" s="51"/>
      <c r="BJ345" s="51"/>
      <c r="BK345" s="51"/>
      <c r="BL345" s="51"/>
      <c r="BM345" s="51"/>
      <c r="BN345" s="51"/>
      <c r="BO345" s="51"/>
      <c r="BP345" s="51"/>
      <c r="BQ345" s="51"/>
    </row>
    <row r="346" spans="1:69" ht="41.45" customHeight="1" x14ac:dyDescent="0.25">
      <c r="A346" s="14" t="s">
        <v>515</v>
      </c>
      <c r="C346" s="108" t="s">
        <v>4409</v>
      </c>
      <c r="D346" s="15"/>
      <c r="E346" s="102"/>
      <c r="F346" s="125"/>
      <c r="G346" s="119" t="s">
        <v>636</v>
      </c>
      <c r="H346" s="126"/>
      <c r="I346" s="16"/>
      <c r="J346" s="62"/>
      <c r="K346" s="127"/>
      <c r="L346" s="121" t="s">
        <v>668</v>
      </c>
      <c r="M346" s="128"/>
      <c r="N346" s="104">
        <v>7955.7001953125</v>
      </c>
      <c r="O346" s="104">
        <v>1802.5069580078125</v>
      </c>
      <c r="P346" s="73"/>
      <c r="Q346" s="105"/>
      <c r="R346" s="105"/>
      <c r="S346" s="51">
        <v>1</v>
      </c>
      <c r="T346" s="51">
        <v>1</v>
      </c>
      <c r="U346" s="51">
        <v>0</v>
      </c>
      <c r="V346" s="52">
        <v>0</v>
      </c>
      <c r="W346" s="52">
        <v>8.7500000000000002E-4</v>
      </c>
      <c r="X346" s="52">
        <v>9.7999999999999997E-5</v>
      </c>
      <c r="Y346" s="52">
        <v>0.469495</v>
      </c>
      <c r="Z346" s="52">
        <v>0</v>
      </c>
      <c r="AA346" s="52">
        <v>0</v>
      </c>
      <c r="AB346" s="78">
        <v>346</v>
      </c>
      <c r="AC346" s="78"/>
      <c r="AD346" s="106"/>
      <c r="AE346" s="91" t="s">
        <v>570</v>
      </c>
      <c r="AF346" s="91">
        <v>140</v>
      </c>
      <c r="AG346" s="91">
        <v>5137</v>
      </c>
      <c r="AH346" s="91">
        <v>14147</v>
      </c>
      <c r="AI346" s="91">
        <v>711</v>
      </c>
      <c r="AJ346" s="91">
        <v>19800</v>
      </c>
      <c r="AK346" s="91" t="s">
        <v>585</v>
      </c>
      <c r="AL346" s="91" t="s">
        <v>284</v>
      </c>
      <c r="AM346" s="97" t="s">
        <v>604</v>
      </c>
      <c r="AN346" s="91" t="s">
        <v>606</v>
      </c>
      <c r="AO346" s="94">
        <v>41437.248472222222</v>
      </c>
      <c r="AP346" s="97" t="s">
        <v>619</v>
      </c>
      <c r="AQ346" s="91" t="b">
        <v>0</v>
      </c>
      <c r="AR346" s="91" t="b">
        <v>0</v>
      </c>
      <c r="AS346" s="91" t="b">
        <v>1</v>
      </c>
      <c r="AT346" s="91" t="s">
        <v>246</v>
      </c>
      <c r="AU346" s="91">
        <v>74</v>
      </c>
      <c r="AV346" s="97" t="s">
        <v>626</v>
      </c>
      <c r="AW346" s="91" t="b">
        <v>0</v>
      </c>
      <c r="AX346" s="91" t="s">
        <v>308</v>
      </c>
      <c r="AY346" s="97" t="s">
        <v>652</v>
      </c>
      <c r="AZ346" s="91" t="s">
        <v>65</v>
      </c>
      <c r="BA346" s="130" t="s">
        <v>670</v>
      </c>
      <c r="BB346">
        <v>1</v>
      </c>
      <c r="BC346" s="130">
        <v>0</v>
      </c>
      <c r="BD346" s="130">
        <v>0</v>
      </c>
      <c r="BE346" s="130" t="s">
        <v>4405</v>
      </c>
      <c r="BF346" s="130" t="s">
        <v>4396</v>
      </c>
      <c r="BG346" s="90" t="str">
        <f>REPLACE(INDEX(GroupVertices[Group], MATCH(Vertices[[#This Row],[Vertex]],GroupVertices[Vertex],0)),1,1,"")</f>
        <v>ast</v>
      </c>
      <c r="BH346" s="51"/>
      <c r="BI346" s="51"/>
      <c r="BJ346" s="51"/>
      <c r="BK346" s="51"/>
      <c r="BL346" s="51"/>
      <c r="BM346" s="51"/>
      <c r="BN346" s="51"/>
      <c r="BO346" s="51"/>
      <c r="BP346" s="51"/>
      <c r="BQ346" s="51"/>
    </row>
    <row r="347" spans="1:69" ht="41.45" customHeight="1" x14ac:dyDescent="0.25">
      <c r="A347" s="107" t="s">
        <v>516</v>
      </c>
      <c r="C347" s="108" t="s">
        <v>4409</v>
      </c>
      <c r="D347" s="126"/>
      <c r="E347" s="131"/>
      <c r="F347" s="125"/>
      <c r="G347" s="119" t="s">
        <v>637</v>
      </c>
      <c r="H347" s="126"/>
      <c r="I347" s="132"/>
      <c r="J347" s="127"/>
      <c r="K347" s="127"/>
      <c r="L347" s="133" t="s">
        <v>669</v>
      </c>
      <c r="M347" s="128"/>
      <c r="N347" s="134">
        <v>7747.94482421875</v>
      </c>
      <c r="O347" s="134">
        <v>927.25787353515625</v>
      </c>
      <c r="P347" s="135"/>
      <c r="Q347" s="136"/>
      <c r="R347" s="136"/>
      <c r="S347" s="51">
        <v>1</v>
      </c>
      <c r="T347" s="51">
        <v>1</v>
      </c>
      <c r="U347" s="51">
        <v>0</v>
      </c>
      <c r="V347" s="52">
        <v>0</v>
      </c>
      <c r="W347" s="52">
        <v>8.7500000000000002E-4</v>
      </c>
      <c r="X347" s="52">
        <v>9.7999999999999997E-5</v>
      </c>
      <c r="Y347" s="52">
        <v>0.469495</v>
      </c>
      <c r="Z347" s="52">
        <v>0</v>
      </c>
      <c r="AA347" s="52">
        <v>0</v>
      </c>
      <c r="AB347" s="137">
        <v>347</v>
      </c>
      <c r="AC347" s="137"/>
      <c r="AD347" s="118"/>
      <c r="AE347" s="92" t="s">
        <v>571</v>
      </c>
      <c r="AF347" s="92">
        <v>4306</v>
      </c>
      <c r="AG347" s="92">
        <v>25519</v>
      </c>
      <c r="AH347" s="92">
        <v>62459</v>
      </c>
      <c r="AI347" s="92">
        <v>3</v>
      </c>
      <c r="AJ347" s="92">
        <v>19800</v>
      </c>
      <c r="AK347" s="92" t="s">
        <v>586</v>
      </c>
      <c r="AL347" s="92" t="s">
        <v>591</v>
      </c>
      <c r="AM347" s="98" t="s">
        <v>605</v>
      </c>
      <c r="AN347" s="92" t="s">
        <v>291</v>
      </c>
      <c r="AO347" s="95">
        <v>39726.793981481482</v>
      </c>
      <c r="AP347" s="98" t="s">
        <v>620</v>
      </c>
      <c r="AQ347" s="92" t="b">
        <v>1</v>
      </c>
      <c r="AR347" s="92" t="b">
        <v>0</v>
      </c>
      <c r="AS347" s="92" t="b">
        <v>1</v>
      </c>
      <c r="AT347" s="92" t="s">
        <v>246</v>
      </c>
      <c r="AU347" s="92">
        <v>187</v>
      </c>
      <c r="AV347" s="98" t="s">
        <v>300</v>
      </c>
      <c r="AW347" s="92" t="b">
        <v>0</v>
      </c>
      <c r="AX347" s="92" t="s">
        <v>308</v>
      </c>
      <c r="AY347" s="98" t="s">
        <v>653</v>
      </c>
      <c r="AZ347" s="92" t="s">
        <v>65</v>
      </c>
      <c r="BA347" s="130" t="s">
        <v>670</v>
      </c>
      <c r="BB347">
        <v>1</v>
      </c>
      <c r="BC347" s="130">
        <v>0</v>
      </c>
      <c r="BD347" s="130">
        <v>0</v>
      </c>
      <c r="BE347" s="130" t="s">
        <v>4405</v>
      </c>
      <c r="BF347" s="130" t="s">
        <v>4396</v>
      </c>
      <c r="BG347" s="90" t="str">
        <f>REPLACE(INDEX(GroupVertices[Group], MATCH(Vertices[[#This Row],[Vertex]],GroupVertices[Vertex],0)),1,1,"")</f>
        <v>ast</v>
      </c>
      <c r="BH347" s="51"/>
      <c r="BI347" s="51"/>
      <c r="BJ347" s="51"/>
      <c r="BK347" s="51"/>
      <c r="BL347" s="51"/>
      <c r="BM347" s="51"/>
      <c r="BN347" s="51"/>
      <c r="BO347" s="51"/>
      <c r="BP347" s="51"/>
      <c r="BQ347" s="51"/>
    </row>
    <row r="348" spans="1:69" ht="41.45" customHeight="1" x14ac:dyDescent="0.25">
      <c r="A348" s="14" t="s">
        <v>511</v>
      </c>
      <c r="C348" s="108" t="s">
        <v>4410</v>
      </c>
      <c r="D348" s="15"/>
      <c r="E348" s="102"/>
      <c r="F348" s="125"/>
      <c r="G348" s="119" t="s">
        <v>632</v>
      </c>
      <c r="H348" s="126"/>
      <c r="I348" s="16"/>
      <c r="J348" s="62"/>
      <c r="K348" s="127"/>
      <c r="L348" s="121" t="s">
        <v>664</v>
      </c>
      <c r="M348" s="128"/>
      <c r="N348" s="104">
        <v>7666.95361328125</v>
      </c>
      <c r="O348" s="104">
        <v>1106.7210693359375</v>
      </c>
      <c r="P348" s="73"/>
      <c r="Q348" s="105"/>
      <c r="R348" s="105"/>
      <c r="S348" s="51">
        <v>1</v>
      </c>
      <c r="T348" s="51">
        <v>1</v>
      </c>
      <c r="U348" s="51">
        <v>0</v>
      </c>
      <c r="V348" s="52">
        <v>0</v>
      </c>
      <c r="W348" s="52">
        <v>8.7500000000000002E-4</v>
      </c>
      <c r="X348" s="52">
        <v>9.7999999999999997E-5</v>
      </c>
      <c r="Y348" s="52">
        <v>0.469495</v>
      </c>
      <c r="Z348" s="52">
        <v>0</v>
      </c>
      <c r="AA348" s="52">
        <v>0</v>
      </c>
      <c r="AB348" s="78">
        <v>349</v>
      </c>
      <c r="AC348" s="78"/>
      <c r="AD348" s="106"/>
      <c r="AE348" s="91" t="s">
        <v>566</v>
      </c>
      <c r="AF348" s="91">
        <v>57</v>
      </c>
      <c r="AG348" s="91">
        <v>664</v>
      </c>
      <c r="AH348" s="91">
        <v>665</v>
      </c>
      <c r="AI348" s="91">
        <v>45</v>
      </c>
      <c r="AJ348" s="91">
        <v>-25200</v>
      </c>
      <c r="AK348" s="91" t="s">
        <v>581</v>
      </c>
      <c r="AL348" s="91" t="s">
        <v>594</v>
      </c>
      <c r="AM348" s="97" t="s">
        <v>288</v>
      </c>
      <c r="AN348" s="91" t="s">
        <v>292</v>
      </c>
      <c r="AO348" s="94">
        <v>42457.282476851855</v>
      </c>
      <c r="AP348" s="97" t="s">
        <v>616</v>
      </c>
      <c r="AQ348" s="91" t="b">
        <v>1</v>
      </c>
      <c r="AR348" s="91" t="b">
        <v>0</v>
      </c>
      <c r="AS348" s="91" t="b">
        <v>0</v>
      </c>
      <c r="AT348" s="91" t="s">
        <v>246</v>
      </c>
      <c r="AU348" s="91">
        <v>0</v>
      </c>
      <c r="AV348" s="91"/>
      <c r="AW348" s="91" t="b">
        <v>1</v>
      </c>
      <c r="AX348" s="91" t="s">
        <v>308</v>
      </c>
      <c r="AY348" s="97" t="s">
        <v>648</v>
      </c>
      <c r="AZ348" s="91" t="s">
        <v>65</v>
      </c>
      <c r="BA348" s="130" t="s">
        <v>670</v>
      </c>
      <c r="BB348">
        <v>1</v>
      </c>
      <c r="BC348" s="130">
        <v>0</v>
      </c>
      <c r="BD348" s="130">
        <v>0</v>
      </c>
      <c r="BE348" s="130" t="s">
        <v>4405</v>
      </c>
      <c r="BF348" s="130" t="s">
        <v>4397</v>
      </c>
      <c r="BG348" s="90" t="str">
        <f>REPLACE(INDEX(GroupVertices[Group], MATCH(Vertices[[#This Row],[Vertex]],GroupVertices[Vertex],0)),1,1,"")</f>
        <v>ast</v>
      </c>
      <c r="BH348" s="51"/>
      <c r="BI348" s="51"/>
      <c r="BJ348" s="51"/>
      <c r="BK348" s="51"/>
      <c r="BL348" s="51"/>
      <c r="BM348" s="51"/>
      <c r="BN348" s="51"/>
      <c r="BO348" s="51"/>
      <c r="BP348" s="51"/>
      <c r="BQ348" s="51"/>
    </row>
    <row r="349" spans="1:69" ht="41.45" customHeight="1" x14ac:dyDescent="0.25">
      <c r="A349" s="14" t="s">
        <v>512</v>
      </c>
      <c r="C349" s="108" t="s">
        <v>4410</v>
      </c>
      <c r="D349" s="15"/>
      <c r="E349" s="102"/>
      <c r="F349" s="125"/>
      <c r="G349" s="119" t="s">
        <v>633</v>
      </c>
      <c r="H349" s="126"/>
      <c r="I349" s="16"/>
      <c r="J349" s="62"/>
      <c r="K349" s="127"/>
      <c r="L349" s="121" t="s">
        <v>665</v>
      </c>
      <c r="M349" s="128"/>
      <c r="N349" s="104">
        <v>7874.71435546875</v>
      </c>
      <c r="O349" s="104">
        <v>2463.281982421875</v>
      </c>
      <c r="P349" s="73"/>
      <c r="Q349" s="105"/>
      <c r="R349" s="105"/>
      <c r="S349" s="51">
        <v>1</v>
      </c>
      <c r="T349" s="51">
        <v>1</v>
      </c>
      <c r="U349" s="51">
        <v>0</v>
      </c>
      <c r="V349" s="52">
        <v>0</v>
      </c>
      <c r="W349" s="52">
        <v>8.7500000000000002E-4</v>
      </c>
      <c r="X349" s="52">
        <v>9.7999999999999997E-5</v>
      </c>
      <c r="Y349" s="52">
        <v>0.469495</v>
      </c>
      <c r="Z349" s="52">
        <v>0</v>
      </c>
      <c r="AA349" s="52">
        <v>0</v>
      </c>
      <c r="AB349" s="78">
        <v>350</v>
      </c>
      <c r="AC349" s="78"/>
      <c r="AD349" s="106"/>
      <c r="AE349" s="91" t="s">
        <v>567</v>
      </c>
      <c r="AF349" s="91">
        <v>2839</v>
      </c>
      <c r="AG349" s="91">
        <v>4048</v>
      </c>
      <c r="AH349" s="91">
        <v>42026</v>
      </c>
      <c r="AI349" s="91">
        <v>764</v>
      </c>
      <c r="AJ349" s="91">
        <v>-36000</v>
      </c>
      <c r="AK349" s="91" t="s">
        <v>582</v>
      </c>
      <c r="AL349" s="91" t="s">
        <v>595</v>
      </c>
      <c r="AM349" s="97" t="s">
        <v>602</v>
      </c>
      <c r="AN349" s="91" t="s">
        <v>607</v>
      </c>
      <c r="AO349" s="94">
        <v>40656.220543981479</v>
      </c>
      <c r="AP349" s="97" t="s">
        <v>617</v>
      </c>
      <c r="AQ349" s="91" t="b">
        <v>0</v>
      </c>
      <c r="AR349" s="91" t="b">
        <v>0</v>
      </c>
      <c r="AS349" s="91" t="b">
        <v>1</v>
      </c>
      <c r="AT349" s="91" t="s">
        <v>246</v>
      </c>
      <c r="AU349" s="91">
        <v>74</v>
      </c>
      <c r="AV349" s="97" t="s">
        <v>625</v>
      </c>
      <c r="AW349" s="91" t="b">
        <v>0</v>
      </c>
      <c r="AX349" s="91" t="s">
        <v>308</v>
      </c>
      <c r="AY349" s="97" t="s">
        <v>649</v>
      </c>
      <c r="AZ349" s="91" t="s">
        <v>65</v>
      </c>
      <c r="BA349" s="130" t="s">
        <v>670</v>
      </c>
      <c r="BB349">
        <v>1</v>
      </c>
      <c r="BC349" s="130">
        <v>0</v>
      </c>
      <c r="BD349" s="130">
        <v>0</v>
      </c>
      <c r="BE349" s="130" t="s">
        <v>4405</v>
      </c>
      <c r="BF349" s="130" t="s">
        <v>4397</v>
      </c>
      <c r="BG349" s="90" t="str">
        <f>REPLACE(INDEX(GroupVertices[Group], MATCH(Vertices[[#This Row],[Vertex]],GroupVertices[Vertex],0)),1,1,"")</f>
        <v>ast</v>
      </c>
      <c r="BH349" s="51"/>
      <c r="BI349" s="51"/>
      <c r="BJ349" s="51"/>
      <c r="BK349" s="51"/>
      <c r="BL349" s="51"/>
      <c r="BM349" s="51"/>
      <c r="BN349" s="51"/>
      <c r="BO349" s="51"/>
      <c r="BP349" s="51"/>
      <c r="BQ349" s="51"/>
    </row>
    <row r="350" spans="1:69" ht="41.45" customHeight="1" x14ac:dyDescent="0.25">
      <c r="A350" s="14" t="s">
        <v>513</v>
      </c>
      <c r="C350" s="108" t="s">
        <v>4410</v>
      </c>
      <c r="D350" s="15"/>
      <c r="E350" s="102"/>
      <c r="F350" s="125"/>
      <c r="G350" s="119" t="s">
        <v>634</v>
      </c>
      <c r="H350" s="126"/>
      <c r="I350" s="16"/>
      <c r="J350" s="62"/>
      <c r="K350" s="127"/>
      <c r="L350" s="121" t="s">
        <v>666</v>
      </c>
      <c r="M350" s="128"/>
      <c r="N350" s="104">
        <v>6745.9130859375</v>
      </c>
      <c r="O350" s="104">
        <v>1707.7440185546875</v>
      </c>
      <c r="P350" s="73"/>
      <c r="Q350" s="105"/>
      <c r="R350" s="105"/>
      <c r="S350" s="51">
        <v>1</v>
      </c>
      <c r="T350" s="51">
        <v>1</v>
      </c>
      <c r="U350" s="51">
        <v>0</v>
      </c>
      <c r="V350" s="52">
        <v>0</v>
      </c>
      <c r="W350" s="52">
        <v>8.7500000000000002E-4</v>
      </c>
      <c r="X350" s="52">
        <v>9.7999999999999997E-5</v>
      </c>
      <c r="Y350" s="52">
        <v>0.469495</v>
      </c>
      <c r="Z350" s="52">
        <v>0</v>
      </c>
      <c r="AA350" s="52">
        <v>0</v>
      </c>
      <c r="AB350" s="78">
        <v>351</v>
      </c>
      <c r="AC350" s="78"/>
      <c r="AD350" s="106"/>
      <c r="AE350" s="91" t="s">
        <v>568</v>
      </c>
      <c r="AF350" s="91">
        <v>40</v>
      </c>
      <c r="AG350" s="91">
        <v>11695</v>
      </c>
      <c r="AH350" s="91">
        <v>18729</v>
      </c>
      <c r="AI350" s="91">
        <v>0</v>
      </c>
      <c r="AJ350" s="91">
        <v>19800</v>
      </c>
      <c r="AK350" s="91" t="s">
        <v>583</v>
      </c>
      <c r="AL350" s="91" t="s">
        <v>590</v>
      </c>
      <c r="AM350" s="91"/>
      <c r="AN350" s="91" t="s">
        <v>291</v>
      </c>
      <c r="AO350" s="94">
        <v>39914.53224537037</v>
      </c>
      <c r="AP350" s="91"/>
      <c r="AQ350" s="91" t="b">
        <v>1</v>
      </c>
      <c r="AR350" s="91" t="b">
        <v>0</v>
      </c>
      <c r="AS350" s="91" t="b">
        <v>0</v>
      </c>
      <c r="AT350" s="91" t="s">
        <v>246</v>
      </c>
      <c r="AU350" s="91">
        <v>71</v>
      </c>
      <c r="AV350" s="97" t="s">
        <v>300</v>
      </c>
      <c r="AW350" s="91" t="b">
        <v>0</v>
      </c>
      <c r="AX350" s="91" t="s">
        <v>308</v>
      </c>
      <c r="AY350" s="97" t="s">
        <v>650</v>
      </c>
      <c r="AZ350" s="91" t="s">
        <v>65</v>
      </c>
      <c r="BA350" s="130" t="s">
        <v>670</v>
      </c>
      <c r="BB350">
        <v>1</v>
      </c>
      <c r="BC350" s="130">
        <v>0</v>
      </c>
      <c r="BD350" s="130">
        <v>0</v>
      </c>
      <c r="BE350" s="130" t="s">
        <v>4405</v>
      </c>
      <c r="BF350" s="130" t="s">
        <v>4397</v>
      </c>
      <c r="BG350" s="90" t="str">
        <f>REPLACE(INDEX(GroupVertices[Group], MATCH(Vertices[[#This Row],[Vertex]],GroupVertices[Vertex],0)),1,1,"")</f>
        <v>ast</v>
      </c>
      <c r="BH350" s="51"/>
      <c r="BI350" s="51"/>
      <c r="BJ350" s="51"/>
      <c r="BK350" s="51"/>
      <c r="BL350" s="51"/>
      <c r="BM350" s="51"/>
      <c r="BN350" s="51"/>
      <c r="BO350" s="51"/>
      <c r="BP350" s="51"/>
      <c r="BQ350" s="51"/>
    </row>
    <row r="351" spans="1:69" ht="41.45" customHeight="1" x14ac:dyDescent="0.25">
      <c r="A351" s="14" t="s">
        <v>2087</v>
      </c>
      <c r="C351" s="108" t="s">
        <v>4409</v>
      </c>
      <c r="D351" s="126"/>
      <c r="E351" s="131"/>
      <c r="F351" s="125"/>
      <c r="G351" s="119" t="s">
        <v>2425</v>
      </c>
      <c r="H351" s="126"/>
      <c r="I351" s="132"/>
      <c r="J351" s="127"/>
      <c r="K351" s="127"/>
      <c r="L351" s="133" t="s">
        <v>2499</v>
      </c>
      <c r="M351" s="128"/>
      <c r="N351" s="134">
        <v>3647.853515625</v>
      </c>
      <c r="O351" s="134">
        <v>5525.931640625</v>
      </c>
      <c r="P351" s="135"/>
      <c r="Q351" s="136"/>
      <c r="R351" s="136"/>
      <c r="S351" s="51">
        <v>1</v>
      </c>
      <c r="T351" s="51">
        <v>1</v>
      </c>
      <c r="U351" s="51">
        <v>0</v>
      </c>
      <c r="V351" s="52">
        <v>0</v>
      </c>
      <c r="W351" s="52">
        <v>8.6899999999999998E-4</v>
      </c>
      <c r="X351" s="52">
        <v>9.7999999999999997E-5</v>
      </c>
      <c r="Y351" s="52">
        <v>0.415632</v>
      </c>
      <c r="Z351" s="52">
        <v>0</v>
      </c>
      <c r="AA351" s="52">
        <v>0</v>
      </c>
      <c r="AB351" s="137">
        <v>348</v>
      </c>
      <c r="AC351" s="137"/>
      <c r="AD351" s="106"/>
      <c r="AE351" s="91" t="s">
        <v>2087</v>
      </c>
      <c r="AF351" s="91">
        <v>2</v>
      </c>
      <c r="AG351" s="91">
        <v>701</v>
      </c>
      <c r="AH351" s="91">
        <v>32</v>
      </c>
      <c r="AI351" s="91">
        <v>0</v>
      </c>
      <c r="AJ351" s="91">
        <v>-25200</v>
      </c>
      <c r="AK351" s="91" t="s">
        <v>2332</v>
      </c>
      <c r="AL351" s="91"/>
      <c r="AM351" s="91"/>
      <c r="AN351" s="91" t="s">
        <v>292</v>
      </c>
      <c r="AO351" s="94">
        <v>39828.046956018516</v>
      </c>
      <c r="AP351" s="91"/>
      <c r="AQ351" s="91" t="b">
        <v>0</v>
      </c>
      <c r="AR351" s="91" t="b">
        <v>0</v>
      </c>
      <c r="AS351" s="91" t="b">
        <v>0</v>
      </c>
      <c r="AT351" s="91" t="s">
        <v>246</v>
      </c>
      <c r="AU351" s="91">
        <v>24</v>
      </c>
      <c r="AV351" s="97" t="s">
        <v>300</v>
      </c>
      <c r="AW351" s="91" t="b">
        <v>0</v>
      </c>
      <c r="AX351" s="91" t="s">
        <v>308</v>
      </c>
      <c r="AY351" s="97" t="s">
        <v>2454</v>
      </c>
      <c r="AZ351" s="91" t="s">
        <v>65</v>
      </c>
      <c r="BA351" s="130" t="s">
        <v>4393</v>
      </c>
      <c r="BB351">
        <v>1</v>
      </c>
      <c r="BC351" s="130">
        <v>-1</v>
      </c>
      <c r="BD351" s="130">
        <v>-1</v>
      </c>
      <c r="BE351" s="130"/>
      <c r="BF351" s="130" t="s">
        <v>4396</v>
      </c>
      <c r="BG351" s="90" t="e">
        <f>REPLACE(INDEX(GroupVertices[Group], MATCH(Vertices[[#This Row],[Vertex]],GroupVertices[Vertex],0)),1,1,"")</f>
        <v>#N/A</v>
      </c>
      <c r="BH351" s="51"/>
      <c r="BI351" s="51"/>
      <c r="BJ351" s="51"/>
      <c r="BK351" s="51"/>
      <c r="BL351" s="51"/>
      <c r="BM351" s="51"/>
      <c r="BN351" s="51"/>
      <c r="BO351" s="51"/>
      <c r="BP351" s="51"/>
      <c r="BQ351" s="51"/>
    </row>
    <row r="352" spans="1:69" ht="41.45" customHeight="1" x14ac:dyDescent="0.25">
      <c r="A352" s="14" t="s">
        <v>2083</v>
      </c>
      <c r="C352" s="108" t="s">
        <v>4409</v>
      </c>
      <c r="D352" s="15"/>
      <c r="E352" s="102"/>
      <c r="F352" s="125"/>
      <c r="G352" s="119" t="s">
        <v>2421</v>
      </c>
      <c r="H352" s="126"/>
      <c r="I352" s="16"/>
      <c r="J352" s="62"/>
      <c r="K352" s="127"/>
      <c r="L352" s="121" t="s">
        <v>2489</v>
      </c>
      <c r="M352" s="128"/>
      <c r="N352" s="104">
        <v>4503.22412109375</v>
      </c>
      <c r="O352" s="104">
        <v>5069.49462890625</v>
      </c>
      <c r="P352" s="73"/>
      <c r="Q352" s="105"/>
      <c r="R352" s="105"/>
      <c r="S352" s="51">
        <v>1</v>
      </c>
      <c r="T352" s="51">
        <v>1</v>
      </c>
      <c r="U352" s="51">
        <v>0</v>
      </c>
      <c r="V352" s="52">
        <v>0</v>
      </c>
      <c r="W352" s="52">
        <v>8.7299999999999997E-4</v>
      </c>
      <c r="X352" s="52">
        <v>9.2999999999999997E-5</v>
      </c>
      <c r="Y352" s="52">
        <v>0.52175499999999997</v>
      </c>
      <c r="Z352" s="52">
        <v>0</v>
      </c>
      <c r="AA352" s="52">
        <v>0</v>
      </c>
      <c r="AB352" s="78">
        <v>352</v>
      </c>
      <c r="AC352" s="78"/>
      <c r="AD352" s="106"/>
      <c r="AE352" s="91" t="s">
        <v>2289</v>
      </c>
      <c r="AF352" s="91">
        <v>22</v>
      </c>
      <c r="AG352" s="91">
        <v>12469</v>
      </c>
      <c r="AH352" s="91">
        <v>720</v>
      </c>
      <c r="AI352" s="91">
        <v>49</v>
      </c>
      <c r="AJ352" s="91">
        <v>19800</v>
      </c>
      <c r="AK352" s="91" t="s">
        <v>2325</v>
      </c>
      <c r="AL352" s="91" t="s">
        <v>286</v>
      </c>
      <c r="AM352" s="97" t="s">
        <v>2365</v>
      </c>
      <c r="AN352" s="91" t="s">
        <v>291</v>
      </c>
      <c r="AO352" s="94">
        <v>42496.357210648152</v>
      </c>
      <c r="AP352" s="97" t="s">
        <v>2385</v>
      </c>
      <c r="AQ352" s="91" t="b">
        <v>0</v>
      </c>
      <c r="AR352" s="91" t="b">
        <v>0</v>
      </c>
      <c r="AS352" s="91" t="b">
        <v>0</v>
      </c>
      <c r="AT352" s="91" t="s">
        <v>246</v>
      </c>
      <c r="AU352" s="91">
        <v>31</v>
      </c>
      <c r="AV352" s="97" t="s">
        <v>300</v>
      </c>
      <c r="AW352" s="91" t="b">
        <v>1</v>
      </c>
      <c r="AX352" s="91" t="s">
        <v>308</v>
      </c>
      <c r="AY352" s="97" t="s">
        <v>2444</v>
      </c>
      <c r="AZ352" s="91" t="s">
        <v>65</v>
      </c>
      <c r="BA352" s="130" t="s">
        <v>4393</v>
      </c>
      <c r="BB352">
        <v>4</v>
      </c>
      <c r="BC352" s="130">
        <v>0</v>
      </c>
      <c r="BD352" s="130">
        <v>0</v>
      </c>
      <c r="BE352" s="130"/>
      <c r="BF352" s="130" t="s">
        <v>4396</v>
      </c>
      <c r="BG352" s="90" t="e">
        <f>REPLACE(INDEX(GroupVertices[Group], MATCH(Vertices[[#This Row],[Vertex]],GroupVertices[Vertex],0)),1,1,"")</f>
        <v>#N/A</v>
      </c>
      <c r="BH352" s="51"/>
      <c r="BI352" s="51"/>
      <c r="BJ352" s="51"/>
      <c r="BK352" s="51"/>
      <c r="BL352" s="51"/>
      <c r="BM352" s="51"/>
      <c r="BN352" s="51"/>
      <c r="BO352" s="51"/>
      <c r="BP352" s="51"/>
      <c r="BQ352" s="51"/>
    </row>
    <row r="353" spans="1:69" ht="41.45" customHeight="1" x14ac:dyDescent="0.25">
      <c r="A353" s="14" t="s">
        <v>2086</v>
      </c>
      <c r="C353" s="108" t="s">
        <v>4409</v>
      </c>
      <c r="D353" s="126"/>
      <c r="E353" s="131"/>
      <c r="F353" s="125"/>
      <c r="G353" s="119" t="s">
        <v>2424</v>
      </c>
      <c r="H353" s="126"/>
      <c r="I353" s="132"/>
      <c r="J353" s="127"/>
      <c r="K353" s="127"/>
      <c r="L353" s="133" t="s">
        <v>2492</v>
      </c>
      <c r="M353" s="128"/>
      <c r="N353" s="134">
        <v>4327.453125</v>
      </c>
      <c r="O353" s="134">
        <v>5873.17041015625</v>
      </c>
      <c r="P353" s="135"/>
      <c r="Q353" s="136"/>
      <c r="R353" s="136"/>
      <c r="S353" s="51">
        <v>1</v>
      </c>
      <c r="T353" s="51">
        <v>1</v>
      </c>
      <c r="U353" s="51">
        <v>0</v>
      </c>
      <c r="V353" s="52">
        <v>0</v>
      </c>
      <c r="W353" s="52">
        <v>8.7299999999999997E-4</v>
      </c>
      <c r="X353" s="52">
        <v>9.2999999999999997E-5</v>
      </c>
      <c r="Y353" s="52">
        <v>0.52175499999999997</v>
      </c>
      <c r="Z353" s="52">
        <v>0</v>
      </c>
      <c r="AA353" s="52">
        <v>0</v>
      </c>
      <c r="AB353" s="137">
        <v>353</v>
      </c>
      <c r="AC353" s="137"/>
      <c r="AD353" s="106"/>
      <c r="AE353" s="91" t="s">
        <v>2292</v>
      </c>
      <c r="AF353" s="91">
        <v>181</v>
      </c>
      <c r="AG353" s="91">
        <v>711448</v>
      </c>
      <c r="AH353" s="91">
        <v>8977</v>
      </c>
      <c r="AI353" s="91">
        <v>3771</v>
      </c>
      <c r="AJ353" s="91">
        <v>-25200</v>
      </c>
      <c r="AK353" s="91" t="s">
        <v>2328</v>
      </c>
      <c r="AL353" s="91" t="s">
        <v>2350</v>
      </c>
      <c r="AM353" s="97" t="s">
        <v>2368</v>
      </c>
      <c r="AN353" s="91" t="s">
        <v>292</v>
      </c>
      <c r="AO353" s="94">
        <v>40246.078726851854</v>
      </c>
      <c r="AP353" s="97" t="s">
        <v>2387</v>
      </c>
      <c r="AQ353" s="91" t="b">
        <v>0</v>
      </c>
      <c r="AR353" s="91" t="b">
        <v>0</v>
      </c>
      <c r="AS353" s="91" t="b">
        <v>1</v>
      </c>
      <c r="AT353" s="91" t="s">
        <v>246</v>
      </c>
      <c r="AU353" s="91">
        <v>4223</v>
      </c>
      <c r="AV353" s="97" t="s">
        <v>2412</v>
      </c>
      <c r="AW353" s="91" t="b">
        <v>1</v>
      </c>
      <c r="AX353" s="91" t="s">
        <v>308</v>
      </c>
      <c r="AY353" s="97" t="s">
        <v>2447</v>
      </c>
      <c r="AZ353" s="91" t="s">
        <v>65</v>
      </c>
      <c r="BA353" s="130" t="s">
        <v>4393</v>
      </c>
      <c r="BB353">
        <v>4</v>
      </c>
      <c r="BC353" s="130">
        <v>0</v>
      </c>
      <c r="BD353" s="130">
        <v>0</v>
      </c>
      <c r="BE353" s="130"/>
      <c r="BF353" s="130" t="s">
        <v>4396</v>
      </c>
      <c r="BG353" s="90" t="e">
        <f>REPLACE(INDEX(GroupVertices[Group], MATCH(Vertices[[#This Row],[Vertex]],GroupVertices[Vertex],0)),1,1,"")</f>
        <v>#N/A</v>
      </c>
      <c r="BH353" s="51"/>
      <c r="BI353" s="51"/>
      <c r="BJ353" s="51"/>
      <c r="BK353" s="51"/>
      <c r="BL353" s="51"/>
      <c r="BM353" s="51"/>
      <c r="BN353" s="51"/>
      <c r="BO353" s="51"/>
      <c r="BP353" s="51"/>
      <c r="BQ353" s="51"/>
    </row>
    <row r="354" spans="1:69" ht="41.45" customHeight="1" x14ac:dyDescent="0.25">
      <c r="A354" s="14" t="s">
        <v>2081</v>
      </c>
      <c r="C354" s="108" t="s">
        <v>4410</v>
      </c>
      <c r="D354" s="126"/>
      <c r="E354" s="131"/>
      <c r="F354" s="125"/>
      <c r="G354" s="119" t="s">
        <v>2420</v>
      </c>
      <c r="H354" s="126"/>
      <c r="I354" s="132"/>
      <c r="J354" s="127"/>
      <c r="K354" s="127"/>
      <c r="L354" s="133" t="s">
        <v>2487</v>
      </c>
      <c r="M354" s="128"/>
      <c r="N354" s="134">
        <v>8026.35009765625</v>
      </c>
      <c r="O354" s="134">
        <v>4615.1572265625</v>
      </c>
      <c r="P354" s="135"/>
      <c r="Q354" s="136"/>
      <c r="R354" s="136"/>
      <c r="S354" s="51">
        <v>1</v>
      </c>
      <c r="T354" s="51">
        <v>1</v>
      </c>
      <c r="U354" s="51">
        <v>0</v>
      </c>
      <c r="V354" s="52">
        <v>0</v>
      </c>
      <c r="W354" s="52">
        <v>8.7299999999999997E-4</v>
      </c>
      <c r="X354" s="52">
        <v>9.2999999999999997E-5</v>
      </c>
      <c r="Y354" s="52">
        <v>0.52175499999999997</v>
      </c>
      <c r="Z354" s="52">
        <v>0</v>
      </c>
      <c r="AA354" s="52">
        <v>0</v>
      </c>
      <c r="AB354" s="137">
        <v>354</v>
      </c>
      <c r="AC354" s="137"/>
      <c r="AD354" s="106"/>
      <c r="AE354" s="91" t="s">
        <v>2287</v>
      </c>
      <c r="AF354" s="91">
        <v>410</v>
      </c>
      <c r="AG354" s="91">
        <v>267</v>
      </c>
      <c r="AH354" s="91">
        <v>4069</v>
      </c>
      <c r="AI354" s="91">
        <v>556</v>
      </c>
      <c r="AJ354" s="91"/>
      <c r="AK354" s="91"/>
      <c r="AL354" s="91"/>
      <c r="AM354" s="91"/>
      <c r="AN354" s="91"/>
      <c r="AO354" s="94">
        <v>42526.349652777775</v>
      </c>
      <c r="AP354" s="97" t="s">
        <v>2384</v>
      </c>
      <c r="AQ354" s="91" t="b">
        <v>1</v>
      </c>
      <c r="AR354" s="91" t="b">
        <v>0</v>
      </c>
      <c r="AS354" s="91" t="b">
        <v>0</v>
      </c>
      <c r="AT354" s="91" t="s">
        <v>246</v>
      </c>
      <c r="AU354" s="91">
        <v>0</v>
      </c>
      <c r="AV354" s="91"/>
      <c r="AW354" s="91" t="b">
        <v>0</v>
      </c>
      <c r="AX354" s="91" t="s">
        <v>308</v>
      </c>
      <c r="AY354" s="97" t="s">
        <v>2442</v>
      </c>
      <c r="AZ354" s="91" t="s">
        <v>65</v>
      </c>
      <c r="BA354" s="130" t="s">
        <v>2044</v>
      </c>
      <c r="BB354">
        <v>4</v>
      </c>
      <c r="BC354" s="130">
        <v>0</v>
      </c>
      <c r="BD354" s="130">
        <v>0</v>
      </c>
      <c r="BE354" s="130" t="s">
        <v>4407</v>
      </c>
      <c r="BF354" s="130" t="s">
        <v>4397</v>
      </c>
      <c r="BG354" s="90" t="str">
        <f>REPLACE(INDEX(GroupVertices[Group], MATCH(Vertices[[#This Row],[Vertex]],GroupVertices[Vertex],0)),1,1,"")</f>
        <v>est</v>
      </c>
      <c r="BH354" s="51"/>
      <c r="BI354" s="51"/>
      <c r="BJ354" s="51"/>
      <c r="BK354" s="51"/>
      <c r="BL354" s="51"/>
      <c r="BM354" s="51"/>
      <c r="BN354" s="51"/>
      <c r="BO354" s="51"/>
      <c r="BP354" s="51"/>
      <c r="BQ354" s="51"/>
    </row>
    <row r="355" spans="1:69" ht="41.45" customHeight="1" x14ac:dyDescent="0.25">
      <c r="A355" s="14" t="s">
        <v>2082</v>
      </c>
      <c r="C355" s="108" t="s">
        <v>4410</v>
      </c>
      <c r="D355" s="126"/>
      <c r="E355" s="131"/>
      <c r="F355" s="125"/>
      <c r="G355" s="119" t="s">
        <v>759</v>
      </c>
      <c r="H355" s="126"/>
      <c r="I355" s="132"/>
      <c r="J355" s="127"/>
      <c r="K355" s="127"/>
      <c r="L355" s="133" t="s">
        <v>2488</v>
      </c>
      <c r="M355" s="128"/>
      <c r="N355" s="134">
        <v>8089.93115234375</v>
      </c>
      <c r="O355" s="134">
        <v>4916.1669921875</v>
      </c>
      <c r="P355" s="135"/>
      <c r="Q355" s="136"/>
      <c r="R355" s="136"/>
      <c r="S355" s="51">
        <v>1</v>
      </c>
      <c r="T355" s="51">
        <v>1</v>
      </c>
      <c r="U355" s="51">
        <v>0</v>
      </c>
      <c r="V355" s="52">
        <v>0</v>
      </c>
      <c r="W355" s="52">
        <v>8.7299999999999997E-4</v>
      </c>
      <c r="X355" s="52">
        <v>9.2999999999999997E-5</v>
      </c>
      <c r="Y355" s="52">
        <v>0.52175499999999997</v>
      </c>
      <c r="Z355" s="52">
        <v>0</v>
      </c>
      <c r="AA355" s="52">
        <v>0</v>
      </c>
      <c r="AB355" s="137">
        <v>355</v>
      </c>
      <c r="AC355" s="137"/>
      <c r="AD355" s="106"/>
      <c r="AE355" s="91" t="s">
        <v>2288</v>
      </c>
      <c r="AF355" s="91">
        <v>2310</v>
      </c>
      <c r="AG355" s="91">
        <v>157</v>
      </c>
      <c r="AH355" s="91">
        <v>85</v>
      </c>
      <c r="AI355" s="91">
        <v>26</v>
      </c>
      <c r="AJ355" s="91"/>
      <c r="AK355" s="91" t="s">
        <v>2324</v>
      </c>
      <c r="AL355" s="91" t="s">
        <v>434</v>
      </c>
      <c r="AM355" s="97" t="s">
        <v>2364</v>
      </c>
      <c r="AN355" s="91"/>
      <c r="AO355" s="94">
        <v>42565.731469907405</v>
      </c>
      <c r="AP355" s="91"/>
      <c r="AQ355" s="91" t="b">
        <v>1</v>
      </c>
      <c r="AR355" s="91" t="b">
        <v>1</v>
      </c>
      <c r="AS355" s="91" t="b">
        <v>0</v>
      </c>
      <c r="AT355" s="91" t="s">
        <v>246</v>
      </c>
      <c r="AU355" s="91">
        <v>10</v>
      </c>
      <c r="AV355" s="91"/>
      <c r="AW355" s="91" t="b">
        <v>0</v>
      </c>
      <c r="AX355" s="91" t="s">
        <v>308</v>
      </c>
      <c r="AY355" s="97" t="s">
        <v>2443</v>
      </c>
      <c r="AZ355" s="91" t="s">
        <v>65</v>
      </c>
      <c r="BA355" s="130" t="s">
        <v>2044</v>
      </c>
      <c r="BB355">
        <v>4</v>
      </c>
      <c r="BC355" s="130">
        <v>0</v>
      </c>
      <c r="BD355" s="130">
        <v>0</v>
      </c>
      <c r="BE355" s="130" t="s">
        <v>4407</v>
      </c>
      <c r="BF355" s="130" t="s">
        <v>4397</v>
      </c>
      <c r="BG355" s="90" t="str">
        <f>REPLACE(INDEX(GroupVertices[Group], MATCH(Vertices[[#This Row],[Vertex]],GroupVertices[Vertex],0)),1,1,"")</f>
        <v>est</v>
      </c>
      <c r="BH355" s="51"/>
      <c r="BI355" s="51"/>
      <c r="BJ355" s="51"/>
      <c r="BK355" s="51"/>
      <c r="BL355" s="51"/>
      <c r="BM355" s="51"/>
      <c r="BN355" s="51"/>
      <c r="BO355" s="51"/>
      <c r="BP355" s="51"/>
      <c r="BQ355" s="51"/>
    </row>
    <row r="356" spans="1:69" ht="41.45" customHeight="1" x14ac:dyDescent="0.25">
      <c r="A356" s="14" t="s">
        <v>2084</v>
      </c>
      <c r="C356" s="108" t="s">
        <v>4410</v>
      </c>
      <c r="D356" s="126"/>
      <c r="E356" s="131"/>
      <c r="F356" s="125"/>
      <c r="G356" s="119" t="s">
        <v>2422</v>
      </c>
      <c r="H356" s="126"/>
      <c r="I356" s="132"/>
      <c r="J356" s="127"/>
      <c r="K356" s="127"/>
      <c r="L356" s="133" t="s">
        <v>2490</v>
      </c>
      <c r="M356" s="128"/>
      <c r="N356" s="134">
        <v>8224.68359375</v>
      </c>
      <c r="O356" s="134">
        <v>4465.07568359375</v>
      </c>
      <c r="P356" s="135"/>
      <c r="Q356" s="136"/>
      <c r="R356" s="136"/>
      <c r="S356" s="51">
        <v>1</v>
      </c>
      <c r="T356" s="51">
        <v>1</v>
      </c>
      <c r="U356" s="51">
        <v>0</v>
      </c>
      <c r="V356" s="52">
        <v>0</v>
      </c>
      <c r="W356" s="52">
        <v>8.7299999999999997E-4</v>
      </c>
      <c r="X356" s="52">
        <v>9.2999999999999997E-5</v>
      </c>
      <c r="Y356" s="52">
        <v>0.52175499999999997</v>
      </c>
      <c r="Z356" s="52">
        <v>0</v>
      </c>
      <c r="AA356" s="52">
        <v>0</v>
      </c>
      <c r="AB356" s="137">
        <v>356</v>
      </c>
      <c r="AC356" s="137"/>
      <c r="AD356" s="106"/>
      <c r="AE356" s="91" t="s">
        <v>2290</v>
      </c>
      <c r="AF356" s="91">
        <v>9</v>
      </c>
      <c r="AG356" s="91">
        <v>2478</v>
      </c>
      <c r="AH356" s="91">
        <v>6617</v>
      </c>
      <c r="AI356" s="91">
        <v>0</v>
      </c>
      <c r="AJ356" s="91">
        <v>-36000</v>
      </c>
      <c r="AK356" s="91" t="s">
        <v>2326</v>
      </c>
      <c r="AL356" s="91" t="s">
        <v>293</v>
      </c>
      <c r="AM356" s="97" t="s">
        <v>2366</v>
      </c>
      <c r="AN356" s="91" t="s">
        <v>607</v>
      </c>
      <c r="AO356" s="94">
        <v>39805.238645833335</v>
      </c>
      <c r="AP356" s="91"/>
      <c r="AQ356" s="91" t="b">
        <v>0</v>
      </c>
      <c r="AR356" s="91" t="b">
        <v>0</v>
      </c>
      <c r="AS356" s="91" t="b">
        <v>0</v>
      </c>
      <c r="AT356" s="91" t="s">
        <v>246</v>
      </c>
      <c r="AU356" s="91">
        <v>0</v>
      </c>
      <c r="AV356" s="97" t="s">
        <v>2410</v>
      </c>
      <c r="AW356" s="91" t="b">
        <v>0</v>
      </c>
      <c r="AX356" s="91" t="s">
        <v>308</v>
      </c>
      <c r="AY356" s="97" t="s">
        <v>2445</v>
      </c>
      <c r="AZ356" s="91" t="s">
        <v>65</v>
      </c>
      <c r="BA356" s="130" t="s">
        <v>2044</v>
      </c>
      <c r="BB356">
        <v>4</v>
      </c>
      <c r="BC356" s="130">
        <v>0</v>
      </c>
      <c r="BD356" s="130">
        <v>0</v>
      </c>
      <c r="BE356" s="130" t="s">
        <v>4407</v>
      </c>
      <c r="BF356" s="130" t="s">
        <v>4397</v>
      </c>
      <c r="BG356" s="90" t="str">
        <f>REPLACE(INDEX(GroupVertices[Group], MATCH(Vertices[[#This Row],[Vertex]],GroupVertices[Vertex],0)),1,1,"")</f>
        <v>est</v>
      </c>
      <c r="BH356" s="51"/>
      <c r="BI356" s="51"/>
      <c r="BJ356" s="51"/>
      <c r="BK356" s="51"/>
      <c r="BL356" s="51"/>
      <c r="BM356" s="51"/>
      <c r="BN356" s="51"/>
      <c r="BO356" s="51"/>
      <c r="BP356" s="51"/>
      <c r="BQ356" s="51"/>
    </row>
    <row r="357" spans="1:69" ht="41.45" customHeight="1" x14ac:dyDescent="0.25">
      <c r="A357" s="14" t="s">
        <v>2085</v>
      </c>
      <c r="C357" s="108" t="s">
        <v>4410</v>
      </c>
      <c r="D357" s="126"/>
      <c r="E357" s="131"/>
      <c r="F357" s="125"/>
      <c r="G357" s="119" t="s">
        <v>2423</v>
      </c>
      <c r="H357" s="126"/>
      <c r="I357" s="132"/>
      <c r="J357" s="127"/>
      <c r="K357" s="127"/>
      <c r="L357" s="133" t="s">
        <v>2491</v>
      </c>
      <c r="M357" s="128"/>
      <c r="N357" s="134">
        <v>8435.7734375</v>
      </c>
      <c r="O357" s="134">
        <v>4526.0244140625</v>
      </c>
      <c r="P357" s="135"/>
      <c r="Q357" s="136"/>
      <c r="R357" s="136"/>
      <c r="S357" s="51">
        <v>1</v>
      </c>
      <c r="T357" s="51">
        <v>1</v>
      </c>
      <c r="U357" s="51">
        <v>0</v>
      </c>
      <c r="V357" s="52">
        <v>0</v>
      </c>
      <c r="W357" s="52">
        <v>8.7299999999999997E-4</v>
      </c>
      <c r="X357" s="52">
        <v>9.2999999999999997E-5</v>
      </c>
      <c r="Y357" s="52">
        <v>0.52175499999999997</v>
      </c>
      <c r="Z357" s="52">
        <v>0</v>
      </c>
      <c r="AA357" s="52">
        <v>0</v>
      </c>
      <c r="AB357" s="137">
        <v>357</v>
      </c>
      <c r="AC357" s="137"/>
      <c r="AD357" s="106"/>
      <c r="AE357" s="91" t="s">
        <v>2291</v>
      </c>
      <c r="AF357" s="91">
        <v>158</v>
      </c>
      <c r="AG357" s="91">
        <v>410346</v>
      </c>
      <c r="AH357" s="91">
        <v>63505</v>
      </c>
      <c r="AI357" s="91">
        <v>169</v>
      </c>
      <c r="AJ357" s="91">
        <v>19800</v>
      </c>
      <c r="AK357" s="91" t="s">
        <v>2327</v>
      </c>
      <c r="AL357" s="91" t="s">
        <v>286</v>
      </c>
      <c r="AM357" s="97" t="s">
        <v>2367</v>
      </c>
      <c r="AN357" s="91" t="s">
        <v>291</v>
      </c>
      <c r="AO357" s="94">
        <v>40359.622187499997</v>
      </c>
      <c r="AP357" s="97" t="s">
        <v>2386</v>
      </c>
      <c r="AQ357" s="91" t="b">
        <v>0</v>
      </c>
      <c r="AR357" s="91" t="b">
        <v>0</v>
      </c>
      <c r="AS357" s="91" t="b">
        <v>0</v>
      </c>
      <c r="AT357" s="91" t="s">
        <v>246</v>
      </c>
      <c r="AU357" s="91">
        <v>1017</v>
      </c>
      <c r="AV357" s="97" t="s">
        <v>2411</v>
      </c>
      <c r="AW357" s="91" t="b">
        <v>1</v>
      </c>
      <c r="AX357" s="91" t="s">
        <v>308</v>
      </c>
      <c r="AY357" s="97" t="s">
        <v>2446</v>
      </c>
      <c r="AZ357" s="91" t="s">
        <v>65</v>
      </c>
      <c r="BA357" s="130" t="s">
        <v>2044</v>
      </c>
      <c r="BB357">
        <v>4</v>
      </c>
      <c r="BC357" s="130">
        <v>0</v>
      </c>
      <c r="BD357" s="130">
        <v>0</v>
      </c>
      <c r="BE357" s="130" t="s">
        <v>4407</v>
      </c>
      <c r="BF357" s="130" t="s">
        <v>4397</v>
      </c>
      <c r="BG357" s="90" t="str">
        <f>REPLACE(INDEX(GroupVertices[Group], MATCH(Vertices[[#This Row],[Vertex]],GroupVertices[Vertex],0)),1,1,"")</f>
        <v>est</v>
      </c>
      <c r="BH357" s="51"/>
      <c r="BI357" s="51"/>
      <c r="BJ357" s="51"/>
      <c r="BK357" s="51"/>
      <c r="BL357" s="51"/>
      <c r="BM357" s="51"/>
      <c r="BN357" s="51"/>
      <c r="BO357" s="51"/>
      <c r="BP357" s="51"/>
      <c r="BQ357" s="51"/>
    </row>
    <row r="358" spans="1:69" ht="41.45" customHeight="1" x14ac:dyDescent="0.25">
      <c r="A358" s="14" t="s">
        <v>3091</v>
      </c>
      <c r="C358" s="108" t="s">
        <v>4409</v>
      </c>
      <c r="D358" s="126"/>
      <c r="E358" s="131"/>
      <c r="F358" s="125"/>
      <c r="G358" s="119" t="s">
        <v>3148</v>
      </c>
      <c r="H358" s="126"/>
      <c r="I358" s="132"/>
      <c r="J358" s="127"/>
      <c r="K358" s="127"/>
      <c r="L358" s="133" t="s">
        <v>3160</v>
      </c>
      <c r="M358" s="128"/>
      <c r="N358" s="134">
        <v>4404.31689453125</v>
      </c>
      <c r="O358" s="134">
        <v>1120.3447265625</v>
      </c>
      <c r="P358" s="135"/>
      <c r="Q358" s="136"/>
      <c r="R358" s="136"/>
      <c r="S358" s="51">
        <v>1</v>
      </c>
      <c r="T358" s="51">
        <v>1</v>
      </c>
      <c r="U358" s="51">
        <v>0</v>
      </c>
      <c r="V358" s="52">
        <v>0</v>
      </c>
      <c r="W358" s="52">
        <v>8.6899999999999998E-4</v>
      </c>
      <c r="X358" s="52">
        <v>9.2E-5</v>
      </c>
      <c r="Y358" s="52">
        <v>0.48035899999999998</v>
      </c>
      <c r="Z358" s="52">
        <v>0</v>
      </c>
      <c r="AA358" s="52">
        <v>0</v>
      </c>
      <c r="AB358" s="137">
        <v>359</v>
      </c>
      <c r="AC358" s="137"/>
      <c r="AD358" s="106"/>
      <c r="AE358" s="91" t="s">
        <v>3119</v>
      </c>
      <c r="AF358" s="91">
        <v>257</v>
      </c>
      <c r="AG358" s="91">
        <v>770577</v>
      </c>
      <c r="AH358" s="91">
        <v>11058</v>
      </c>
      <c r="AI358" s="91">
        <v>16</v>
      </c>
      <c r="AJ358" s="91">
        <v>19800</v>
      </c>
      <c r="AK358" s="91" t="s">
        <v>3126</v>
      </c>
      <c r="AL358" s="91" t="s">
        <v>1635</v>
      </c>
      <c r="AM358" s="97" t="s">
        <v>3133</v>
      </c>
      <c r="AN358" s="91" t="s">
        <v>293</v>
      </c>
      <c r="AO358" s="94">
        <v>40315.775740740741</v>
      </c>
      <c r="AP358" s="97" t="s">
        <v>3139</v>
      </c>
      <c r="AQ358" s="91" t="b">
        <v>0</v>
      </c>
      <c r="AR358" s="91" t="b">
        <v>0</v>
      </c>
      <c r="AS358" s="91" t="b">
        <v>0</v>
      </c>
      <c r="AT358" s="91" t="s">
        <v>246</v>
      </c>
      <c r="AU358" s="91">
        <v>657</v>
      </c>
      <c r="AV358" s="97" t="s">
        <v>3144</v>
      </c>
      <c r="AW358" s="91" t="b">
        <v>1</v>
      </c>
      <c r="AX358" s="91" t="s">
        <v>308</v>
      </c>
      <c r="AY358" s="97" t="s">
        <v>3153</v>
      </c>
      <c r="AZ358" s="91" t="s">
        <v>65</v>
      </c>
      <c r="BA358" s="130" t="s">
        <v>3087</v>
      </c>
      <c r="BB358">
        <v>2</v>
      </c>
      <c r="BC358" s="130">
        <v>0</v>
      </c>
      <c r="BD358" s="130">
        <v>0</v>
      </c>
      <c r="BE358" s="130" t="s">
        <v>4406</v>
      </c>
      <c r="BF358" s="130" t="s">
        <v>4396</v>
      </c>
      <c r="BG358" s="90" t="str">
        <f>REPLACE(INDEX(GroupVertices[Group], MATCH(Vertices[[#This Row],[Vertex]],GroupVertices[Vertex],0)),1,1,"")</f>
        <v>orth</v>
      </c>
      <c r="BH358" s="51"/>
      <c r="BI358" s="51"/>
      <c r="BJ358" s="51"/>
      <c r="BK358" s="51"/>
      <c r="BL358" s="51"/>
      <c r="BM358" s="51"/>
      <c r="BN358" s="51"/>
      <c r="BO358" s="51"/>
      <c r="BP358" s="51"/>
      <c r="BQ358" s="51"/>
    </row>
    <row r="359" spans="1:69" ht="41.45" customHeight="1" x14ac:dyDescent="0.25">
      <c r="A359" s="14" t="s">
        <v>3092</v>
      </c>
      <c r="C359" s="108" t="s">
        <v>4410</v>
      </c>
      <c r="D359" s="126"/>
      <c r="E359" s="131"/>
      <c r="F359" s="125"/>
      <c r="G359" s="119" t="s">
        <v>3149</v>
      </c>
      <c r="H359" s="126"/>
      <c r="I359" s="132"/>
      <c r="J359" s="127"/>
      <c r="K359" s="127"/>
      <c r="L359" s="133" t="s">
        <v>3161</v>
      </c>
      <c r="M359" s="128"/>
      <c r="N359" s="134">
        <v>4580.28759765625</v>
      </c>
      <c r="O359" s="134">
        <v>1545.664794921875</v>
      </c>
      <c r="P359" s="135"/>
      <c r="Q359" s="136"/>
      <c r="R359" s="136"/>
      <c r="S359" s="51">
        <v>1</v>
      </c>
      <c r="T359" s="51">
        <v>1</v>
      </c>
      <c r="U359" s="51">
        <v>0</v>
      </c>
      <c r="V359" s="52">
        <v>0</v>
      </c>
      <c r="W359" s="52">
        <v>8.6899999999999998E-4</v>
      </c>
      <c r="X359" s="52">
        <v>9.2E-5</v>
      </c>
      <c r="Y359" s="52">
        <v>0.48035899999999998</v>
      </c>
      <c r="Z359" s="52">
        <v>0</v>
      </c>
      <c r="AA359" s="52">
        <v>0</v>
      </c>
      <c r="AB359" s="137">
        <v>360</v>
      </c>
      <c r="AC359" s="137"/>
      <c r="AD359" s="106"/>
      <c r="AE359" s="91" t="s">
        <v>3120</v>
      </c>
      <c r="AF359" s="91">
        <v>191</v>
      </c>
      <c r="AG359" s="91">
        <v>3756</v>
      </c>
      <c r="AH359" s="91">
        <v>23704</v>
      </c>
      <c r="AI359" s="91">
        <v>4429</v>
      </c>
      <c r="AJ359" s="91">
        <v>19800</v>
      </c>
      <c r="AK359" s="91" t="s">
        <v>3127</v>
      </c>
      <c r="AL359" s="91" t="s">
        <v>3131</v>
      </c>
      <c r="AM359" s="97" t="s">
        <v>3134</v>
      </c>
      <c r="AN359" s="91" t="s">
        <v>291</v>
      </c>
      <c r="AO359" s="94">
        <v>41322.832141203704</v>
      </c>
      <c r="AP359" s="97" t="s">
        <v>3140</v>
      </c>
      <c r="AQ359" s="91" t="b">
        <v>0</v>
      </c>
      <c r="AR359" s="91" t="b">
        <v>0</v>
      </c>
      <c r="AS359" s="91" t="b">
        <v>1</v>
      </c>
      <c r="AT359" s="91" t="s">
        <v>246</v>
      </c>
      <c r="AU359" s="91">
        <v>36</v>
      </c>
      <c r="AV359" s="97" t="s">
        <v>3145</v>
      </c>
      <c r="AW359" s="91" t="b">
        <v>0</v>
      </c>
      <c r="AX359" s="91" t="s">
        <v>308</v>
      </c>
      <c r="AY359" s="97" t="s">
        <v>3154</v>
      </c>
      <c r="AZ359" s="91" t="s">
        <v>65</v>
      </c>
      <c r="BA359" s="130" t="s">
        <v>3981</v>
      </c>
      <c r="BB359">
        <v>2</v>
      </c>
      <c r="BC359" s="130">
        <v>0</v>
      </c>
      <c r="BD359" s="130">
        <v>0</v>
      </c>
      <c r="BE359" s="130" t="s">
        <v>4406</v>
      </c>
      <c r="BF359" s="130" t="s">
        <v>4397</v>
      </c>
      <c r="BG359" s="90" t="str">
        <f>REPLACE(INDEX(GroupVertices[Group], MATCH(Vertices[[#This Row],[Vertex]],GroupVertices[Vertex],0)),1,1,"")</f>
        <v>orth</v>
      </c>
      <c r="BH359" s="51"/>
      <c r="BI359" s="51"/>
      <c r="BJ359" s="51"/>
      <c r="BK359" s="51"/>
      <c r="BL359" s="51"/>
      <c r="BM359" s="51"/>
      <c r="BN359" s="51"/>
      <c r="BO359" s="51"/>
      <c r="BP359" s="51"/>
      <c r="BQ359" s="51"/>
    </row>
    <row r="360" spans="1:69" ht="41.45" customHeight="1" x14ac:dyDescent="0.25">
      <c r="A360" s="14" t="s">
        <v>4023</v>
      </c>
      <c r="C360" s="108" t="s">
        <v>4410</v>
      </c>
      <c r="D360" s="126"/>
      <c r="E360" s="131"/>
      <c r="F360" s="125"/>
      <c r="G360" s="119" t="s">
        <v>4296</v>
      </c>
      <c r="H360" s="126"/>
      <c r="I360" s="132"/>
      <c r="J360" s="127"/>
      <c r="K360" s="127"/>
      <c r="L360" s="133" t="s">
        <v>4349</v>
      </c>
      <c r="M360" s="128"/>
      <c r="N360" s="134">
        <v>4650.26904296875</v>
      </c>
      <c r="O360" s="134">
        <v>2029.9503173828125</v>
      </c>
      <c r="P360" s="135"/>
      <c r="Q360" s="136"/>
      <c r="R360" s="136"/>
      <c r="S360" s="51">
        <v>1</v>
      </c>
      <c r="T360" s="51">
        <v>1</v>
      </c>
      <c r="U360" s="51">
        <v>0</v>
      </c>
      <c r="V360" s="52">
        <v>0</v>
      </c>
      <c r="W360" s="52">
        <v>8.6899999999999998E-4</v>
      </c>
      <c r="X360" s="52">
        <v>9.2E-5</v>
      </c>
      <c r="Y360" s="52">
        <v>0.51322100000000004</v>
      </c>
      <c r="Z360" s="52">
        <v>0</v>
      </c>
      <c r="AA360" s="52">
        <v>0</v>
      </c>
      <c r="AB360" s="137">
        <v>361</v>
      </c>
      <c r="AC360" s="137"/>
      <c r="AD360" s="106"/>
      <c r="AE360" s="91" t="s">
        <v>4023</v>
      </c>
      <c r="AF360" s="91">
        <v>286</v>
      </c>
      <c r="AG360" s="91">
        <v>764289</v>
      </c>
      <c r="AH360" s="91">
        <v>900</v>
      </c>
      <c r="AI360" s="91">
        <v>434</v>
      </c>
      <c r="AJ360" s="91">
        <v>-25200</v>
      </c>
      <c r="AK360" s="91" t="s">
        <v>4229</v>
      </c>
      <c r="AL360" s="91"/>
      <c r="AM360" s="91"/>
      <c r="AN360" s="91" t="s">
        <v>292</v>
      </c>
      <c r="AO360" s="94">
        <v>39519.244363425925</v>
      </c>
      <c r="AP360" s="91"/>
      <c r="AQ360" s="91" t="b">
        <v>0</v>
      </c>
      <c r="AR360" s="91" t="b">
        <v>0</v>
      </c>
      <c r="AS360" s="91" t="b">
        <v>1</v>
      </c>
      <c r="AT360" s="91" t="s">
        <v>246</v>
      </c>
      <c r="AU360" s="91">
        <v>4193</v>
      </c>
      <c r="AV360" s="97" t="s">
        <v>626</v>
      </c>
      <c r="AW360" s="91" t="b">
        <v>1</v>
      </c>
      <c r="AX360" s="91" t="s">
        <v>308</v>
      </c>
      <c r="AY360" s="97" t="s">
        <v>4313</v>
      </c>
      <c r="AZ360" s="91" t="s">
        <v>65</v>
      </c>
      <c r="BA360" s="130" t="s">
        <v>3582</v>
      </c>
      <c r="BB360">
        <v>1</v>
      </c>
      <c r="BC360" s="130">
        <v>0</v>
      </c>
      <c r="BD360" s="130">
        <v>0</v>
      </c>
      <c r="BE360" s="130" t="s">
        <v>4406</v>
      </c>
      <c r="BF360" s="130" t="s">
        <v>4397</v>
      </c>
      <c r="BG360" s="90" t="str">
        <f>REPLACE(INDEX(GroupVertices[Group], MATCH(Vertices[[#This Row],[Vertex]],GroupVertices[Vertex],0)),1,1,"")</f>
        <v>orth</v>
      </c>
      <c r="BH360" s="51"/>
      <c r="BI360" s="51"/>
      <c r="BJ360" s="51"/>
      <c r="BK360" s="51"/>
      <c r="BL360" s="51"/>
      <c r="BM360" s="51"/>
      <c r="BN360" s="51"/>
      <c r="BO360" s="51"/>
      <c r="BP360" s="51"/>
      <c r="BQ360" s="51"/>
    </row>
    <row r="361" spans="1:69" ht="41.45" customHeight="1" x14ac:dyDescent="0.25">
      <c r="A361" s="14" t="s">
        <v>4024</v>
      </c>
      <c r="C361" s="108" t="s">
        <v>4410</v>
      </c>
      <c r="D361" s="126"/>
      <c r="E361" s="131"/>
      <c r="F361" s="125"/>
      <c r="G361" s="119" t="s">
        <v>4297</v>
      </c>
      <c r="H361" s="126"/>
      <c r="I361" s="132"/>
      <c r="J361" s="127"/>
      <c r="K361" s="127"/>
      <c r="L361" s="133" t="s">
        <v>4350</v>
      </c>
      <c r="M361" s="128"/>
      <c r="N361" s="134">
        <v>3212.090576171875</v>
      </c>
      <c r="O361" s="134">
        <v>3173.87060546875</v>
      </c>
      <c r="P361" s="135"/>
      <c r="Q361" s="136"/>
      <c r="R361" s="136"/>
      <c r="S361" s="51">
        <v>1</v>
      </c>
      <c r="T361" s="51">
        <v>1</v>
      </c>
      <c r="U361" s="51">
        <v>0</v>
      </c>
      <c r="V361" s="52">
        <v>0</v>
      </c>
      <c r="W361" s="52">
        <v>8.6899999999999998E-4</v>
      </c>
      <c r="X361" s="52">
        <v>9.2E-5</v>
      </c>
      <c r="Y361" s="52">
        <v>0.51322100000000004</v>
      </c>
      <c r="Z361" s="52">
        <v>0</v>
      </c>
      <c r="AA361" s="52">
        <v>0</v>
      </c>
      <c r="AB361" s="137">
        <v>362</v>
      </c>
      <c r="AC361" s="137"/>
      <c r="AD361" s="106"/>
      <c r="AE361" s="91" t="s">
        <v>4198</v>
      </c>
      <c r="AF361" s="91">
        <v>141</v>
      </c>
      <c r="AG361" s="91">
        <v>281136</v>
      </c>
      <c r="AH361" s="91">
        <v>2857</v>
      </c>
      <c r="AI361" s="91">
        <v>108</v>
      </c>
      <c r="AJ361" s="91">
        <v>19800</v>
      </c>
      <c r="AK361" s="91" t="s">
        <v>4230</v>
      </c>
      <c r="AL361" s="91" t="s">
        <v>3882</v>
      </c>
      <c r="AM361" s="97" t="s">
        <v>4259</v>
      </c>
      <c r="AN361" s="91" t="s">
        <v>291</v>
      </c>
      <c r="AO361" s="94">
        <v>40151.427499999998</v>
      </c>
      <c r="AP361" s="97" t="s">
        <v>4274</v>
      </c>
      <c r="AQ361" s="91" t="b">
        <v>1</v>
      </c>
      <c r="AR361" s="91" t="b">
        <v>0</v>
      </c>
      <c r="AS361" s="91" t="b">
        <v>1</v>
      </c>
      <c r="AT361" s="91" t="s">
        <v>246</v>
      </c>
      <c r="AU361" s="91">
        <v>989</v>
      </c>
      <c r="AV361" s="97" t="s">
        <v>300</v>
      </c>
      <c r="AW361" s="91" t="b">
        <v>1</v>
      </c>
      <c r="AX361" s="91" t="s">
        <v>308</v>
      </c>
      <c r="AY361" s="97" t="s">
        <v>4314</v>
      </c>
      <c r="AZ361" s="91" t="s">
        <v>65</v>
      </c>
      <c r="BA361" s="130" t="s">
        <v>3582</v>
      </c>
      <c r="BB361">
        <v>1</v>
      </c>
      <c r="BC361" s="130">
        <v>0</v>
      </c>
      <c r="BD361" s="130">
        <v>0</v>
      </c>
      <c r="BE361" s="130" t="s">
        <v>4406</v>
      </c>
      <c r="BF361" s="130" t="s">
        <v>4397</v>
      </c>
      <c r="BG361" s="90" t="str">
        <f>REPLACE(INDEX(GroupVertices[Group], MATCH(Vertices[[#This Row],[Vertex]],GroupVertices[Vertex],0)),1,1,"")</f>
        <v>orth</v>
      </c>
      <c r="BH361" s="51"/>
      <c r="BI361" s="51"/>
      <c r="BJ361" s="51"/>
      <c r="BK361" s="51"/>
      <c r="BL361" s="51"/>
      <c r="BM361" s="51"/>
      <c r="BN361" s="51"/>
      <c r="BO361" s="51"/>
      <c r="BP361" s="51"/>
      <c r="BQ361" s="51"/>
    </row>
    <row r="362" spans="1:69" ht="41.45" customHeight="1" x14ac:dyDescent="0.25">
      <c r="A362" s="14" t="s">
        <v>4025</v>
      </c>
      <c r="C362" s="108" t="s">
        <v>4410</v>
      </c>
      <c r="D362" s="126"/>
      <c r="E362" s="131"/>
      <c r="F362" s="125"/>
      <c r="G362" s="119" t="s">
        <v>4298</v>
      </c>
      <c r="H362" s="126"/>
      <c r="I362" s="132"/>
      <c r="J362" s="127"/>
      <c r="K362" s="127"/>
      <c r="L362" s="133" t="s">
        <v>4351</v>
      </c>
      <c r="M362" s="128"/>
      <c r="N362" s="134">
        <v>2638.1669921875</v>
      </c>
      <c r="O362" s="134">
        <v>504.3812255859375</v>
      </c>
      <c r="P362" s="135"/>
      <c r="Q362" s="136"/>
      <c r="R362" s="136"/>
      <c r="S362" s="51">
        <v>1</v>
      </c>
      <c r="T362" s="51">
        <v>1</v>
      </c>
      <c r="U362" s="51">
        <v>0</v>
      </c>
      <c r="V362" s="52">
        <v>0</v>
      </c>
      <c r="W362" s="52">
        <v>8.6899999999999998E-4</v>
      </c>
      <c r="X362" s="52">
        <v>9.2E-5</v>
      </c>
      <c r="Y362" s="52">
        <v>0.51322100000000004</v>
      </c>
      <c r="Z362" s="52">
        <v>0</v>
      </c>
      <c r="AA362" s="52">
        <v>0</v>
      </c>
      <c r="AB362" s="137">
        <v>363</v>
      </c>
      <c r="AC362" s="137"/>
      <c r="AD362" s="106"/>
      <c r="AE362" s="91" t="s">
        <v>4199</v>
      </c>
      <c r="AF362" s="91">
        <v>863</v>
      </c>
      <c r="AG362" s="91">
        <v>5345234</v>
      </c>
      <c r="AH362" s="91">
        <v>347726</v>
      </c>
      <c r="AI362" s="91">
        <v>3052</v>
      </c>
      <c r="AJ362" s="91">
        <v>19800</v>
      </c>
      <c r="AK362" s="91" t="s">
        <v>4231</v>
      </c>
      <c r="AL362" s="91" t="s">
        <v>286</v>
      </c>
      <c r="AM362" s="97" t="s">
        <v>4260</v>
      </c>
      <c r="AN362" s="91" t="s">
        <v>291</v>
      </c>
      <c r="AO362" s="94">
        <v>39932.424699074072</v>
      </c>
      <c r="AP362" s="97" t="s">
        <v>4275</v>
      </c>
      <c r="AQ362" s="91" t="b">
        <v>0</v>
      </c>
      <c r="AR362" s="91" t="b">
        <v>0</v>
      </c>
      <c r="AS362" s="91" t="b">
        <v>1</v>
      </c>
      <c r="AT362" s="91" t="s">
        <v>246</v>
      </c>
      <c r="AU362" s="91">
        <v>6031</v>
      </c>
      <c r="AV362" s="97" t="s">
        <v>4291</v>
      </c>
      <c r="AW362" s="91" t="b">
        <v>1</v>
      </c>
      <c r="AX362" s="91" t="s">
        <v>308</v>
      </c>
      <c r="AY362" s="97" t="s">
        <v>4315</v>
      </c>
      <c r="AZ362" s="91" t="s">
        <v>65</v>
      </c>
      <c r="BA362" s="130" t="s">
        <v>3582</v>
      </c>
      <c r="BB362">
        <v>1</v>
      </c>
      <c r="BC362" s="130">
        <v>0</v>
      </c>
      <c r="BD362" s="130">
        <v>0</v>
      </c>
      <c r="BE362" s="130" t="s">
        <v>4406</v>
      </c>
      <c r="BF362" s="130" t="s">
        <v>4397</v>
      </c>
      <c r="BG362" s="90" t="str">
        <f>REPLACE(INDEX(GroupVertices[Group], MATCH(Vertices[[#This Row],[Vertex]],GroupVertices[Vertex],0)),1,1,"")</f>
        <v>orth</v>
      </c>
      <c r="BH362" s="51"/>
      <c r="BI362" s="51"/>
      <c r="BJ362" s="51"/>
      <c r="BK362" s="51"/>
      <c r="BL362" s="51"/>
      <c r="BM362" s="51"/>
      <c r="BN362" s="51"/>
      <c r="BO362" s="51"/>
      <c r="BP362" s="51"/>
      <c r="BQ362" s="51"/>
    </row>
    <row r="363" spans="1:69" ht="41.45" customHeight="1" x14ac:dyDescent="0.25">
      <c r="A363" s="14" t="s">
        <v>334</v>
      </c>
      <c r="C363" s="108" t="s">
        <v>4409</v>
      </c>
      <c r="D363" s="15"/>
      <c r="E363" s="102"/>
      <c r="F363" s="125"/>
      <c r="G363" s="119" t="s">
        <v>398</v>
      </c>
      <c r="H363" s="126"/>
      <c r="I363" s="16"/>
      <c r="J363" s="62"/>
      <c r="K363" s="127"/>
      <c r="L363" s="121" t="s">
        <v>411</v>
      </c>
      <c r="M363" s="128"/>
      <c r="N363" s="104">
        <v>559.21923828125</v>
      </c>
      <c r="O363" s="104">
        <v>8097.28857421875</v>
      </c>
      <c r="P363" s="73"/>
      <c r="Q363" s="105"/>
      <c r="R363" s="105"/>
      <c r="S363" s="51">
        <v>1</v>
      </c>
      <c r="T363" s="51">
        <v>1</v>
      </c>
      <c r="U363" s="51">
        <v>0</v>
      </c>
      <c r="V363" s="52">
        <v>0</v>
      </c>
      <c r="W363" s="52">
        <v>8.6700000000000004E-4</v>
      </c>
      <c r="X363" s="52">
        <v>9.2E-5</v>
      </c>
      <c r="Y363" s="52">
        <v>0.50834599999999996</v>
      </c>
      <c r="Z363" s="52">
        <v>0</v>
      </c>
      <c r="AA363" s="52">
        <v>0</v>
      </c>
      <c r="AB363" s="78">
        <v>358</v>
      </c>
      <c r="AC363" s="78"/>
      <c r="AD363" s="106"/>
      <c r="AE363" s="91" t="s">
        <v>367</v>
      </c>
      <c r="AF363" s="91">
        <v>87</v>
      </c>
      <c r="AG363" s="91">
        <v>31027</v>
      </c>
      <c r="AH363" s="91">
        <v>91890</v>
      </c>
      <c r="AI363" s="91">
        <v>268</v>
      </c>
      <c r="AJ363" s="91">
        <v>19800</v>
      </c>
      <c r="AK363" s="91" t="s">
        <v>373</v>
      </c>
      <c r="AL363" s="91"/>
      <c r="AM363" s="91"/>
      <c r="AN363" s="91" t="s">
        <v>283</v>
      </c>
      <c r="AO363" s="94">
        <v>40020.716620370367</v>
      </c>
      <c r="AP363" s="97" t="s">
        <v>387</v>
      </c>
      <c r="AQ363" s="91" t="b">
        <v>0</v>
      </c>
      <c r="AR363" s="91" t="b">
        <v>0</v>
      </c>
      <c r="AS363" s="91" t="b">
        <v>1</v>
      </c>
      <c r="AT363" s="91" t="s">
        <v>246</v>
      </c>
      <c r="AU363" s="91">
        <v>85</v>
      </c>
      <c r="AV363" s="97" t="s">
        <v>393</v>
      </c>
      <c r="AW363" s="91" t="b">
        <v>0</v>
      </c>
      <c r="AX363" s="91" t="s">
        <v>308</v>
      </c>
      <c r="AY363" s="97" t="s">
        <v>403</v>
      </c>
      <c r="AZ363" s="91" t="s">
        <v>65</v>
      </c>
      <c r="BA363" s="130" t="s">
        <v>326</v>
      </c>
      <c r="BB363">
        <v>2</v>
      </c>
      <c r="BC363" s="130">
        <v>2</v>
      </c>
      <c r="BD363" s="130">
        <v>1</v>
      </c>
      <c r="BE363" s="130" t="s">
        <v>4404</v>
      </c>
      <c r="BF363" s="130" t="s">
        <v>4396</v>
      </c>
      <c r="BG363" s="90" t="str">
        <f>REPLACE(INDEX(GroupVertices[Group], MATCH(Vertices[[#This Row],[Vertex]],GroupVertices[Vertex],0)),1,1,"")</f>
        <v>outh</v>
      </c>
      <c r="BH363" s="51"/>
      <c r="BI363" s="51"/>
      <c r="BJ363" s="51"/>
      <c r="BK363" s="51"/>
      <c r="BL363" s="51"/>
      <c r="BM363" s="51"/>
      <c r="BN363" s="51"/>
      <c r="BO363" s="51"/>
      <c r="BP363" s="51"/>
      <c r="BQ363" s="51"/>
    </row>
    <row r="364" spans="1:69" ht="41.45" customHeight="1" x14ac:dyDescent="0.25">
      <c r="A364" s="14" t="s">
        <v>333</v>
      </c>
      <c r="C364" s="108" t="s">
        <v>4410</v>
      </c>
      <c r="D364" s="15"/>
      <c r="E364" s="102"/>
      <c r="F364" s="125"/>
      <c r="G364" s="119" t="s">
        <v>397</v>
      </c>
      <c r="H364" s="126"/>
      <c r="I364" s="16"/>
      <c r="J364" s="62"/>
      <c r="K364" s="127"/>
      <c r="L364" s="121" t="s">
        <v>410</v>
      </c>
      <c r="M364" s="128"/>
      <c r="N364" s="104">
        <v>3735.678466796875</v>
      </c>
      <c r="O364" s="104">
        <v>4876.90087890625</v>
      </c>
      <c r="P364" s="73"/>
      <c r="Q364" s="105"/>
      <c r="R364" s="105"/>
      <c r="S364" s="51">
        <v>1</v>
      </c>
      <c r="T364" s="51">
        <v>1</v>
      </c>
      <c r="U364" s="51">
        <v>0</v>
      </c>
      <c r="V364" s="52">
        <v>0</v>
      </c>
      <c r="W364" s="52">
        <v>8.6700000000000004E-4</v>
      </c>
      <c r="X364" s="52">
        <v>9.2E-5</v>
      </c>
      <c r="Y364" s="52">
        <v>0.50834599999999996</v>
      </c>
      <c r="Z364" s="52">
        <v>0</v>
      </c>
      <c r="AA364" s="52">
        <v>0</v>
      </c>
      <c r="AB364" s="78">
        <v>364</v>
      </c>
      <c r="AC364" s="78"/>
      <c r="AD364" s="106"/>
      <c r="AE364" s="91" t="s">
        <v>366</v>
      </c>
      <c r="AF364" s="91">
        <v>27</v>
      </c>
      <c r="AG364" s="91">
        <v>8</v>
      </c>
      <c r="AH364" s="91">
        <v>0</v>
      </c>
      <c r="AI364" s="91">
        <v>0</v>
      </c>
      <c r="AJ364" s="91"/>
      <c r="AK364" s="91"/>
      <c r="AL364" s="91"/>
      <c r="AM364" s="91"/>
      <c r="AN364" s="91"/>
      <c r="AO364" s="94">
        <v>42639.205717592595</v>
      </c>
      <c r="AP364" s="91"/>
      <c r="AQ364" s="91" t="b">
        <v>1</v>
      </c>
      <c r="AR364" s="91" t="b">
        <v>0</v>
      </c>
      <c r="AS364" s="91" t="b">
        <v>0</v>
      </c>
      <c r="AT364" s="91" t="s">
        <v>246</v>
      </c>
      <c r="AU364" s="91">
        <v>0</v>
      </c>
      <c r="AV364" s="91"/>
      <c r="AW364" s="91" t="b">
        <v>0</v>
      </c>
      <c r="AX364" s="91" t="s">
        <v>308</v>
      </c>
      <c r="AY364" s="97" t="s">
        <v>402</v>
      </c>
      <c r="AZ364" s="91" t="s">
        <v>65</v>
      </c>
      <c r="BA364" s="130" t="s">
        <v>4393</v>
      </c>
      <c r="BB364">
        <v>2</v>
      </c>
      <c r="BC364" s="130">
        <v>2</v>
      </c>
      <c r="BD364" s="130">
        <v>1</v>
      </c>
      <c r="BE364" s="130"/>
      <c r="BF364" s="130" t="s">
        <v>4397</v>
      </c>
      <c r="BG364" s="90" t="e">
        <f>REPLACE(INDEX(GroupVertices[Group], MATCH(Vertices[[#This Row],[Vertex]],GroupVertices[Vertex],0)),1,1,"")</f>
        <v>#N/A</v>
      </c>
      <c r="BH364" s="51"/>
      <c r="BI364" s="51"/>
      <c r="BJ364" s="51"/>
      <c r="BK364" s="51"/>
      <c r="BL364" s="51"/>
      <c r="BM364" s="51"/>
      <c r="BN364" s="51"/>
      <c r="BO364" s="51"/>
      <c r="BP364" s="51"/>
      <c r="BQ364" s="51"/>
    </row>
    <row r="365" spans="1:69" ht="41.45" customHeight="1" x14ac:dyDescent="0.25">
      <c r="A365" s="14" t="s">
        <v>741</v>
      </c>
      <c r="C365" s="108" t="s">
        <v>4409</v>
      </c>
      <c r="D365" s="126"/>
      <c r="E365" s="131"/>
      <c r="F365" s="125"/>
      <c r="G365" s="119" t="s">
        <v>856</v>
      </c>
      <c r="H365" s="126"/>
      <c r="I365" s="132"/>
      <c r="J365" s="127"/>
      <c r="K365" s="127"/>
      <c r="L365" s="133" t="s">
        <v>879</v>
      </c>
      <c r="M365" s="128"/>
      <c r="N365" s="134">
        <v>3852.037841796875</v>
      </c>
      <c r="O365" s="134">
        <v>859.51641845703125</v>
      </c>
      <c r="P365" s="135"/>
      <c r="Q365" s="136"/>
      <c r="R365" s="136"/>
      <c r="S365" s="51">
        <v>1</v>
      </c>
      <c r="T365" s="51">
        <v>1</v>
      </c>
      <c r="U365" s="51">
        <v>0</v>
      </c>
      <c r="V365" s="52">
        <v>0</v>
      </c>
      <c r="W365" s="52">
        <v>8.6600000000000002E-4</v>
      </c>
      <c r="X365" s="52">
        <v>9.1000000000000003E-5</v>
      </c>
      <c r="Y365" s="52">
        <v>0.50135300000000005</v>
      </c>
      <c r="Z365" s="52">
        <v>0</v>
      </c>
      <c r="AA365" s="52">
        <v>0</v>
      </c>
      <c r="AB365" s="137">
        <v>365</v>
      </c>
      <c r="AC365" s="137"/>
      <c r="AD365" s="106"/>
      <c r="AE365" s="91" t="s">
        <v>813</v>
      </c>
      <c r="AF365" s="91">
        <v>93</v>
      </c>
      <c r="AG365" s="91">
        <v>111</v>
      </c>
      <c r="AH365" s="91">
        <v>159</v>
      </c>
      <c r="AI365" s="91">
        <v>117</v>
      </c>
      <c r="AJ365" s="91">
        <v>28800</v>
      </c>
      <c r="AK365" s="91" t="s">
        <v>825</v>
      </c>
      <c r="AL365" s="91" t="s">
        <v>836</v>
      </c>
      <c r="AM365" s="91"/>
      <c r="AN365" s="91" t="s">
        <v>836</v>
      </c>
      <c r="AO365" s="94">
        <v>39564.179131944446</v>
      </c>
      <c r="AP365" s="97" t="s">
        <v>847</v>
      </c>
      <c r="AQ365" s="91" t="b">
        <v>0</v>
      </c>
      <c r="AR365" s="91" t="b">
        <v>0</v>
      </c>
      <c r="AS365" s="91" t="b">
        <v>0</v>
      </c>
      <c r="AT365" s="91" t="s">
        <v>246</v>
      </c>
      <c r="AU365" s="91">
        <v>0</v>
      </c>
      <c r="AV365" s="97" t="s">
        <v>720</v>
      </c>
      <c r="AW365" s="91" t="b">
        <v>0</v>
      </c>
      <c r="AX365" s="91" t="s">
        <v>308</v>
      </c>
      <c r="AY365" s="97" t="s">
        <v>866</v>
      </c>
      <c r="AZ365" s="91" t="s">
        <v>65</v>
      </c>
      <c r="BA365" s="130" t="s">
        <v>885</v>
      </c>
      <c r="BB365">
        <v>1</v>
      </c>
      <c r="BC365" s="130">
        <v>-1</v>
      </c>
      <c r="BD365" s="130">
        <v>-1</v>
      </c>
      <c r="BE365" s="130" t="s">
        <v>4406</v>
      </c>
      <c r="BF365" s="130" t="s">
        <v>4396</v>
      </c>
      <c r="BG365" s="90" t="str">
        <f>REPLACE(INDEX(GroupVertices[Group], MATCH(Vertices[[#This Row],[Vertex]],GroupVertices[Vertex],0)),1,1,"")</f>
        <v>orth</v>
      </c>
      <c r="BH365" s="51"/>
      <c r="BI365" s="51"/>
      <c r="BJ365" s="51"/>
      <c r="BK365" s="51"/>
      <c r="BL365" s="51"/>
      <c r="BM365" s="51"/>
      <c r="BN365" s="51"/>
      <c r="BO365" s="51"/>
      <c r="BP365" s="51"/>
      <c r="BQ365" s="51"/>
    </row>
    <row r="366" spans="1:69" ht="41.45" customHeight="1" x14ac:dyDescent="0.25">
      <c r="A366" s="14" t="s">
        <v>742</v>
      </c>
      <c r="C366" s="108" t="s">
        <v>4409</v>
      </c>
      <c r="D366" s="15"/>
      <c r="E366" s="102"/>
      <c r="F366" s="125"/>
      <c r="G366" s="119" t="s">
        <v>857</v>
      </c>
      <c r="H366" s="126"/>
      <c r="I366" s="16"/>
      <c r="J366" s="62"/>
      <c r="K366" s="127"/>
      <c r="L366" s="121" t="s">
        <v>882</v>
      </c>
      <c r="M366" s="128"/>
      <c r="N366" s="104">
        <v>4616.595703125</v>
      </c>
      <c r="O366" s="104">
        <v>2461.331787109375</v>
      </c>
      <c r="P366" s="73"/>
      <c r="Q366" s="105"/>
      <c r="R366" s="105"/>
      <c r="S366" s="51">
        <v>1</v>
      </c>
      <c r="T366" s="51">
        <v>1</v>
      </c>
      <c r="U366" s="51">
        <v>0</v>
      </c>
      <c r="V366" s="52">
        <v>0</v>
      </c>
      <c r="W366" s="52">
        <v>8.6600000000000002E-4</v>
      </c>
      <c r="X366" s="52">
        <v>9.1000000000000003E-5</v>
      </c>
      <c r="Y366" s="52">
        <v>0.50135300000000005</v>
      </c>
      <c r="Z366" s="52">
        <v>0</v>
      </c>
      <c r="AA366" s="52">
        <v>0</v>
      </c>
      <c r="AB366" s="78">
        <v>366</v>
      </c>
      <c r="AC366" s="78"/>
      <c r="AD366" s="106"/>
      <c r="AE366" s="91" t="s">
        <v>816</v>
      </c>
      <c r="AF366" s="91">
        <v>114</v>
      </c>
      <c r="AG366" s="91">
        <v>175</v>
      </c>
      <c r="AH366" s="91">
        <v>4526</v>
      </c>
      <c r="AI366" s="91">
        <v>1277</v>
      </c>
      <c r="AJ366" s="91"/>
      <c r="AK366" s="91" t="s">
        <v>828</v>
      </c>
      <c r="AL366" s="91" t="s">
        <v>838</v>
      </c>
      <c r="AM366" s="91"/>
      <c r="AN366" s="91"/>
      <c r="AO366" s="94">
        <v>42481.394780092596</v>
      </c>
      <c r="AP366" s="97" t="s">
        <v>850</v>
      </c>
      <c r="AQ366" s="91" t="b">
        <v>1</v>
      </c>
      <c r="AR366" s="91" t="b">
        <v>0</v>
      </c>
      <c r="AS366" s="91" t="b">
        <v>1</v>
      </c>
      <c r="AT366" s="91" t="s">
        <v>246</v>
      </c>
      <c r="AU366" s="91">
        <v>3</v>
      </c>
      <c r="AV366" s="91"/>
      <c r="AW366" s="91" t="b">
        <v>0</v>
      </c>
      <c r="AX366" s="91" t="s">
        <v>308</v>
      </c>
      <c r="AY366" s="97" t="s">
        <v>869</v>
      </c>
      <c r="AZ366" s="91" t="s">
        <v>65</v>
      </c>
      <c r="BA366" s="130" t="s">
        <v>885</v>
      </c>
      <c r="BB366">
        <v>1</v>
      </c>
      <c r="BC366" s="130">
        <v>0</v>
      </c>
      <c r="BD366" s="130">
        <v>0</v>
      </c>
      <c r="BE366" s="130" t="s">
        <v>4406</v>
      </c>
      <c r="BF366" s="130" t="s">
        <v>4396</v>
      </c>
      <c r="BG366" s="90" t="str">
        <f>REPLACE(INDEX(GroupVertices[Group], MATCH(Vertices[[#This Row],[Vertex]],GroupVertices[Vertex],0)),1,1,"")</f>
        <v>orth</v>
      </c>
      <c r="BH366" s="51"/>
      <c r="BI366" s="51"/>
      <c r="BJ366" s="51"/>
      <c r="BK366" s="51"/>
      <c r="BL366" s="51"/>
      <c r="BM366" s="51"/>
      <c r="BN366" s="51"/>
      <c r="BO366" s="51"/>
      <c r="BP366" s="51"/>
      <c r="BQ366" s="51"/>
    </row>
    <row r="367" spans="1:69" ht="41.45" customHeight="1" x14ac:dyDescent="0.25">
      <c r="A367" s="107" t="s">
        <v>3969</v>
      </c>
      <c r="C367" s="108" t="s">
        <v>4409</v>
      </c>
      <c r="D367" s="126"/>
      <c r="E367" s="131"/>
      <c r="F367" s="125"/>
      <c r="G367" s="119" t="s">
        <v>3975</v>
      </c>
      <c r="H367" s="126"/>
      <c r="I367" s="132"/>
      <c r="J367" s="127"/>
      <c r="K367" s="127"/>
      <c r="L367" s="133" t="s">
        <v>3979</v>
      </c>
      <c r="M367" s="128"/>
      <c r="N367" s="134">
        <v>4144.11962890625</v>
      </c>
      <c r="O367" s="134">
        <v>4935.66748046875</v>
      </c>
      <c r="P367" s="135"/>
      <c r="Q367" s="136"/>
      <c r="R367" s="136"/>
      <c r="S367" s="51">
        <v>1</v>
      </c>
      <c r="T367" s="51">
        <v>1</v>
      </c>
      <c r="U367" s="51">
        <v>0</v>
      </c>
      <c r="V367" s="52">
        <v>0</v>
      </c>
      <c r="W367" s="52">
        <v>8.6600000000000002E-4</v>
      </c>
      <c r="X367" s="52">
        <v>9.1000000000000003E-5</v>
      </c>
      <c r="Y367" s="52">
        <v>0.50135300000000005</v>
      </c>
      <c r="Z367" s="52">
        <v>0</v>
      </c>
      <c r="AA367" s="52">
        <v>0</v>
      </c>
      <c r="AB367" s="137">
        <v>367</v>
      </c>
      <c r="AC367" s="137"/>
      <c r="AD367" s="118"/>
      <c r="AE367" s="92" t="s">
        <v>2276</v>
      </c>
      <c r="AF367" s="92">
        <v>1</v>
      </c>
      <c r="AG367" s="92">
        <v>8500</v>
      </c>
      <c r="AH367" s="92">
        <v>1</v>
      </c>
      <c r="AI367" s="92">
        <v>0</v>
      </c>
      <c r="AJ367" s="92"/>
      <c r="AK367" s="92" t="s">
        <v>3974</v>
      </c>
      <c r="AL367" s="92" t="s">
        <v>434</v>
      </c>
      <c r="AM367" s="92"/>
      <c r="AN367" s="92"/>
      <c r="AO367" s="95">
        <v>41637.18408564815</v>
      </c>
      <c r="AP367" s="92"/>
      <c r="AQ367" s="92" t="b">
        <v>1</v>
      </c>
      <c r="AR367" s="92" t="b">
        <v>0</v>
      </c>
      <c r="AS367" s="92" t="b">
        <v>0</v>
      </c>
      <c r="AT367" s="92" t="s">
        <v>246</v>
      </c>
      <c r="AU367" s="92">
        <v>0</v>
      </c>
      <c r="AV367" s="98" t="s">
        <v>300</v>
      </c>
      <c r="AW367" s="92" t="b">
        <v>0</v>
      </c>
      <c r="AX367" s="92" t="s">
        <v>308</v>
      </c>
      <c r="AY367" s="98" t="s">
        <v>3977</v>
      </c>
      <c r="AZ367" s="92" t="s">
        <v>65</v>
      </c>
      <c r="BA367" s="130" t="s">
        <v>4393</v>
      </c>
      <c r="BB367">
        <v>1</v>
      </c>
      <c r="BC367" s="130">
        <v>-1</v>
      </c>
      <c r="BD367" s="130">
        <v>-1</v>
      </c>
      <c r="BE367" s="130"/>
      <c r="BF367" s="130" t="s">
        <v>4396</v>
      </c>
      <c r="BG367" s="90" t="e">
        <f>REPLACE(INDEX(GroupVertices[Group], MATCH(Vertices[[#This Row],[Vertex]],GroupVertices[Vertex],0)),1,1,"")</f>
        <v>#N/A</v>
      </c>
      <c r="BH367" s="51"/>
      <c r="BI367" s="51"/>
      <c r="BJ367" s="51"/>
      <c r="BK367" s="51"/>
      <c r="BL367" s="51"/>
      <c r="BM367" s="51"/>
      <c r="BN367" s="51"/>
      <c r="BO367" s="51"/>
      <c r="BP367" s="51"/>
      <c r="BQ367" s="51"/>
    </row>
    <row r="368" spans="1:69" ht="41.45" customHeight="1" x14ac:dyDescent="0.25">
      <c r="A368" s="14" t="s">
        <v>4022</v>
      </c>
      <c r="C368" s="108" t="s">
        <v>4410</v>
      </c>
      <c r="D368" s="126"/>
      <c r="E368" s="131"/>
      <c r="F368" s="125"/>
      <c r="G368" s="119" t="s">
        <v>4295</v>
      </c>
      <c r="H368" s="126"/>
      <c r="I368" s="132"/>
      <c r="J368" s="127"/>
      <c r="K368" s="127"/>
      <c r="L368" s="133" t="s">
        <v>4347</v>
      </c>
      <c r="M368" s="128"/>
      <c r="N368" s="134">
        <v>3468.99560546875</v>
      </c>
      <c r="O368" s="134">
        <v>1424.8626708984375</v>
      </c>
      <c r="P368" s="135"/>
      <c r="Q368" s="136"/>
      <c r="R368" s="136"/>
      <c r="S368" s="51">
        <v>1</v>
      </c>
      <c r="T368" s="51">
        <v>1</v>
      </c>
      <c r="U368" s="51">
        <v>0</v>
      </c>
      <c r="V368" s="52">
        <v>0</v>
      </c>
      <c r="W368" s="52">
        <v>8.6600000000000002E-4</v>
      </c>
      <c r="X368" s="52">
        <v>9.1000000000000003E-5</v>
      </c>
      <c r="Y368" s="52">
        <v>0.50135300000000005</v>
      </c>
      <c r="Z368" s="52">
        <v>0</v>
      </c>
      <c r="AA368" s="52">
        <v>0</v>
      </c>
      <c r="AB368" s="137">
        <v>368</v>
      </c>
      <c r="AC368" s="137"/>
      <c r="AD368" s="106"/>
      <c r="AE368" s="91" t="s">
        <v>4196</v>
      </c>
      <c r="AF368" s="91">
        <v>8</v>
      </c>
      <c r="AG368" s="91">
        <v>24335</v>
      </c>
      <c r="AH368" s="91">
        <v>35109</v>
      </c>
      <c r="AI368" s="91">
        <v>77</v>
      </c>
      <c r="AJ368" s="91">
        <v>19800</v>
      </c>
      <c r="AK368" s="91" t="s">
        <v>4227</v>
      </c>
      <c r="AL368" s="91" t="s">
        <v>1277</v>
      </c>
      <c r="AM368" s="97" t="s">
        <v>4257</v>
      </c>
      <c r="AN368" s="91" t="s">
        <v>291</v>
      </c>
      <c r="AO368" s="94">
        <v>40095.459502314814</v>
      </c>
      <c r="AP368" s="97" t="s">
        <v>4272</v>
      </c>
      <c r="AQ368" s="91" t="b">
        <v>0</v>
      </c>
      <c r="AR368" s="91" t="b">
        <v>0</v>
      </c>
      <c r="AS368" s="91" t="b">
        <v>1</v>
      </c>
      <c r="AT368" s="91" t="s">
        <v>246</v>
      </c>
      <c r="AU368" s="91">
        <v>335</v>
      </c>
      <c r="AV368" s="97" t="s">
        <v>4289</v>
      </c>
      <c r="AW368" s="91" t="b">
        <v>1</v>
      </c>
      <c r="AX368" s="91" t="s">
        <v>308</v>
      </c>
      <c r="AY368" s="97" t="s">
        <v>4311</v>
      </c>
      <c r="AZ368" s="91" t="s">
        <v>65</v>
      </c>
      <c r="BA368" s="130" t="s">
        <v>3582</v>
      </c>
      <c r="BB368">
        <v>2</v>
      </c>
      <c r="BC368" s="130">
        <v>0</v>
      </c>
      <c r="BD368" s="130">
        <v>0</v>
      </c>
      <c r="BE368" s="130" t="s">
        <v>4406</v>
      </c>
      <c r="BF368" s="130" t="s">
        <v>4397</v>
      </c>
      <c r="BG368" s="90" t="str">
        <f>REPLACE(INDEX(GroupVertices[Group], MATCH(Vertices[[#This Row],[Vertex]],GroupVertices[Vertex],0)),1,1,"")</f>
        <v>orth</v>
      </c>
      <c r="BH368" s="51"/>
      <c r="BI368" s="51"/>
      <c r="BJ368" s="51"/>
      <c r="BK368" s="51"/>
      <c r="BL368" s="51"/>
      <c r="BM368" s="51"/>
      <c r="BN368" s="51"/>
      <c r="BO368" s="51"/>
      <c r="BP368" s="51"/>
      <c r="BQ368" s="51"/>
    </row>
    <row r="369" spans="1:69" ht="41.45" customHeight="1" x14ac:dyDescent="0.25">
      <c r="A369" s="14" t="s">
        <v>2089</v>
      </c>
      <c r="C369" s="108" t="s">
        <v>4410</v>
      </c>
      <c r="D369" s="108"/>
      <c r="E369" s="109"/>
      <c r="F369" s="110"/>
      <c r="G369" s="120" t="s">
        <v>2427</v>
      </c>
      <c r="H369" s="108"/>
      <c r="I369" s="111"/>
      <c r="J369" s="112"/>
      <c r="K369" s="112"/>
      <c r="L369" s="122" t="s">
        <v>2503</v>
      </c>
      <c r="M369" s="113"/>
      <c r="N369" s="114">
        <v>7718.66015625</v>
      </c>
      <c r="O369" s="114">
        <v>4863.67578125</v>
      </c>
      <c r="P369" s="115"/>
      <c r="Q369" s="116"/>
      <c r="R369" s="116"/>
      <c r="S369" s="51">
        <v>1</v>
      </c>
      <c r="T369" s="51">
        <v>1</v>
      </c>
      <c r="U369" s="51">
        <v>0</v>
      </c>
      <c r="V369" s="52">
        <v>0</v>
      </c>
      <c r="W369" s="52">
        <v>8.6600000000000002E-4</v>
      </c>
      <c r="X369" s="52">
        <v>9.1000000000000003E-5</v>
      </c>
      <c r="Y369" s="52">
        <v>0.50135300000000005</v>
      </c>
      <c r="Z369" s="52">
        <v>0</v>
      </c>
      <c r="AA369" s="52">
        <v>0</v>
      </c>
      <c r="AB369" s="117">
        <v>369</v>
      </c>
      <c r="AC369" s="117"/>
      <c r="AD369" s="106"/>
      <c r="AE369" s="91" t="s">
        <v>2302</v>
      </c>
      <c r="AF369" s="91">
        <v>129</v>
      </c>
      <c r="AG369" s="91">
        <v>2271530</v>
      </c>
      <c r="AH369" s="91">
        <v>34076</v>
      </c>
      <c r="AI369" s="91">
        <v>3494</v>
      </c>
      <c r="AJ369" s="91">
        <v>19800</v>
      </c>
      <c r="AK369" s="91" t="s">
        <v>2335</v>
      </c>
      <c r="AL369" s="91" t="s">
        <v>434</v>
      </c>
      <c r="AM369" s="97" t="s">
        <v>2371</v>
      </c>
      <c r="AN369" s="91" t="s">
        <v>293</v>
      </c>
      <c r="AO369" s="94">
        <v>40197.319780092592</v>
      </c>
      <c r="AP369" s="97" t="s">
        <v>2393</v>
      </c>
      <c r="AQ369" s="91" t="b">
        <v>0</v>
      </c>
      <c r="AR369" s="91" t="b">
        <v>0</v>
      </c>
      <c r="AS369" s="91" t="b">
        <v>1</v>
      </c>
      <c r="AT369" s="91" t="s">
        <v>246</v>
      </c>
      <c r="AU369" s="91">
        <v>1264</v>
      </c>
      <c r="AV369" s="97" t="s">
        <v>2416</v>
      </c>
      <c r="AW369" s="91" t="b">
        <v>1</v>
      </c>
      <c r="AX369" s="91" t="s">
        <v>308</v>
      </c>
      <c r="AY369" s="97" t="s">
        <v>2458</v>
      </c>
      <c r="AZ369" s="91" t="s">
        <v>65</v>
      </c>
      <c r="BA369" s="130" t="s">
        <v>2044</v>
      </c>
      <c r="BB369">
        <v>1</v>
      </c>
      <c r="BC369" s="130">
        <v>0</v>
      </c>
      <c r="BD369" s="130">
        <v>0</v>
      </c>
      <c r="BE369" s="130" t="s">
        <v>4407</v>
      </c>
      <c r="BF369" s="130" t="s">
        <v>4397</v>
      </c>
      <c r="BG369" s="90" t="str">
        <f>REPLACE(INDEX(GroupVertices[Group], MATCH(Vertices[[#This Row],[Vertex]],GroupVertices[Vertex],0)),1,1,"")</f>
        <v>est</v>
      </c>
      <c r="BH369" s="51"/>
      <c r="BI369" s="51"/>
      <c r="BJ369" s="51"/>
      <c r="BK369" s="51"/>
      <c r="BL369" s="51"/>
      <c r="BM369" s="51"/>
      <c r="BN369" s="51"/>
      <c r="BO369" s="51"/>
      <c r="BP369" s="51"/>
      <c r="BQ369" s="51"/>
    </row>
    <row r="370" spans="1:69" ht="41.45" customHeight="1" x14ac:dyDescent="0.25">
      <c r="A370" s="14" t="s">
        <v>3835</v>
      </c>
      <c r="C370" s="108" t="s">
        <v>4410</v>
      </c>
      <c r="D370" s="108"/>
      <c r="E370" s="109"/>
      <c r="F370" s="110"/>
      <c r="G370" s="120" t="s">
        <v>3888</v>
      </c>
      <c r="H370" s="108"/>
      <c r="I370" s="111"/>
      <c r="J370" s="112"/>
      <c r="K370" s="112"/>
      <c r="L370" s="122" t="s">
        <v>3899</v>
      </c>
      <c r="M370" s="113"/>
      <c r="N370" s="114">
        <v>7304.29443359375</v>
      </c>
      <c r="O370" s="114">
        <v>2339.775146484375</v>
      </c>
      <c r="P370" s="115"/>
      <c r="Q370" s="116"/>
      <c r="R370" s="116"/>
      <c r="S370" s="51">
        <v>1</v>
      </c>
      <c r="T370" s="51">
        <v>1</v>
      </c>
      <c r="U370" s="51">
        <v>0</v>
      </c>
      <c r="V370" s="52">
        <v>0</v>
      </c>
      <c r="W370" s="52">
        <v>8.6600000000000002E-4</v>
      </c>
      <c r="X370" s="52">
        <v>9.1000000000000003E-5</v>
      </c>
      <c r="Y370" s="52">
        <v>0.50135300000000005</v>
      </c>
      <c r="Z370" s="52">
        <v>0</v>
      </c>
      <c r="AA370" s="52">
        <v>0</v>
      </c>
      <c r="AB370" s="117">
        <v>370</v>
      </c>
      <c r="AC370" s="117"/>
      <c r="AD370" s="106"/>
      <c r="AE370" s="91" t="s">
        <v>3874</v>
      </c>
      <c r="AF370" s="91">
        <v>273</v>
      </c>
      <c r="AG370" s="91">
        <v>907597</v>
      </c>
      <c r="AH370" s="91">
        <v>105269</v>
      </c>
      <c r="AI370" s="91">
        <v>5958</v>
      </c>
      <c r="AJ370" s="91"/>
      <c r="AK370" s="91" t="s">
        <v>3878</v>
      </c>
      <c r="AL370" s="91" t="s">
        <v>283</v>
      </c>
      <c r="AM370" s="91"/>
      <c r="AN370" s="91"/>
      <c r="AO370" s="94">
        <v>40251.575520833336</v>
      </c>
      <c r="AP370" s="97" t="s">
        <v>3886</v>
      </c>
      <c r="AQ370" s="91" t="b">
        <v>1</v>
      </c>
      <c r="AR370" s="91" t="b">
        <v>0</v>
      </c>
      <c r="AS370" s="91" t="b">
        <v>1</v>
      </c>
      <c r="AT370" s="91" t="s">
        <v>246</v>
      </c>
      <c r="AU370" s="91">
        <v>754</v>
      </c>
      <c r="AV370" s="97" t="s">
        <v>300</v>
      </c>
      <c r="AW370" s="91" t="b">
        <v>1</v>
      </c>
      <c r="AX370" s="91" t="s">
        <v>308</v>
      </c>
      <c r="AY370" s="97" t="s">
        <v>3893</v>
      </c>
      <c r="AZ370" s="91" t="s">
        <v>65</v>
      </c>
      <c r="BA370" s="130" t="s">
        <v>3902</v>
      </c>
      <c r="BB370">
        <v>1</v>
      </c>
      <c r="BC370" s="130">
        <v>-1</v>
      </c>
      <c r="BD370" s="130">
        <v>-1</v>
      </c>
      <c r="BE370" s="130" t="s">
        <v>4405</v>
      </c>
      <c r="BF370" s="130" t="s">
        <v>4397</v>
      </c>
      <c r="BG370" s="90" t="str">
        <f>REPLACE(INDEX(GroupVertices[Group], MATCH(Vertices[[#This Row],[Vertex]],GroupVertices[Vertex],0)),1,1,"")</f>
        <v>ast</v>
      </c>
      <c r="BH370" s="51"/>
      <c r="BI370" s="51"/>
      <c r="BJ370" s="51"/>
      <c r="BK370" s="51"/>
      <c r="BL370" s="51"/>
      <c r="BM370" s="51"/>
      <c r="BN370" s="51"/>
      <c r="BO370" s="51"/>
      <c r="BP370" s="51"/>
      <c r="BQ370" s="51"/>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B3:AB370"/>
    <dataValidation allowBlank="1" showErrorMessage="1" sqref="BA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P3:P37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N3:O37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M3:M37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Q3:Q37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R3:R370"/>
    <dataValidation allowBlank="1" showInputMessage="1" errorTitle="Invalid Vertex Image Key" promptTitle="Vertex Tooltip" prompt="Enter optional text that will pop up when the mouse is hovered over the vertex." sqref="L3:L370"/>
    <dataValidation allowBlank="1" errorTitle="Invalid Vertex Visibility" error="You have entered an unrecognized vertex visibility.  Try selecting from the drop-down list instead." promptTitle="Vertex ID" prompt="This is a unique ID that gets filled in automatically.  Do not edit this column." sqref="AC3:AC37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H3:H37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I3:I370"/>
    <dataValidation allowBlank="1" showInputMessage="1" promptTitle="Vertex Label Fill Color" prompt="To select an optional fill color for the Label shape, right-click and select Select Color on the right-click menu." sqref="J3:J370"/>
    <dataValidation allowBlank="1" showInputMessage="1" errorTitle="Invalid Vertex Image Key" promptTitle="Vertex Image File" prompt="Enter the path to an image file.  Hover over the column header for examples." sqref="G3:G370"/>
    <dataValidation allowBlank="1" showInputMessage="1" promptTitle="Vertex Color" prompt="To select an optional vertex color, right-click and select Select Color on the right-click menu." sqref="C3:C370"/>
    <dataValidation allowBlank="1" showInputMessage="1" errorTitle="Invalid Vertex Opacity" error="The optional vertex opacity must be a whole number between 0 and 10." promptTitle="Vertex Opacity" prompt="Enter an optional vertex opacity between 0 (transparent) and 100 (opaque)." sqref="F3:F370"/>
    <dataValidation type="list" allowBlank="1" showInputMessage="1" showErrorMessage="1" errorTitle="Invalid Vertex Shape" error="You have entered an invalid vertex shape.  Try selecting from the drop-down list instead." promptTitle="Vertex Shape" prompt="Select an optional vertex shape." sqref="D3:D37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E3:E37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K3:K370">
      <formula1>ValidVertexLabelPositions</formula1>
    </dataValidation>
    <dataValidation allowBlank="1" showInputMessage="1" showErrorMessage="1" promptTitle="Vertex Name" prompt="Enter the name of the vertex." sqref="A3:A370"/>
  </dataValidations>
  <hyperlinks>
    <hyperlink ref="AM3" r:id="rId1"/>
    <hyperlink ref="AM336" r:id="rId2"/>
    <hyperlink ref="AM337" r:id="rId3"/>
    <hyperlink ref="AM4" r:id="rId4"/>
    <hyperlink ref="AP3" r:id="rId5"/>
    <hyperlink ref="AP298" r:id="rId6"/>
    <hyperlink ref="AP39" r:id="rId7"/>
    <hyperlink ref="AP336" r:id="rId8"/>
    <hyperlink ref="AP337" r:id="rId9"/>
    <hyperlink ref="AP4" r:id="rId10"/>
    <hyperlink ref="AV297" r:id="rId11"/>
    <hyperlink ref="AV3" r:id="rId12"/>
    <hyperlink ref="AV298" r:id="rId13"/>
    <hyperlink ref="AV299" r:id="rId14"/>
    <hyperlink ref="AV39" r:id="rId15"/>
    <hyperlink ref="AV337" r:id="rId16"/>
    <hyperlink ref="AV4" r:id="rId17"/>
    <hyperlink ref="G297" r:id="rId18"/>
    <hyperlink ref="G3" r:id="rId19"/>
    <hyperlink ref="G298" r:id="rId20"/>
    <hyperlink ref="G299" r:id="rId21"/>
    <hyperlink ref="G39" r:id="rId22"/>
    <hyperlink ref="G336" r:id="rId23"/>
    <hyperlink ref="G337" r:id="rId24"/>
    <hyperlink ref="G4" r:id="rId25"/>
    <hyperlink ref="AY297" r:id="rId26"/>
    <hyperlink ref="AY3" r:id="rId27"/>
    <hyperlink ref="AY298" r:id="rId28"/>
    <hyperlink ref="AY299" r:id="rId29"/>
    <hyperlink ref="AY39" r:id="rId30"/>
    <hyperlink ref="AY336" r:id="rId31"/>
    <hyperlink ref="AY337" r:id="rId32"/>
    <hyperlink ref="AY4" r:id="rId33"/>
    <hyperlink ref="AM182" r:id="rId34"/>
    <hyperlink ref="AM43" r:id="rId35"/>
    <hyperlink ref="AM194" r:id="rId36"/>
    <hyperlink ref="AP253" r:id="rId37"/>
    <hyperlink ref="AP79" r:id="rId38"/>
    <hyperlink ref="AP182" r:id="rId39"/>
    <hyperlink ref="AP363" r:id="rId40"/>
    <hyperlink ref="AP43" r:id="rId41"/>
    <hyperlink ref="AP193" r:id="rId42"/>
    <hyperlink ref="AP194" r:id="rId43"/>
    <hyperlink ref="AV253" r:id="rId44"/>
    <hyperlink ref="AV79" r:id="rId45"/>
    <hyperlink ref="AV182" r:id="rId46"/>
    <hyperlink ref="AV363" r:id="rId47"/>
    <hyperlink ref="AV43" r:id="rId48"/>
    <hyperlink ref="AV193" r:id="rId49"/>
    <hyperlink ref="AV194" r:id="rId50"/>
    <hyperlink ref="G253" r:id="rId51"/>
    <hyperlink ref="G79" r:id="rId52"/>
    <hyperlink ref="G182" r:id="rId53"/>
    <hyperlink ref="G364" r:id="rId54"/>
    <hyperlink ref="G363" r:id="rId55"/>
    <hyperlink ref="G43" r:id="rId56"/>
    <hyperlink ref="G193" r:id="rId57"/>
    <hyperlink ref="G194" r:id="rId58"/>
    <hyperlink ref="AY253" r:id="rId59"/>
    <hyperlink ref="AY79" r:id="rId60"/>
    <hyperlink ref="AY182" r:id="rId61"/>
    <hyperlink ref="AY364" r:id="rId62"/>
    <hyperlink ref="AY363" r:id="rId63"/>
    <hyperlink ref="AY43" r:id="rId64"/>
    <hyperlink ref="AY193" r:id="rId65"/>
    <hyperlink ref="AY194" r:id="rId66"/>
    <hyperlink ref="AM26" r:id="rId67"/>
    <hyperlink ref="AM317" r:id="rId68"/>
    <hyperlink ref="AP26" r:id="rId69"/>
    <hyperlink ref="AP317" r:id="rId70"/>
    <hyperlink ref="AV26" r:id="rId71"/>
    <hyperlink ref="AV317" r:id="rId72"/>
    <hyperlink ref="G26" r:id="rId73"/>
    <hyperlink ref="G317" r:id="rId74"/>
    <hyperlink ref="AY26" r:id="rId75"/>
    <hyperlink ref="AY317" r:id="rId76"/>
    <hyperlink ref="AM165" r:id="rId77"/>
    <hyperlink ref="AP165" r:id="rId78"/>
    <hyperlink ref="AP166" r:id="rId79"/>
    <hyperlink ref="AV165" r:id="rId80"/>
    <hyperlink ref="G165" r:id="rId81"/>
    <hyperlink ref="G166" r:id="rId82"/>
    <hyperlink ref="AY165" r:id="rId83"/>
    <hyperlink ref="AY166" r:id="rId84"/>
    <hyperlink ref="AM319" r:id="rId85"/>
    <hyperlink ref="AM322" r:id="rId86"/>
    <hyperlink ref="AP319" r:id="rId87"/>
    <hyperlink ref="AP322" r:id="rId88"/>
    <hyperlink ref="AV319" r:id="rId89"/>
    <hyperlink ref="AV322" r:id="rId90"/>
    <hyperlink ref="G176" r:id="rId91"/>
    <hyperlink ref="G319" r:id="rId92"/>
    <hyperlink ref="G322" r:id="rId93"/>
    <hyperlink ref="AY176" r:id="rId94"/>
    <hyperlink ref="AY319" r:id="rId95"/>
    <hyperlink ref="AY322" r:id="rId96"/>
    <hyperlink ref="AM318" r:id="rId97"/>
    <hyperlink ref="AM137" r:id="rId98"/>
    <hyperlink ref="AM315" r:id="rId99"/>
    <hyperlink ref="AM125" r:id="rId100"/>
    <hyperlink ref="AM316" r:id="rId101"/>
    <hyperlink ref="AM348" r:id="rId102"/>
    <hyperlink ref="AM349" r:id="rId103"/>
    <hyperlink ref="AM345" r:id="rId104"/>
    <hyperlink ref="AM346" r:id="rId105"/>
    <hyperlink ref="AM347" r:id="rId106"/>
    <hyperlink ref="AP100" r:id="rId107"/>
    <hyperlink ref="AP36" r:id="rId108"/>
    <hyperlink ref="AP318" r:id="rId109"/>
    <hyperlink ref="AP254" r:id="rId110"/>
    <hyperlink ref="AP256" r:id="rId111"/>
    <hyperlink ref="AP315" r:id="rId112"/>
    <hyperlink ref="AP125" r:id="rId113"/>
    <hyperlink ref="AP316" r:id="rId114"/>
    <hyperlink ref="AP348" r:id="rId115"/>
    <hyperlink ref="AP349" r:id="rId116"/>
    <hyperlink ref="AP345" r:id="rId117"/>
    <hyperlink ref="AP346" r:id="rId118"/>
    <hyperlink ref="AP347" r:id="rId119"/>
    <hyperlink ref="AV100" r:id="rId120"/>
    <hyperlink ref="AV318" r:id="rId121"/>
    <hyperlink ref="AV254" r:id="rId122"/>
    <hyperlink ref="AV255" r:id="rId123"/>
    <hyperlink ref="AV256" r:id="rId124"/>
    <hyperlink ref="AV137" r:id="rId125"/>
    <hyperlink ref="AV315" r:id="rId126"/>
    <hyperlink ref="AV125" r:id="rId127"/>
    <hyperlink ref="AV316" r:id="rId128"/>
    <hyperlink ref="AV349" r:id="rId129"/>
    <hyperlink ref="AV350" r:id="rId130"/>
    <hyperlink ref="AV345" r:id="rId131"/>
    <hyperlink ref="AV346" r:id="rId132"/>
    <hyperlink ref="AV347" r:id="rId133"/>
    <hyperlink ref="G100" r:id="rId134"/>
    <hyperlink ref="G36" r:id="rId135"/>
    <hyperlink ref="G318" r:id="rId136"/>
    <hyperlink ref="G254" r:id="rId137"/>
    <hyperlink ref="G255" r:id="rId138"/>
    <hyperlink ref="G256" r:id="rId139"/>
    <hyperlink ref="G137" r:id="rId140"/>
    <hyperlink ref="G315" r:id="rId141"/>
    <hyperlink ref="G125" r:id="rId142"/>
    <hyperlink ref="G316" r:id="rId143"/>
    <hyperlink ref="G348" r:id="rId144"/>
    <hyperlink ref="G349" r:id="rId145"/>
    <hyperlink ref="G350" r:id="rId146"/>
    <hyperlink ref="G345" r:id="rId147"/>
    <hyperlink ref="G346" r:id="rId148"/>
    <hyperlink ref="G347" r:id="rId149"/>
    <hyperlink ref="AY100" r:id="rId150"/>
    <hyperlink ref="AY36" r:id="rId151"/>
    <hyperlink ref="AY318" r:id="rId152"/>
    <hyperlink ref="AY254" r:id="rId153"/>
    <hyperlink ref="AY255" r:id="rId154"/>
    <hyperlink ref="AY256" r:id="rId155"/>
    <hyperlink ref="AY137" r:id="rId156"/>
    <hyperlink ref="AY315" r:id="rId157"/>
    <hyperlink ref="AY125" r:id="rId158"/>
    <hyperlink ref="AY316" r:id="rId159"/>
    <hyperlink ref="AY348" r:id="rId160"/>
    <hyperlink ref="AY349" r:id="rId161"/>
    <hyperlink ref="AY350" r:id="rId162"/>
    <hyperlink ref="AY345" r:id="rId163"/>
    <hyperlink ref="AY346" r:id="rId164"/>
    <hyperlink ref="AY347" r:id="rId165"/>
    <hyperlink ref="AM5" r:id="rId166"/>
    <hyperlink ref="AM314" r:id="rId167"/>
    <hyperlink ref="AM331" r:id="rId168"/>
    <hyperlink ref="AP5" r:id="rId169"/>
    <hyperlink ref="AP314" r:id="rId170"/>
    <hyperlink ref="AP6" r:id="rId171"/>
    <hyperlink ref="AP195" r:id="rId172"/>
    <hyperlink ref="AV5" r:id="rId173"/>
    <hyperlink ref="AV314" r:id="rId174"/>
    <hyperlink ref="AV6" r:id="rId175"/>
    <hyperlink ref="AV331" r:id="rId176"/>
    <hyperlink ref="AV195" r:id="rId177"/>
    <hyperlink ref="G5" r:id="rId178"/>
    <hyperlink ref="G314" r:id="rId179"/>
    <hyperlink ref="G6" r:id="rId180"/>
    <hyperlink ref="G331" r:id="rId181"/>
    <hyperlink ref="G195" r:id="rId182"/>
    <hyperlink ref="AY5" r:id="rId183"/>
    <hyperlink ref="AY314" r:id="rId184"/>
    <hyperlink ref="AY6" r:id="rId185"/>
    <hyperlink ref="AY331" r:id="rId186"/>
    <hyperlink ref="AY195" r:id="rId187"/>
    <hyperlink ref="AM188" r:id="rId188"/>
    <hyperlink ref="AP80" r:id="rId189"/>
    <hyperlink ref="AP257" r:id="rId190"/>
    <hyperlink ref="AP258" r:id="rId191"/>
    <hyperlink ref="AP259" r:id="rId192"/>
    <hyperlink ref="AP365" r:id="rId193"/>
    <hyperlink ref="AP11" r:id="rId194"/>
    <hyperlink ref="AP188" r:id="rId195"/>
    <hyperlink ref="AP366" r:id="rId196"/>
    <hyperlink ref="AP40" r:id="rId197"/>
    <hyperlink ref="AP338" r:id="rId198"/>
    <hyperlink ref="AV80" r:id="rId199"/>
    <hyperlink ref="AV257" r:id="rId200"/>
    <hyperlink ref="AV258" r:id="rId201"/>
    <hyperlink ref="AV259" r:id="rId202"/>
    <hyperlink ref="AV196" r:id="rId203"/>
    <hyperlink ref="AV187" r:id="rId204"/>
    <hyperlink ref="AV365" r:id="rId205"/>
    <hyperlink ref="AV11" r:id="rId206"/>
    <hyperlink ref="AV188" r:id="rId207"/>
    <hyperlink ref="AV40" r:id="rId208"/>
    <hyperlink ref="AV338" r:id="rId209"/>
    <hyperlink ref="G80" r:id="rId210"/>
    <hyperlink ref="G81" r:id="rId211"/>
    <hyperlink ref="G257" r:id="rId212"/>
    <hyperlink ref="G258" r:id="rId213"/>
    <hyperlink ref="G259" r:id="rId214"/>
    <hyperlink ref="G196" r:id="rId215"/>
    <hyperlink ref="G187" r:id="rId216"/>
    <hyperlink ref="G365" r:id="rId217"/>
    <hyperlink ref="G11" r:id="rId218"/>
    <hyperlink ref="G188" r:id="rId219"/>
    <hyperlink ref="G366" r:id="rId220"/>
    <hyperlink ref="G40" r:id="rId221"/>
    <hyperlink ref="G338" r:id="rId222"/>
    <hyperlink ref="AY80" r:id="rId223"/>
    <hyperlink ref="AY81" r:id="rId224"/>
    <hyperlink ref="AY257" r:id="rId225"/>
    <hyperlink ref="AY258" r:id="rId226"/>
    <hyperlink ref="AY259" r:id="rId227"/>
    <hyperlink ref="AY196" r:id="rId228"/>
    <hyperlink ref="AY187" r:id="rId229"/>
    <hyperlink ref="AY365" r:id="rId230"/>
    <hyperlink ref="AY11" r:id="rId231"/>
    <hyperlink ref="AY188" r:id="rId232"/>
    <hyperlink ref="AY366" r:id="rId233"/>
    <hyperlink ref="AY40" r:id="rId234"/>
    <hyperlink ref="AY338" r:id="rId235"/>
    <hyperlink ref="AP197" r:id="rId236"/>
    <hyperlink ref="AV197" r:id="rId237"/>
    <hyperlink ref="G197" r:id="rId238"/>
    <hyperlink ref="G198" r:id="rId239"/>
    <hyperlink ref="AY197" r:id="rId240"/>
    <hyperlink ref="AY198" r:id="rId241"/>
    <hyperlink ref="AM321" r:id="rId242"/>
    <hyperlink ref="AM150" r:id="rId243"/>
    <hyperlink ref="AP149" r:id="rId244"/>
    <hyperlink ref="AP321" r:id="rId245"/>
    <hyperlink ref="AP150" r:id="rId246"/>
    <hyperlink ref="AV149" r:id="rId247"/>
    <hyperlink ref="AV321" r:id="rId248"/>
    <hyperlink ref="G149" r:id="rId249"/>
    <hyperlink ref="G321" r:id="rId250"/>
    <hyperlink ref="G150" r:id="rId251"/>
    <hyperlink ref="AY149" r:id="rId252"/>
    <hyperlink ref="AY321" r:id="rId253"/>
    <hyperlink ref="AY150" r:id="rId254"/>
    <hyperlink ref="AV44" r:id="rId255"/>
    <hyperlink ref="G44" r:id="rId256"/>
    <hyperlink ref="AY44" r:id="rId257"/>
    <hyperlink ref="AM12" r:id="rId258"/>
    <hyperlink ref="AM112" r:id="rId259"/>
    <hyperlink ref="AM113" r:id="rId260"/>
    <hyperlink ref="AP12" r:id="rId261"/>
    <hyperlink ref="AP13" r:id="rId262"/>
    <hyperlink ref="AP112" r:id="rId263"/>
    <hyperlink ref="AP113" r:id="rId264"/>
    <hyperlink ref="AP48" r:id="rId265"/>
    <hyperlink ref="AV12" r:id="rId266"/>
    <hyperlink ref="AV112" r:id="rId267"/>
    <hyperlink ref="AV341" r:id="rId268"/>
    <hyperlink ref="AV113" r:id="rId269"/>
    <hyperlink ref="AV48" r:id="rId270"/>
    <hyperlink ref="G12" r:id="rId271"/>
    <hyperlink ref="G13" r:id="rId272"/>
    <hyperlink ref="G112" r:id="rId273"/>
    <hyperlink ref="G341" r:id="rId274"/>
    <hyperlink ref="G113" r:id="rId275"/>
    <hyperlink ref="G204" r:id="rId276"/>
    <hyperlink ref="G48" r:id="rId277"/>
    <hyperlink ref="AY12" r:id="rId278"/>
    <hyperlink ref="AY13" r:id="rId279"/>
    <hyperlink ref="AY112" r:id="rId280"/>
    <hyperlink ref="AY341" r:id="rId281"/>
    <hyperlink ref="AY113" r:id="rId282"/>
    <hyperlink ref="AY204" r:id="rId283"/>
    <hyperlink ref="AY48" r:id="rId284"/>
    <hyperlink ref="AM334" r:id="rId285"/>
    <hyperlink ref="AM335" r:id="rId286"/>
    <hyperlink ref="AM205" r:id="rId287"/>
    <hyperlink ref="AP84" r:id="rId288"/>
    <hyperlink ref="AP264" r:id="rId289"/>
    <hyperlink ref="AP86" r:id="rId290"/>
    <hyperlink ref="AP38" r:id="rId291"/>
    <hyperlink ref="AP334" r:id="rId292"/>
    <hyperlink ref="AP335" r:id="rId293"/>
    <hyperlink ref="AP87" r:id="rId294"/>
    <hyperlink ref="AP205" r:id="rId295"/>
    <hyperlink ref="AP206" r:id="rId296"/>
    <hyperlink ref="AV84" r:id="rId297"/>
    <hyperlink ref="AV263" r:id="rId298"/>
    <hyperlink ref="AV264" r:id="rId299"/>
    <hyperlink ref="AV85" r:id="rId300"/>
    <hyperlink ref="AV86" r:id="rId301"/>
    <hyperlink ref="AV38" r:id="rId302"/>
    <hyperlink ref="AV334" r:id="rId303"/>
    <hyperlink ref="AV335" r:id="rId304"/>
    <hyperlink ref="AV87" r:id="rId305"/>
    <hyperlink ref="AV265" r:id="rId306"/>
    <hyperlink ref="AV205" r:id="rId307"/>
    <hyperlink ref="AV206" r:id="rId308"/>
    <hyperlink ref="G84" r:id="rId309"/>
    <hyperlink ref="G263" r:id="rId310"/>
    <hyperlink ref="G264" r:id="rId311"/>
    <hyperlink ref="G85" r:id="rId312"/>
    <hyperlink ref="G86" r:id="rId313"/>
    <hyperlink ref="G38" r:id="rId314"/>
    <hyperlink ref="G334" r:id="rId315"/>
    <hyperlink ref="G335" r:id="rId316"/>
    <hyperlink ref="G87" r:id="rId317"/>
    <hyperlink ref="G88" r:id="rId318"/>
    <hyperlink ref="G265" r:id="rId319"/>
    <hyperlink ref="G205" r:id="rId320"/>
    <hyperlink ref="G206" r:id="rId321"/>
    <hyperlink ref="AY84" r:id="rId322"/>
    <hyperlink ref="AY263" r:id="rId323"/>
    <hyperlink ref="AY264" r:id="rId324"/>
    <hyperlink ref="AY85" r:id="rId325"/>
    <hyperlink ref="AY86" r:id="rId326"/>
    <hyperlink ref="AY38" r:id="rId327"/>
    <hyperlink ref="AY334" r:id="rId328"/>
    <hyperlink ref="AY335" r:id="rId329"/>
    <hyperlink ref="AY87" r:id="rId330"/>
    <hyperlink ref="AY88" r:id="rId331"/>
    <hyperlink ref="AY265" r:id="rId332"/>
    <hyperlink ref="AY205" r:id="rId333"/>
    <hyperlink ref="AY206" r:id="rId334"/>
    <hyperlink ref="AM49" r:id="rId335"/>
    <hyperlink ref="AP49" r:id="rId336"/>
    <hyperlink ref="AV49" r:id="rId337"/>
    <hyperlink ref="AV208" r:id="rId338"/>
    <hyperlink ref="G207" r:id="rId339"/>
    <hyperlink ref="G49" r:id="rId340"/>
    <hyperlink ref="G208" r:id="rId341"/>
    <hyperlink ref="AY207" r:id="rId342"/>
    <hyperlink ref="AY49" r:id="rId343"/>
    <hyperlink ref="AY208" r:id="rId344"/>
    <hyperlink ref="AV50" r:id="rId345"/>
    <hyperlink ref="AV209" r:id="rId346"/>
    <hyperlink ref="AV210" r:id="rId347"/>
    <hyperlink ref="G50" r:id="rId348"/>
    <hyperlink ref="G209" r:id="rId349"/>
    <hyperlink ref="G210" r:id="rId350"/>
    <hyperlink ref="AY50" r:id="rId351"/>
    <hyperlink ref="AY209" r:id="rId352"/>
    <hyperlink ref="AY210" r:id="rId353"/>
    <hyperlink ref="AP266" r:id="rId354"/>
    <hyperlink ref="AP267" r:id="rId355"/>
    <hyperlink ref="AP51" r:id="rId356"/>
    <hyperlink ref="AP211" r:id="rId357"/>
    <hyperlink ref="AV306" r:id="rId358"/>
    <hyperlink ref="AV211" r:id="rId359"/>
    <hyperlink ref="G306" r:id="rId360"/>
    <hyperlink ref="G266" r:id="rId361"/>
    <hyperlink ref="G267" r:id="rId362"/>
    <hyperlink ref="G51" r:id="rId363"/>
    <hyperlink ref="G52" r:id="rId364"/>
    <hyperlink ref="G211" r:id="rId365"/>
    <hyperlink ref="AY306" r:id="rId366"/>
    <hyperlink ref="AY266" r:id="rId367"/>
    <hyperlink ref="AY267" r:id="rId368"/>
    <hyperlink ref="AY51" r:id="rId369"/>
    <hyperlink ref="AY52" r:id="rId370"/>
    <hyperlink ref="AY211" r:id="rId371"/>
    <hyperlink ref="AP53" r:id="rId372"/>
    <hyperlink ref="AV53" r:id="rId373"/>
    <hyperlink ref="G53" r:id="rId374"/>
    <hyperlink ref="AY53" r:id="rId375"/>
    <hyperlink ref="AM212" r:id="rId376"/>
    <hyperlink ref="AP212" r:id="rId377"/>
    <hyperlink ref="AP325" r:id="rId378"/>
    <hyperlink ref="AP143" r:id="rId379"/>
    <hyperlink ref="AP28" r:id="rId380"/>
    <hyperlink ref="AV212" r:id="rId381"/>
    <hyperlink ref="AV24" r:id="rId382"/>
    <hyperlink ref="AV143" r:id="rId383"/>
    <hyperlink ref="AV28" r:id="rId384"/>
    <hyperlink ref="G212" r:id="rId385"/>
    <hyperlink ref="G24" r:id="rId386"/>
    <hyperlink ref="G325" r:id="rId387"/>
    <hyperlink ref="G143" r:id="rId388"/>
    <hyperlink ref="G28" r:id="rId389"/>
    <hyperlink ref="AY212" r:id="rId390"/>
    <hyperlink ref="AY24" r:id="rId391"/>
    <hyperlink ref="AY325" r:id="rId392"/>
    <hyperlink ref="AY143" r:id="rId393"/>
    <hyperlink ref="AY28" r:id="rId394"/>
    <hyperlink ref="AP89" r:id="rId395"/>
    <hyperlink ref="AV89" r:id="rId396"/>
    <hyperlink ref="G89" r:id="rId397"/>
    <hyperlink ref="G54" r:id="rId398"/>
    <hyperlink ref="AY89" r:id="rId399"/>
    <hyperlink ref="AY54" r:id="rId400"/>
    <hyperlink ref="AM307" r:id="rId401"/>
    <hyperlink ref="AP307" r:id="rId402"/>
    <hyperlink ref="AV307" r:id="rId403"/>
    <hyperlink ref="G307" r:id="rId404"/>
    <hyperlink ref="AY307" r:id="rId405"/>
    <hyperlink ref="AM18" r:id="rId406"/>
    <hyperlink ref="AM324" r:id="rId407"/>
    <hyperlink ref="AP19" r:id="rId408"/>
    <hyperlink ref="AP18" r:id="rId409"/>
    <hyperlink ref="AP213" r:id="rId410"/>
    <hyperlink ref="AP324" r:id="rId411"/>
    <hyperlink ref="AV19" r:id="rId412"/>
    <hyperlink ref="AV18" r:id="rId413"/>
    <hyperlink ref="AV213" r:id="rId414"/>
    <hyperlink ref="AV324" r:id="rId415"/>
    <hyperlink ref="G19" r:id="rId416"/>
    <hyperlink ref="G18" r:id="rId417"/>
    <hyperlink ref="G213" r:id="rId418"/>
    <hyperlink ref="G324" r:id="rId419"/>
    <hyperlink ref="AY19" r:id="rId420"/>
    <hyperlink ref="AY18" r:id="rId421"/>
    <hyperlink ref="AY213" r:id="rId422"/>
    <hyperlink ref="AY324" r:id="rId423"/>
    <hyperlink ref="AV214" r:id="rId424"/>
    <hyperlink ref="AV215" r:id="rId425"/>
    <hyperlink ref="G214" r:id="rId426"/>
    <hyperlink ref="G215" r:id="rId427"/>
    <hyperlink ref="AY214" r:id="rId428"/>
    <hyperlink ref="AY215" r:id="rId429"/>
    <hyperlink ref="AM268" r:id="rId430"/>
    <hyperlink ref="AP268" r:id="rId431"/>
    <hyperlink ref="AP269" r:id="rId432"/>
    <hyperlink ref="AP16" r:id="rId433"/>
    <hyperlink ref="AV268" r:id="rId434"/>
    <hyperlink ref="AV269" r:id="rId435"/>
    <hyperlink ref="AV16" r:id="rId436"/>
    <hyperlink ref="G268" r:id="rId437"/>
    <hyperlink ref="G269" r:id="rId438"/>
    <hyperlink ref="G16" r:id="rId439"/>
    <hyperlink ref="G17" r:id="rId440"/>
    <hyperlink ref="G323" r:id="rId441"/>
    <hyperlink ref="AY268" r:id="rId442"/>
    <hyperlink ref="AY269" r:id="rId443"/>
    <hyperlink ref="AY16" r:id="rId444"/>
    <hyperlink ref="AY17" r:id="rId445"/>
    <hyperlink ref="AY323" r:id="rId446"/>
    <hyperlink ref="AP216" r:id="rId447"/>
    <hyperlink ref="AV216" r:id="rId448"/>
    <hyperlink ref="G216" r:id="rId449"/>
    <hyperlink ref="AY216" r:id="rId450"/>
    <hyperlink ref="AV217" r:id="rId451"/>
    <hyperlink ref="G217" r:id="rId452"/>
    <hyperlink ref="AY217" r:id="rId453"/>
    <hyperlink ref="AM142" r:id="rId454"/>
    <hyperlink ref="AM328" r:id="rId455"/>
    <hyperlink ref="AM174" r:id="rId456"/>
    <hyperlink ref="AP109" r:id="rId457"/>
    <hyperlink ref="AP108" r:id="rId458"/>
    <hyperlink ref="AP31" r:id="rId459"/>
    <hyperlink ref="AP142" r:id="rId460"/>
    <hyperlink ref="AP328" r:id="rId461"/>
    <hyperlink ref="AP174" r:id="rId462"/>
    <hyperlink ref="AP270" r:id="rId463"/>
    <hyperlink ref="AP272" r:id="rId464"/>
    <hyperlink ref="AV109" r:id="rId465"/>
    <hyperlink ref="AV31" r:id="rId466"/>
    <hyperlink ref="AV14" r:id="rId467"/>
    <hyperlink ref="AV142" r:id="rId468"/>
    <hyperlink ref="AV328" r:id="rId469"/>
    <hyperlink ref="AV174" r:id="rId470"/>
    <hyperlink ref="AV270" r:id="rId471"/>
    <hyperlink ref="AV271" r:id="rId472"/>
    <hyperlink ref="AV272" r:id="rId473"/>
    <hyperlink ref="G308" r:id="rId474"/>
    <hyperlink ref="G109" r:id="rId475"/>
    <hyperlink ref="G108" r:id="rId476"/>
    <hyperlink ref="G31" r:id="rId477"/>
    <hyperlink ref="G14" r:id="rId478"/>
    <hyperlink ref="G142" r:id="rId479"/>
    <hyperlink ref="G328" r:id="rId480"/>
    <hyperlink ref="G174" r:id="rId481"/>
    <hyperlink ref="G270" r:id="rId482"/>
    <hyperlink ref="G271" r:id="rId483"/>
    <hyperlink ref="G272" r:id="rId484"/>
    <hyperlink ref="AY308" r:id="rId485"/>
    <hyperlink ref="AY109" r:id="rId486"/>
    <hyperlink ref="AY108" r:id="rId487"/>
    <hyperlink ref="AY31" r:id="rId488"/>
    <hyperlink ref="AY14" r:id="rId489"/>
    <hyperlink ref="AY142" r:id="rId490"/>
    <hyperlink ref="AY328" r:id="rId491"/>
    <hyperlink ref="AY174" r:id="rId492"/>
    <hyperlink ref="AY270" r:id="rId493"/>
    <hyperlink ref="AY271" r:id="rId494"/>
    <hyperlink ref="AY272" r:id="rId495"/>
    <hyperlink ref="AM55" r:id="rId496"/>
    <hyperlink ref="AM220" r:id="rId497"/>
    <hyperlink ref="AM221" r:id="rId498"/>
    <hyperlink ref="AM222" r:id="rId499"/>
    <hyperlink ref="AP120" r:id="rId500"/>
    <hyperlink ref="AP55" r:id="rId501"/>
    <hyperlink ref="AP56" r:id="rId502"/>
    <hyperlink ref="AP57" r:id="rId503"/>
    <hyperlink ref="AP221" r:id="rId504"/>
    <hyperlink ref="AP222" r:id="rId505"/>
    <hyperlink ref="AP223" r:id="rId506"/>
    <hyperlink ref="AP60" r:id="rId507"/>
    <hyperlink ref="AP61" r:id="rId508"/>
    <hyperlink ref="AV120" r:id="rId509"/>
    <hyperlink ref="AV55" r:id="rId510"/>
    <hyperlink ref="AV56" r:id="rId511"/>
    <hyperlink ref="AV57" r:id="rId512"/>
    <hyperlink ref="AV218" r:id="rId513"/>
    <hyperlink ref="AV219" r:id="rId514"/>
    <hyperlink ref="AV220" r:id="rId515"/>
    <hyperlink ref="AV58" r:id="rId516"/>
    <hyperlink ref="AV221" r:id="rId517"/>
    <hyperlink ref="AV222" r:id="rId518"/>
    <hyperlink ref="AV59" r:id="rId519"/>
    <hyperlink ref="AV61" r:id="rId520"/>
    <hyperlink ref="G120" r:id="rId521"/>
    <hyperlink ref="G55" r:id="rId522"/>
    <hyperlink ref="G134" r:id="rId523"/>
    <hyperlink ref="G56" r:id="rId524"/>
    <hyperlink ref="G57" r:id="rId525"/>
    <hyperlink ref="G218" r:id="rId526"/>
    <hyperlink ref="G219" r:id="rId527"/>
    <hyperlink ref="G220" r:id="rId528"/>
    <hyperlink ref="G58" r:id="rId529"/>
    <hyperlink ref="G221" r:id="rId530"/>
    <hyperlink ref="G222" r:id="rId531"/>
    <hyperlink ref="G223" r:id="rId532"/>
    <hyperlink ref="G59" r:id="rId533"/>
    <hyperlink ref="G60" r:id="rId534"/>
    <hyperlink ref="G61" r:id="rId535"/>
    <hyperlink ref="AY120" r:id="rId536"/>
    <hyperlink ref="AY55" r:id="rId537"/>
    <hyperlink ref="AY134" r:id="rId538"/>
    <hyperlink ref="AY56" r:id="rId539"/>
    <hyperlink ref="AY57" r:id="rId540"/>
    <hyperlink ref="AY218" r:id="rId541"/>
    <hyperlink ref="AY219" r:id="rId542"/>
    <hyperlink ref="AY220" r:id="rId543"/>
    <hyperlink ref="AY58" r:id="rId544"/>
    <hyperlink ref="AY221" r:id="rId545"/>
    <hyperlink ref="AY222" r:id="rId546"/>
    <hyperlink ref="AY223" r:id="rId547"/>
    <hyperlink ref="AY59" r:id="rId548"/>
    <hyperlink ref="AY60" r:id="rId549"/>
    <hyperlink ref="AY61" r:id="rId550"/>
    <hyperlink ref="AP224" r:id="rId551"/>
    <hyperlink ref="AV224" r:id="rId552"/>
    <hyperlink ref="AV225" r:id="rId553"/>
    <hyperlink ref="G224" r:id="rId554"/>
    <hyperlink ref="G225" r:id="rId555"/>
    <hyperlink ref="AY224" r:id="rId556"/>
    <hyperlink ref="AY225" r:id="rId557"/>
    <hyperlink ref="AM309" r:id="rId558"/>
    <hyperlink ref="AP309" r:id="rId559"/>
    <hyperlink ref="AP90" r:id="rId560"/>
    <hyperlink ref="AV309" r:id="rId561"/>
    <hyperlink ref="AV90" r:id="rId562"/>
    <hyperlink ref="G309" r:id="rId563"/>
    <hyperlink ref="G90" r:id="rId564"/>
    <hyperlink ref="AY309" r:id="rId565"/>
    <hyperlink ref="AY90" r:id="rId566"/>
    <hyperlink ref="G310" r:id="rId567"/>
    <hyperlink ref="AY310" r:id="rId568"/>
    <hyperlink ref="AP273" r:id="rId569"/>
    <hyperlink ref="AV273" r:id="rId570"/>
    <hyperlink ref="G273" r:id="rId571"/>
    <hyperlink ref="AY273" r:id="rId572"/>
    <hyperlink ref="AM160" r:id="rId573"/>
    <hyperlink ref="AM123" r:id="rId574"/>
    <hyperlink ref="AM148" r:id="rId575"/>
    <hyperlink ref="AM135" r:id="rId576"/>
    <hyperlink ref="AP274" r:id="rId577"/>
    <hyperlink ref="AP160" r:id="rId578"/>
    <hyperlink ref="AP123" r:id="rId579"/>
    <hyperlink ref="AP159" r:id="rId580"/>
    <hyperlink ref="AP148" r:id="rId581"/>
    <hyperlink ref="AP135" r:id="rId582"/>
    <hyperlink ref="AV274" r:id="rId583"/>
    <hyperlink ref="AV160" r:id="rId584"/>
    <hyperlink ref="AV159" r:id="rId585"/>
    <hyperlink ref="AV148" r:id="rId586"/>
    <hyperlink ref="AV343" r:id="rId587"/>
    <hyperlink ref="AV135" r:id="rId588"/>
    <hyperlink ref="G274" r:id="rId589"/>
    <hyperlink ref="G160" r:id="rId590"/>
    <hyperlink ref="G123" r:id="rId591"/>
    <hyperlink ref="G159" r:id="rId592"/>
    <hyperlink ref="G148" r:id="rId593"/>
    <hyperlink ref="G343" r:id="rId594"/>
    <hyperlink ref="G135" r:id="rId595"/>
    <hyperlink ref="AY274" r:id="rId596"/>
    <hyperlink ref="AY160" r:id="rId597"/>
    <hyperlink ref="AY123" r:id="rId598"/>
    <hyperlink ref="AY159" r:id="rId599"/>
    <hyperlink ref="AY148" r:id="rId600"/>
    <hyperlink ref="AY343" r:id="rId601"/>
    <hyperlink ref="AY135" r:id="rId602"/>
    <hyperlink ref="AV167" r:id="rId603"/>
    <hyperlink ref="AV168" r:id="rId604"/>
    <hyperlink ref="G167" r:id="rId605"/>
    <hyperlink ref="G168" r:id="rId606"/>
    <hyperlink ref="AY167" r:id="rId607"/>
    <hyperlink ref="AY168" r:id="rId608"/>
    <hyperlink ref="AM101" r:id="rId609"/>
    <hyperlink ref="AP101" r:id="rId610"/>
    <hyperlink ref="AP311" r:id="rId611"/>
    <hyperlink ref="AV101" r:id="rId612"/>
    <hyperlink ref="AV311" r:id="rId613"/>
    <hyperlink ref="G101" r:id="rId614"/>
    <hyperlink ref="G311" r:id="rId615"/>
    <hyperlink ref="G102" r:id="rId616"/>
    <hyperlink ref="AY101" r:id="rId617"/>
    <hyperlink ref="AY311" r:id="rId618"/>
    <hyperlink ref="AY102" r:id="rId619"/>
    <hyperlink ref="AM92" r:id="rId620"/>
    <hyperlink ref="AM157" r:id="rId621"/>
    <hyperlink ref="AM177" r:id="rId622"/>
    <hyperlink ref="AM355" r:id="rId623"/>
    <hyperlink ref="AM352" r:id="rId624"/>
    <hyperlink ref="AM356" r:id="rId625"/>
    <hyperlink ref="AM357" r:id="rId626"/>
    <hyperlink ref="AM353" r:id="rId627"/>
    <hyperlink ref="AM158" r:id="rId628"/>
    <hyperlink ref="AM190" r:id="rId629"/>
    <hyperlink ref="AM369" r:id="rId630"/>
    <hyperlink ref="AM344" r:id="rId631"/>
    <hyperlink ref="AM282" r:id="rId632"/>
    <hyperlink ref="AM138" r:id="rId633"/>
    <hyperlink ref="AM132" r:id="rId634"/>
    <hyperlink ref="AM284" r:id="rId635"/>
    <hyperlink ref="AM116" r:id="rId636"/>
    <hyperlink ref="AM226" r:id="rId637"/>
    <hyperlink ref="AP339" r:id="rId638"/>
    <hyperlink ref="AP275" r:id="rId639"/>
    <hyperlink ref="AP92" r:id="rId640"/>
    <hyperlink ref="AP177" r:id="rId641"/>
    <hyperlink ref="AP354" r:id="rId642"/>
    <hyperlink ref="AP352" r:id="rId643"/>
    <hyperlink ref="AP357" r:id="rId644"/>
    <hyperlink ref="AP353" r:id="rId645"/>
    <hyperlink ref="AP158" r:id="rId646"/>
    <hyperlink ref="AP278" r:id="rId647"/>
    <hyperlink ref="AP126" r:id="rId648"/>
    <hyperlink ref="AP279" r:id="rId649"/>
    <hyperlink ref="AP190" r:id="rId650"/>
    <hyperlink ref="AP369" r:id="rId651"/>
    <hyperlink ref="AP280" r:id="rId652"/>
    <hyperlink ref="AP95" r:id="rId653"/>
    <hyperlink ref="AP344" r:id="rId654"/>
    <hyperlink ref="AP191" r:id="rId655"/>
    <hyperlink ref="AP131" r:id="rId656"/>
    <hyperlink ref="AP281" r:id="rId657"/>
    <hyperlink ref="AP282" r:id="rId658"/>
    <hyperlink ref="AP283" r:id="rId659"/>
    <hyperlink ref="AP138" r:id="rId660"/>
    <hyperlink ref="AP132" r:id="rId661"/>
    <hyperlink ref="AP284" r:id="rId662"/>
    <hyperlink ref="AP116" r:id="rId663"/>
    <hyperlink ref="AP226" r:id="rId664"/>
    <hyperlink ref="AV171" r:id="rId665"/>
    <hyperlink ref="AV41" r:id="rId666"/>
    <hyperlink ref="AV91" r:id="rId667"/>
    <hyperlink ref="AV275" r:id="rId668"/>
    <hyperlink ref="AV92" r:id="rId669"/>
    <hyperlink ref="AV276" r:id="rId670"/>
    <hyperlink ref="AV155" r:id="rId671"/>
    <hyperlink ref="AV157" r:id="rId672"/>
    <hyperlink ref="AV177" r:id="rId673"/>
    <hyperlink ref="AV352" r:id="rId674"/>
    <hyperlink ref="AV356" r:id="rId675"/>
    <hyperlink ref="AV357" r:id="rId676"/>
    <hyperlink ref="AV353" r:id="rId677"/>
    <hyperlink ref="AV158" r:id="rId678"/>
    <hyperlink ref="AV278" r:id="rId679"/>
    <hyperlink ref="AV32" r:id="rId680"/>
    <hyperlink ref="AV126" r:id="rId681"/>
    <hyperlink ref="AV351" r:id="rId682"/>
    <hyperlink ref="AV326" r:id="rId683"/>
    <hyperlink ref="AV190" r:id="rId684"/>
    <hyperlink ref="AV369" r:id="rId685"/>
    <hyperlink ref="AV280" r:id="rId686"/>
    <hyperlink ref="AV95" r:id="rId687"/>
    <hyperlink ref="AV344" r:id="rId688"/>
    <hyperlink ref="AV131" r:id="rId689"/>
    <hyperlink ref="AV281" r:id="rId690"/>
    <hyperlink ref="AV282" r:id="rId691"/>
    <hyperlink ref="AV283" r:id="rId692"/>
    <hyperlink ref="AV138" r:id="rId693"/>
    <hyperlink ref="AV132" r:id="rId694"/>
    <hyperlink ref="AV284" r:id="rId695"/>
    <hyperlink ref="AV116" r:id="rId696"/>
    <hyperlink ref="AV226" r:id="rId697"/>
    <hyperlink ref="G171" r:id="rId698"/>
    <hyperlink ref="G172" r:id="rId699"/>
    <hyperlink ref="G41" r:id="rId700"/>
    <hyperlink ref="G339" r:id="rId701"/>
    <hyperlink ref="G91" r:id="rId702"/>
    <hyperlink ref="G275" r:id="rId703"/>
    <hyperlink ref="G92" r:id="rId704"/>
    <hyperlink ref="G276" r:id="rId705"/>
    <hyperlink ref="G93" r:id="rId706"/>
    <hyperlink ref="G155" r:id="rId707"/>
    <hyperlink ref="G115" r:id="rId708"/>
    <hyperlink ref="G156" r:id="rId709"/>
    <hyperlink ref="G157" r:id="rId710"/>
    <hyperlink ref="G177" r:id="rId711"/>
    <hyperlink ref="G354" r:id="rId712"/>
    <hyperlink ref="G355" r:id="rId713"/>
    <hyperlink ref="G352" r:id="rId714"/>
    <hyperlink ref="G356" r:id="rId715"/>
    <hyperlink ref="G357" r:id="rId716"/>
    <hyperlink ref="G353" r:id="rId717"/>
    <hyperlink ref="G94" r:id="rId718"/>
    <hyperlink ref="G158" r:id="rId719"/>
    <hyperlink ref="G277" r:id="rId720"/>
    <hyperlink ref="G278" r:id="rId721"/>
    <hyperlink ref="G32" r:id="rId722"/>
    <hyperlink ref="G126" r:id="rId723"/>
    <hyperlink ref="G351" r:id="rId724"/>
    <hyperlink ref="G326" r:id="rId725"/>
    <hyperlink ref="G279" r:id="rId726"/>
    <hyperlink ref="G190" r:id="rId727"/>
    <hyperlink ref="G369" r:id="rId728"/>
    <hyperlink ref="G280" r:id="rId729"/>
    <hyperlink ref="G95" r:id="rId730"/>
    <hyperlink ref="G344" r:id="rId731"/>
    <hyperlink ref="G191" r:id="rId732"/>
    <hyperlink ref="G131" r:id="rId733"/>
    <hyperlink ref="G281" r:id="rId734"/>
    <hyperlink ref="G282" r:id="rId735"/>
    <hyperlink ref="G283" r:id="rId736"/>
    <hyperlink ref="G138" r:id="rId737"/>
    <hyperlink ref="G132" r:id="rId738"/>
    <hyperlink ref="G284" r:id="rId739"/>
    <hyperlink ref="G62" r:id="rId740"/>
    <hyperlink ref="G116" r:id="rId741"/>
    <hyperlink ref="G226" r:id="rId742"/>
    <hyperlink ref="AY171" r:id="rId743"/>
    <hyperlink ref="AY172" r:id="rId744"/>
    <hyperlink ref="AY41" r:id="rId745"/>
    <hyperlink ref="AY339" r:id="rId746"/>
    <hyperlink ref="AY91" r:id="rId747"/>
    <hyperlink ref="AY275" r:id="rId748"/>
    <hyperlink ref="AY92" r:id="rId749"/>
    <hyperlink ref="AY276" r:id="rId750"/>
    <hyperlink ref="AY93" r:id="rId751"/>
    <hyperlink ref="AY155" r:id="rId752"/>
    <hyperlink ref="AY115" r:id="rId753"/>
    <hyperlink ref="AY156" r:id="rId754"/>
    <hyperlink ref="AY157" r:id="rId755"/>
    <hyperlink ref="AY177" r:id="rId756"/>
    <hyperlink ref="AY354" r:id="rId757"/>
    <hyperlink ref="AY355" r:id="rId758"/>
    <hyperlink ref="AY352" r:id="rId759"/>
    <hyperlink ref="AY356" r:id="rId760"/>
    <hyperlink ref="AY357" r:id="rId761"/>
    <hyperlink ref="AY353" r:id="rId762"/>
    <hyperlink ref="AY94" r:id="rId763"/>
    <hyperlink ref="AY158" r:id="rId764"/>
    <hyperlink ref="AY277" r:id="rId765"/>
    <hyperlink ref="AY278" r:id="rId766"/>
    <hyperlink ref="AY32" r:id="rId767"/>
    <hyperlink ref="AY126" r:id="rId768"/>
    <hyperlink ref="AY351" r:id="rId769"/>
    <hyperlink ref="AY326" r:id="rId770"/>
    <hyperlink ref="AY279" r:id="rId771"/>
    <hyperlink ref="AY190" r:id="rId772"/>
    <hyperlink ref="AY369" r:id="rId773"/>
    <hyperlink ref="AY280" r:id="rId774"/>
    <hyperlink ref="AY95" r:id="rId775"/>
    <hyperlink ref="AY344" r:id="rId776"/>
    <hyperlink ref="AY191" r:id="rId777"/>
    <hyperlink ref="AY131" r:id="rId778"/>
    <hyperlink ref="AY281" r:id="rId779"/>
    <hyperlink ref="AY282" r:id="rId780"/>
    <hyperlink ref="AY283" r:id="rId781"/>
    <hyperlink ref="AY138" r:id="rId782"/>
    <hyperlink ref="AY132" r:id="rId783"/>
    <hyperlink ref="AY284" r:id="rId784"/>
    <hyperlink ref="AY62" r:id="rId785"/>
    <hyperlink ref="AY116" r:id="rId786"/>
    <hyperlink ref="AY226" r:id="rId787"/>
    <hyperlink ref="AM127" r:id="rId788"/>
    <hyperlink ref="AP33" r:id="rId789"/>
    <hyperlink ref="AP320" r:id="rId790"/>
    <hyperlink ref="AP127" r:id="rId791"/>
    <hyperlink ref="AP161" r:id="rId792"/>
    <hyperlink ref="AV33" r:id="rId793"/>
    <hyperlink ref="AV127" r:id="rId794"/>
    <hyperlink ref="AV161" r:id="rId795"/>
    <hyperlink ref="G33" r:id="rId796"/>
    <hyperlink ref="G320" r:id="rId797"/>
    <hyperlink ref="G127" r:id="rId798"/>
    <hyperlink ref="G161" r:id="rId799"/>
    <hyperlink ref="AY33" r:id="rId800"/>
    <hyperlink ref="AY320" r:id="rId801"/>
    <hyperlink ref="AY127" r:id="rId802"/>
    <hyperlink ref="AY161" r:id="rId803"/>
    <hyperlink ref="AP63" r:id="rId804"/>
    <hyperlink ref="AV63" r:id="rId805"/>
    <hyperlink ref="AV227" r:id="rId806"/>
    <hyperlink ref="G63" r:id="rId807"/>
    <hyperlink ref="G227" r:id="rId808"/>
    <hyperlink ref="AY63" r:id="rId809"/>
    <hyperlink ref="AY227" r:id="rId810"/>
    <hyperlink ref="AM136" r:id="rId811"/>
    <hyperlink ref="AM179" r:id="rId812"/>
    <hyperlink ref="AM67" r:id="rId813"/>
    <hyperlink ref="AM114" r:id="rId814"/>
    <hyperlink ref="AM162" r:id="rId815"/>
    <hyperlink ref="AM152" r:id="rId816"/>
    <hyperlink ref="AM154" r:id="rId817"/>
    <hyperlink ref="AP136" r:id="rId818"/>
    <hyperlink ref="AP179" r:id="rId819"/>
    <hyperlink ref="AP229" r:id="rId820"/>
    <hyperlink ref="AP67" r:id="rId821"/>
    <hyperlink ref="AP151" r:id="rId822"/>
    <hyperlink ref="AP114" r:id="rId823"/>
    <hyperlink ref="AP162" r:id="rId824"/>
    <hyperlink ref="AP152" r:id="rId825"/>
    <hyperlink ref="AP154" r:id="rId826"/>
    <hyperlink ref="AV228" r:id="rId827"/>
    <hyperlink ref="AV136" r:id="rId828"/>
    <hyperlink ref="AV179" r:id="rId829"/>
    <hyperlink ref="AV65" r:id="rId830"/>
    <hyperlink ref="AV66" r:id="rId831"/>
    <hyperlink ref="AV229" r:id="rId832"/>
    <hyperlink ref="AV230" r:id="rId833"/>
    <hyperlink ref="AV67" r:id="rId834"/>
    <hyperlink ref="AV68" r:id="rId835"/>
    <hyperlink ref="AV69" r:id="rId836"/>
    <hyperlink ref="AV114" r:id="rId837"/>
    <hyperlink ref="AV162" r:id="rId838"/>
    <hyperlink ref="AV152" r:id="rId839"/>
    <hyperlink ref="AV154" r:id="rId840"/>
    <hyperlink ref="G228" r:id="rId841"/>
    <hyperlink ref="G136" r:id="rId842"/>
    <hyperlink ref="G64" r:id="rId843"/>
    <hyperlink ref="G179" r:id="rId844"/>
    <hyperlink ref="G65" r:id="rId845"/>
    <hyperlink ref="G66" r:id="rId846"/>
    <hyperlink ref="G229" r:id="rId847"/>
    <hyperlink ref="G230" r:id="rId848"/>
    <hyperlink ref="G67" r:id="rId849"/>
    <hyperlink ref="G68" r:id="rId850"/>
    <hyperlink ref="G231" r:id="rId851"/>
    <hyperlink ref="G232" r:id="rId852"/>
    <hyperlink ref="G69" r:id="rId853"/>
    <hyperlink ref="G151" r:id="rId854"/>
    <hyperlink ref="G114" r:id="rId855"/>
    <hyperlink ref="G162" r:id="rId856"/>
    <hyperlink ref="G152" r:id="rId857"/>
    <hyperlink ref="G153" r:id="rId858"/>
    <hyperlink ref="G154" r:id="rId859"/>
    <hyperlink ref="AY228" r:id="rId860"/>
    <hyperlink ref="AY136" r:id="rId861"/>
    <hyperlink ref="AY64" r:id="rId862"/>
    <hyperlink ref="AY179" r:id="rId863"/>
    <hyperlink ref="AY65" r:id="rId864"/>
    <hyperlink ref="AY66" r:id="rId865"/>
    <hyperlink ref="AY229" r:id="rId866"/>
    <hyperlink ref="AY230" r:id="rId867"/>
    <hyperlink ref="AY67" r:id="rId868"/>
    <hyperlink ref="AY68" r:id="rId869"/>
    <hyperlink ref="AY231" r:id="rId870"/>
    <hyperlink ref="AY232" r:id="rId871"/>
    <hyperlink ref="AY69" r:id="rId872"/>
    <hyperlink ref="AY151" r:id="rId873"/>
    <hyperlink ref="AY114" r:id="rId874"/>
    <hyperlink ref="AY162" r:id="rId875"/>
    <hyperlink ref="AY152" r:id="rId876"/>
    <hyperlink ref="AY153" r:id="rId877"/>
    <hyperlink ref="AY154" r:id="rId878"/>
    <hyperlink ref="AP119" r:id="rId879"/>
    <hyperlink ref="AP8" r:id="rId880"/>
    <hyperlink ref="AP122" r:id="rId881"/>
    <hyperlink ref="AP107" r:id="rId882"/>
    <hyperlink ref="AV119" r:id="rId883"/>
    <hyperlink ref="AV8" r:id="rId884"/>
    <hyperlink ref="AV7" r:id="rId885"/>
    <hyperlink ref="AV122" r:id="rId886"/>
    <hyperlink ref="AV105" r:id="rId887"/>
    <hyperlink ref="AV107" r:id="rId888"/>
    <hyperlink ref="G119" r:id="rId889"/>
    <hyperlink ref="G8" r:id="rId890"/>
    <hyperlink ref="G7" r:id="rId891"/>
    <hyperlink ref="G122" r:id="rId892"/>
    <hyperlink ref="G105" r:id="rId893"/>
    <hyperlink ref="G107" r:id="rId894"/>
    <hyperlink ref="AY119" r:id="rId895"/>
    <hyperlink ref="AY8" r:id="rId896"/>
    <hyperlink ref="AY7" r:id="rId897"/>
    <hyperlink ref="AY122" r:id="rId898"/>
    <hyperlink ref="AY105" r:id="rId899"/>
    <hyperlink ref="AY107" r:id="rId900"/>
    <hyperlink ref="AP285" r:id="rId901"/>
    <hyperlink ref="AV285" r:id="rId902"/>
    <hyperlink ref="G285" r:id="rId903"/>
    <hyperlink ref="AY285" r:id="rId904"/>
    <hyperlink ref="AM234" r:id="rId905"/>
    <hyperlink ref="AP286" r:id="rId906"/>
    <hyperlink ref="AP287" r:id="rId907"/>
    <hyperlink ref="AP130" r:id="rId908"/>
    <hyperlink ref="AP235" r:id="rId909"/>
    <hyperlink ref="AV286" r:id="rId910"/>
    <hyperlink ref="AV233" r:id="rId911"/>
    <hyperlink ref="AV130" r:id="rId912"/>
    <hyperlink ref="AV70" r:id="rId913"/>
    <hyperlink ref="AV234" r:id="rId914"/>
    <hyperlink ref="AV144" r:id="rId915"/>
    <hyperlink ref="G286" r:id="rId916"/>
    <hyperlink ref="G287" r:id="rId917"/>
    <hyperlink ref="G233" r:id="rId918"/>
    <hyperlink ref="G130" r:id="rId919"/>
    <hyperlink ref="G70" r:id="rId920"/>
    <hyperlink ref="G234" r:id="rId921"/>
    <hyperlink ref="G235" r:id="rId922"/>
    <hyperlink ref="G144" r:id="rId923"/>
    <hyperlink ref="AY286" r:id="rId924"/>
    <hyperlink ref="AY287" r:id="rId925"/>
    <hyperlink ref="AY233" r:id="rId926"/>
    <hyperlink ref="AY130" r:id="rId927"/>
    <hyperlink ref="AY70" r:id="rId928"/>
    <hyperlink ref="AY234" r:id="rId929"/>
    <hyperlink ref="AY235" r:id="rId930"/>
    <hyperlink ref="AY144" r:id="rId931"/>
    <hyperlink ref="AP332" r:id="rId932"/>
    <hyperlink ref="AV15" r:id="rId933"/>
    <hyperlink ref="AV332" r:id="rId934"/>
    <hyperlink ref="G15" r:id="rId935"/>
    <hyperlink ref="G332" r:id="rId936"/>
    <hyperlink ref="AY15" r:id="rId937"/>
    <hyperlink ref="AY332" r:id="rId938"/>
    <hyperlink ref="AM289" r:id="rId939"/>
    <hyperlink ref="AM20" r:id="rId940"/>
    <hyperlink ref="AP289" r:id="rId941"/>
    <hyperlink ref="AP20" r:id="rId942"/>
    <hyperlink ref="AP21" r:id="rId943"/>
    <hyperlink ref="AV289" r:id="rId944"/>
    <hyperlink ref="AV20" r:id="rId945"/>
    <hyperlink ref="AV21" r:id="rId946"/>
    <hyperlink ref="G288" r:id="rId947"/>
    <hyperlink ref="G289" r:id="rId948"/>
    <hyperlink ref="G20" r:id="rId949"/>
    <hyperlink ref="G21" r:id="rId950"/>
    <hyperlink ref="AY288" r:id="rId951"/>
    <hyperlink ref="AY289" r:id="rId952"/>
    <hyperlink ref="AY20" r:id="rId953"/>
    <hyperlink ref="AY21" r:id="rId954"/>
    <hyperlink ref="AM178" r:id="rId955"/>
    <hyperlink ref="AM358" r:id="rId956"/>
    <hyperlink ref="AM359" r:id="rId957"/>
    <hyperlink ref="AM329" r:id="rId958"/>
    <hyperlink ref="AM185" r:id="rId959"/>
    <hyperlink ref="AM333" r:id="rId960"/>
    <hyperlink ref="AP178" r:id="rId961"/>
    <hyperlink ref="AP358" r:id="rId962"/>
    <hyperlink ref="AP359" r:id="rId963"/>
    <hyperlink ref="AP329" r:id="rId964"/>
    <hyperlink ref="AP185" r:id="rId965"/>
    <hyperlink ref="AP333" r:id="rId966"/>
    <hyperlink ref="AV178" r:id="rId967"/>
    <hyperlink ref="AV358" r:id="rId968"/>
    <hyperlink ref="AV359" r:id="rId969"/>
    <hyperlink ref="AV329" r:id="rId970"/>
    <hyperlink ref="AV185" r:id="rId971"/>
    <hyperlink ref="AV333" r:id="rId972"/>
    <hyperlink ref="G178" r:id="rId973"/>
    <hyperlink ref="G358" r:id="rId974"/>
    <hyperlink ref="G359" r:id="rId975"/>
    <hyperlink ref="G329" r:id="rId976"/>
    <hyperlink ref="G185" r:id="rId977"/>
    <hyperlink ref="G35" r:id="rId978"/>
    <hyperlink ref="G333" r:id="rId979"/>
    <hyperlink ref="AY178" r:id="rId980"/>
    <hyperlink ref="AY358" r:id="rId981"/>
    <hyperlink ref="AY359" r:id="rId982"/>
    <hyperlink ref="AY329" r:id="rId983"/>
    <hyperlink ref="AY185" r:id="rId984"/>
    <hyperlink ref="AY35" r:id="rId985"/>
    <hyperlink ref="AY333" r:id="rId986"/>
    <hyperlink ref="AP163" r:id="rId987"/>
    <hyperlink ref="AP128" r:id="rId988"/>
    <hyperlink ref="AP164" r:id="rId989"/>
    <hyperlink ref="AP96" r:id="rId990"/>
    <hyperlink ref="AP22" r:id="rId991"/>
    <hyperlink ref="AV128" r:id="rId992"/>
    <hyperlink ref="AV164" r:id="rId993"/>
    <hyperlink ref="AV290" r:id="rId994"/>
    <hyperlink ref="AV291" r:id="rId995"/>
    <hyperlink ref="AV96" r:id="rId996"/>
    <hyperlink ref="AV22" r:id="rId997"/>
    <hyperlink ref="AV23" r:id="rId998"/>
    <hyperlink ref="G163" r:id="rId999"/>
    <hyperlink ref="G128" r:id="rId1000"/>
    <hyperlink ref="G164" r:id="rId1001"/>
    <hyperlink ref="G290" r:id="rId1002"/>
    <hyperlink ref="G291" r:id="rId1003"/>
    <hyperlink ref="G96" r:id="rId1004"/>
    <hyperlink ref="G22" r:id="rId1005"/>
    <hyperlink ref="G23" r:id="rId1006"/>
    <hyperlink ref="AY163" r:id="rId1007"/>
    <hyperlink ref="AY128" r:id="rId1008"/>
    <hyperlink ref="AY164" r:id="rId1009"/>
    <hyperlink ref="AY290" r:id="rId1010"/>
    <hyperlink ref="AY291" r:id="rId1011"/>
    <hyperlink ref="AY96" r:id="rId1012"/>
    <hyperlink ref="AY22" r:id="rId1013"/>
    <hyperlink ref="AY23" r:id="rId1014"/>
    <hyperlink ref="AP292" r:id="rId1015"/>
    <hyperlink ref="AV292" r:id="rId1016"/>
    <hyperlink ref="AV181" r:id="rId1017"/>
    <hyperlink ref="AV118" r:id="rId1018"/>
    <hyperlink ref="AV236" r:id="rId1019"/>
    <hyperlink ref="AV237" r:id="rId1020"/>
    <hyperlink ref="G292" r:id="rId1021"/>
    <hyperlink ref="G181" r:id="rId1022"/>
    <hyperlink ref="G118" r:id="rId1023"/>
    <hyperlink ref="G236" r:id="rId1024"/>
    <hyperlink ref="G237" r:id="rId1025"/>
    <hyperlink ref="AY292" r:id="rId1026"/>
    <hyperlink ref="AY181" r:id="rId1027"/>
    <hyperlink ref="AY118" r:id="rId1028"/>
    <hyperlink ref="AY236" r:id="rId1029"/>
    <hyperlink ref="AY237" r:id="rId1030"/>
    <hyperlink ref="AM239" r:id="rId1031"/>
    <hyperlink ref="AP239" r:id="rId1032"/>
    <hyperlink ref="AP71" r:id="rId1033"/>
    <hyperlink ref="AP72" r:id="rId1034"/>
    <hyperlink ref="AV238" r:id="rId1035"/>
    <hyperlink ref="AV239" r:id="rId1036"/>
    <hyperlink ref="AV71" r:id="rId1037"/>
    <hyperlink ref="AV72" r:id="rId1038"/>
    <hyperlink ref="G238" r:id="rId1039"/>
    <hyperlink ref="G239" r:id="rId1040"/>
    <hyperlink ref="G71" r:id="rId1041"/>
    <hyperlink ref="G72" r:id="rId1042"/>
    <hyperlink ref="AY238" r:id="rId1043"/>
    <hyperlink ref="AY239" r:id="rId1044"/>
    <hyperlink ref="AY71" r:id="rId1045"/>
    <hyperlink ref="AY72" r:id="rId1046"/>
    <hyperlink ref="AM240" r:id="rId1047"/>
    <hyperlink ref="AP240" r:id="rId1048"/>
    <hyperlink ref="AV240" r:id="rId1049"/>
    <hyperlink ref="G240" r:id="rId1050"/>
    <hyperlink ref="AY240" r:id="rId1051"/>
    <hyperlink ref="AV241" r:id="rId1052"/>
    <hyperlink ref="G241" r:id="rId1053"/>
    <hyperlink ref="AY241" r:id="rId1054"/>
    <hyperlink ref="AM340" r:id="rId1055"/>
    <hyperlink ref="AP146" r:id="rId1056"/>
    <hyperlink ref="AP312" r:id="rId1057"/>
    <hyperlink ref="AP340" r:id="rId1058"/>
    <hyperlink ref="AP139" r:id="rId1059"/>
    <hyperlink ref="AP293" r:id="rId1060"/>
    <hyperlink ref="AP97" r:id="rId1061"/>
    <hyperlink ref="AP294" r:id="rId1062"/>
    <hyperlink ref="AP10" r:id="rId1063"/>
    <hyperlink ref="AP73" r:id="rId1064"/>
    <hyperlink ref="AV146" r:id="rId1065"/>
    <hyperlink ref="AV312" r:id="rId1066"/>
    <hyperlink ref="AV139" r:id="rId1067"/>
    <hyperlink ref="AV293" r:id="rId1068"/>
    <hyperlink ref="AV97" r:id="rId1069"/>
    <hyperlink ref="AV294" r:id="rId1070"/>
    <hyperlink ref="AV10" r:id="rId1071"/>
    <hyperlink ref="AV73" r:id="rId1072"/>
    <hyperlink ref="AV242" r:id="rId1073"/>
    <hyperlink ref="G146" r:id="rId1074"/>
    <hyperlink ref="G312" r:id="rId1075"/>
    <hyperlink ref="G42" r:id="rId1076"/>
    <hyperlink ref="G340" r:id="rId1077"/>
    <hyperlink ref="G139" r:id="rId1078"/>
    <hyperlink ref="G293" r:id="rId1079"/>
    <hyperlink ref="G97" r:id="rId1080"/>
    <hyperlink ref="G294" r:id="rId1081"/>
    <hyperlink ref="G10" r:id="rId1082"/>
    <hyperlink ref="G73" r:id="rId1083"/>
    <hyperlink ref="G242" r:id="rId1084"/>
    <hyperlink ref="AY146" r:id="rId1085"/>
    <hyperlink ref="AY312" r:id="rId1086"/>
    <hyperlink ref="AY42" r:id="rId1087"/>
    <hyperlink ref="AY340" r:id="rId1088"/>
    <hyperlink ref="AY139" r:id="rId1089"/>
    <hyperlink ref="AY293" r:id="rId1090"/>
    <hyperlink ref="AY97" r:id="rId1091"/>
    <hyperlink ref="AY294" r:id="rId1092"/>
    <hyperlink ref="AY10" r:id="rId1093"/>
    <hyperlink ref="AY73" r:id="rId1094"/>
    <hyperlink ref="AY242" r:id="rId1095"/>
    <hyperlink ref="AM243" r:id="rId1096"/>
    <hyperlink ref="AP243" r:id="rId1097"/>
    <hyperlink ref="AV243" r:id="rId1098"/>
    <hyperlink ref="AV145" r:id="rId1099"/>
    <hyperlink ref="G243" r:id="rId1100"/>
    <hyperlink ref="G145" r:id="rId1101"/>
    <hyperlink ref="AY243" r:id="rId1102"/>
    <hyperlink ref="AY145" r:id="rId1103"/>
    <hyperlink ref="G244" r:id="rId1104"/>
    <hyperlink ref="AY244" r:id="rId1105"/>
    <hyperlink ref="AV245" r:id="rId1106"/>
    <hyperlink ref="G245" r:id="rId1107"/>
    <hyperlink ref="AY245" r:id="rId1108"/>
    <hyperlink ref="AP103" r:id="rId1109"/>
    <hyperlink ref="AV103" r:id="rId1110"/>
    <hyperlink ref="G103" r:id="rId1111"/>
    <hyperlink ref="AY103" r:id="rId1112"/>
    <hyperlink ref="AM295" r:id="rId1113"/>
    <hyperlink ref="AM34" r:id="rId1114"/>
    <hyperlink ref="AP98" r:id="rId1115"/>
    <hyperlink ref="AP295" r:id="rId1116"/>
    <hyperlink ref="AP74" r:id="rId1117"/>
    <hyperlink ref="AP34" r:id="rId1118"/>
    <hyperlink ref="AV98" r:id="rId1119"/>
    <hyperlink ref="AV295" r:id="rId1120"/>
    <hyperlink ref="AV74" r:id="rId1121"/>
    <hyperlink ref="AV34" r:id="rId1122"/>
    <hyperlink ref="G98" r:id="rId1123"/>
    <hyperlink ref="G295" r:id="rId1124"/>
    <hyperlink ref="G74" r:id="rId1125"/>
    <hyperlink ref="G34" r:id="rId1126"/>
    <hyperlink ref="AY98" r:id="rId1127"/>
    <hyperlink ref="AY295" r:id="rId1128"/>
    <hyperlink ref="AY74" r:id="rId1129"/>
    <hyperlink ref="AY34" r:id="rId1130"/>
    <hyperlink ref="AV246" r:id="rId1131"/>
    <hyperlink ref="G246" r:id="rId1132"/>
    <hyperlink ref="G247" r:id="rId1133"/>
    <hyperlink ref="AY246" r:id="rId1134"/>
    <hyperlink ref="AY247" r:id="rId1135"/>
    <hyperlink ref="AV248" r:id="rId1136"/>
    <hyperlink ref="G248" r:id="rId1137"/>
    <hyperlink ref="AY248" r:id="rId1138"/>
    <hyperlink ref="AP75" r:id="rId1139"/>
    <hyperlink ref="AP147" r:id="rId1140"/>
    <hyperlink ref="AP25" r:id="rId1141"/>
    <hyperlink ref="AP76" r:id="rId1142"/>
    <hyperlink ref="AP77" r:id="rId1143"/>
    <hyperlink ref="AP29" r:id="rId1144"/>
    <hyperlink ref="AV75" r:id="rId1145"/>
    <hyperlink ref="AV147" r:id="rId1146"/>
    <hyperlink ref="AV342" r:id="rId1147"/>
    <hyperlink ref="AV25" r:id="rId1148"/>
    <hyperlink ref="AV76" r:id="rId1149"/>
    <hyperlink ref="AV29" r:id="rId1150"/>
    <hyperlink ref="G75" r:id="rId1151"/>
    <hyperlink ref="G147" r:id="rId1152"/>
    <hyperlink ref="G342" r:id="rId1153"/>
    <hyperlink ref="G25" r:id="rId1154"/>
    <hyperlink ref="G76" r:id="rId1155"/>
    <hyperlink ref="G77" r:id="rId1156"/>
    <hyperlink ref="G173" r:id="rId1157"/>
    <hyperlink ref="G29" r:id="rId1158"/>
    <hyperlink ref="AY75" r:id="rId1159"/>
    <hyperlink ref="AY147" r:id="rId1160"/>
    <hyperlink ref="AY342" r:id="rId1161"/>
    <hyperlink ref="AY25" r:id="rId1162"/>
    <hyperlink ref="AY76" r:id="rId1163"/>
    <hyperlink ref="AY77" r:id="rId1164"/>
    <hyperlink ref="AY173" r:id="rId1165"/>
    <hyperlink ref="AY29" r:id="rId1166"/>
    <hyperlink ref="AV249" r:id="rId1167"/>
    <hyperlink ref="G249" r:id="rId1168"/>
    <hyperlink ref="AY249" r:id="rId1169"/>
    <hyperlink ref="AM327" r:id="rId1170"/>
    <hyperlink ref="AP313" r:id="rId1171"/>
    <hyperlink ref="AP124" r:id="rId1172"/>
    <hyperlink ref="AP327" r:id="rId1173"/>
    <hyperlink ref="AV140" r:id="rId1174"/>
    <hyperlink ref="AV313" r:id="rId1175"/>
    <hyperlink ref="AV124" r:id="rId1176"/>
    <hyperlink ref="AV327" r:id="rId1177"/>
    <hyperlink ref="G140" r:id="rId1178"/>
    <hyperlink ref="G313" r:id="rId1179"/>
    <hyperlink ref="G124" r:id="rId1180"/>
    <hyperlink ref="G327" r:id="rId1181"/>
    <hyperlink ref="AY140" r:id="rId1182"/>
    <hyperlink ref="AY313" r:id="rId1183"/>
    <hyperlink ref="AY124" r:id="rId1184"/>
    <hyperlink ref="AY327" r:id="rId1185"/>
    <hyperlink ref="AM170" r:id="rId1186"/>
    <hyperlink ref="AP170" r:id="rId1187"/>
    <hyperlink ref="AP169" r:id="rId1188"/>
    <hyperlink ref="AV141" r:id="rId1189"/>
    <hyperlink ref="AV170" r:id="rId1190"/>
    <hyperlink ref="AV169" r:id="rId1191"/>
    <hyperlink ref="G141" r:id="rId1192"/>
    <hyperlink ref="G170" r:id="rId1193"/>
    <hyperlink ref="G169" r:id="rId1194"/>
    <hyperlink ref="AY141" r:id="rId1195"/>
    <hyperlink ref="AY170" r:id="rId1196"/>
    <hyperlink ref="AY169" r:id="rId1197"/>
    <hyperlink ref="AV250" r:id="rId1198"/>
    <hyperlink ref="G250" r:id="rId1199"/>
    <hyperlink ref="AY250" r:id="rId1200"/>
    <hyperlink ref="AM104" r:id="rId1201"/>
    <hyperlink ref="AP104" r:id="rId1202"/>
    <hyperlink ref="AP192" r:id="rId1203"/>
    <hyperlink ref="AP370" r:id="rId1204"/>
    <hyperlink ref="AP99" r:id="rId1205"/>
    <hyperlink ref="AV104" r:id="rId1206"/>
    <hyperlink ref="AV370" r:id="rId1207"/>
    <hyperlink ref="AV99" r:id="rId1208"/>
    <hyperlink ref="AV133" r:id="rId1209"/>
    <hyperlink ref="G104" r:id="rId1210"/>
    <hyperlink ref="G296" r:id="rId1211"/>
    <hyperlink ref="G192" r:id="rId1212"/>
    <hyperlink ref="G370" r:id="rId1213"/>
    <hyperlink ref="G99" r:id="rId1214"/>
    <hyperlink ref="G133" r:id="rId1215"/>
    <hyperlink ref="AY104" r:id="rId1216"/>
    <hyperlink ref="AY296" r:id="rId1217"/>
    <hyperlink ref="AY192" r:id="rId1218"/>
    <hyperlink ref="AY370" r:id="rId1219"/>
    <hyperlink ref="AY99" r:id="rId1220"/>
    <hyperlink ref="AY133" r:id="rId1221"/>
    <hyperlink ref="AM121" r:id="rId1222"/>
    <hyperlink ref="AP78" r:id="rId1223"/>
    <hyperlink ref="AP121" r:id="rId1224"/>
    <hyperlink ref="AP30" r:id="rId1225"/>
    <hyperlink ref="AV78" r:id="rId1226"/>
    <hyperlink ref="AV121" r:id="rId1227"/>
    <hyperlink ref="AV30" r:id="rId1228"/>
    <hyperlink ref="AV252" r:id="rId1229"/>
    <hyperlink ref="G78" r:id="rId1230"/>
    <hyperlink ref="G121" r:id="rId1231"/>
    <hyperlink ref="G30" r:id="rId1232"/>
    <hyperlink ref="G251" r:id="rId1233"/>
    <hyperlink ref="G252" r:id="rId1234"/>
    <hyperlink ref="AY78" r:id="rId1235"/>
    <hyperlink ref="AY121" r:id="rId1236"/>
    <hyperlink ref="AY30" r:id="rId1237"/>
    <hyperlink ref="AY251" r:id="rId1238"/>
    <hyperlink ref="AY252" r:id="rId1239"/>
    <hyperlink ref="AV186" r:id="rId1240"/>
    <hyperlink ref="AV367" r:id="rId1241"/>
    <hyperlink ref="G186" r:id="rId1242"/>
    <hyperlink ref="G367" r:id="rId1243"/>
    <hyperlink ref="AY186" r:id="rId1244"/>
    <hyperlink ref="AY367" r:id="rId1245"/>
    <hyperlink ref="AV45" r:id="rId1246"/>
    <hyperlink ref="G45" r:id="rId1247"/>
    <hyperlink ref="AY45" r:id="rId1248"/>
    <hyperlink ref="AK129" r:id="rId1249"/>
    <hyperlink ref="AM117" r:id="rId1250"/>
    <hyperlink ref="AM368" r:id="rId1251"/>
    <hyperlink ref="AM180" r:id="rId1252"/>
    <hyperlink ref="AM361" r:id="rId1253"/>
    <hyperlink ref="AM362" r:id="rId1254"/>
    <hyperlink ref="AM82" r:id="rId1255"/>
    <hyperlink ref="AM175" r:id="rId1256"/>
    <hyperlink ref="AM330" r:id="rId1257"/>
    <hyperlink ref="AM202" r:id="rId1258"/>
    <hyperlink ref="AM47" r:id="rId1259"/>
    <hyperlink ref="AP302" r:id="rId1260"/>
    <hyperlink ref="AP303" r:id="rId1261"/>
    <hyperlink ref="AP305" r:id="rId1262"/>
    <hyperlink ref="AP260" r:id="rId1263"/>
    <hyperlink ref="AP261" r:id="rId1264"/>
    <hyperlink ref="AP117" r:id="rId1265"/>
    <hyperlink ref="AP368" r:id="rId1266"/>
    <hyperlink ref="AP180" r:id="rId1267"/>
    <hyperlink ref="AP361" r:id="rId1268"/>
    <hyperlink ref="AP362" r:id="rId1269"/>
    <hyperlink ref="AP82" r:id="rId1270"/>
    <hyperlink ref="AP83" r:id="rId1271"/>
    <hyperlink ref="AP106" r:id="rId1272"/>
    <hyperlink ref="AP110" r:id="rId1273"/>
    <hyperlink ref="AP199" r:id="rId1274"/>
    <hyperlink ref="AP175" r:id="rId1275"/>
    <hyperlink ref="AP201" r:id="rId1276"/>
    <hyperlink ref="AP330" r:id="rId1277"/>
    <hyperlink ref="AP184" r:id="rId1278"/>
    <hyperlink ref="AP202" r:id="rId1279"/>
    <hyperlink ref="AP129" r:id="rId1280"/>
    <hyperlink ref="AP27" r:id="rId1281"/>
    <hyperlink ref="AP47" r:id="rId1282"/>
    <hyperlink ref="AV300" r:id="rId1283"/>
    <hyperlink ref="AV301" r:id="rId1284"/>
    <hyperlink ref="AV302" r:id="rId1285"/>
    <hyperlink ref="AV303" r:id="rId1286"/>
    <hyperlink ref="AV305" r:id="rId1287"/>
    <hyperlink ref="AV261" r:id="rId1288"/>
    <hyperlink ref="AV117" r:id="rId1289"/>
    <hyperlink ref="AV368" r:id="rId1290"/>
    <hyperlink ref="AV180" r:id="rId1291"/>
    <hyperlink ref="AV360" r:id="rId1292"/>
    <hyperlink ref="AV361" r:id="rId1293"/>
    <hyperlink ref="AV362" r:id="rId1294"/>
    <hyperlink ref="AV262" r:id="rId1295"/>
    <hyperlink ref="AV82" r:id="rId1296"/>
    <hyperlink ref="AV83" r:id="rId1297"/>
    <hyperlink ref="AV111" r:id="rId1298"/>
    <hyperlink ref="AV106" r:id="rId1299"/>
    <hyperlink ref="AV110" r:id="rId1300"/>
    <hyperlink ref="AV199" r:id="rId1301"/>
    <hyperlink ref="AV200" r:id="rId1302"/>
    <hyperlink ref="AV175" r:id="rId1303"/>
    <hyperlink ref="AV330" r:id="rId1304"/>
    <hyperlink ref="AV184" r:id="rId1305"/>
    <hyperlink ref="AV46" r:id="rId1306"/>
    <hyperlink ref="AV202" r:id="rId1307"/>
    <hyperlink ref="AV203" r:id="rId1308"/>
    <hyperlink ref="AV27" r:id="rId1309"/>
    <hyperlink ref="AV47" r:id="rId1310"/>
    <hyperlink ref="G300" r:id="rId1311"/>
    <hyperlink ref="G301" r:id="rId1312"/>
    <hyperlink ref="G302" r:id="rId1313"/>
    <hyperlink ref="G303" r:id="rId1314"/>
    <hyperlink ref="G304" r:id="rId1315"/>
    <hyperlink ref="G305" r:id="rId1316"/>
    <hyperlink ref="G260" r:id="rId1317"/>
    <hyperlink ref="G261" r:id="rId1318"/>
    <hyperlink ref="G117" r:id="rId1319"/>
    <hyperlink ref="G189" r:id="rId1320"/>
    <hyperlink ref="G368" r:id="rId1321"/>
    <hyperlink ref="G180" r:id="rId1322"/>
    <hyperlink ref="G360" r:id="rId1323"/>
    <hyperlink ref="G361" r:id="rId1324"/>
    <hyperlink ref="G362" r:id="rId1325"/>
    <hyperlink ref="G262" r:id="rId1326"/>
    <hyperlink ref="G82" r:id="rId1327"/>
    <hyperlink ref="G9" r:id="rId1328"/>
    <hyperlink ref="G83" r:id="rId1329"/>
    <hyperlink ref="G111" r:id="rId1330"/>
    <hyperlink ref="G106" r:id="rId1331"/>
    <hyperlink ref="G110" r:id="rId1332"/>
    <hyperlink ref="G199" r:id="rId1333"/>
    <hyperlink ref="G200" r:id="rId1334"/>
    <hyperlink ref="G175" r:id="rId1335"/>
    <hyperlink ref="G201" r:id="rId1336"/>
    <hyperlink ref="G183" r:id="rId1337"/>
    <hyperlink ref="G330" r:id="rId1338"/>
    <hyperlink ref="G184" r:id="rId1339"/>
    <hyperlink ref="G46" r:id="rId1340"/>
    <hyperlink ref="G202" r:id="rId1341"/>
    <hyperlink ref="G203" r:id="rId1342"/>
    <hyperlink ref="G129" r:id="rId1343"/>
    <hyperlink ref="G27" r:id="rId1344"/>
    <hyperlink ref="G47" r:id="rId1345"/>
    <hyperlink ref="AY300" r:id="rId1346"/>
    <hyperlink ref="AY301" r:id="rId1347"/>
    <hyperlink ref="AY302" r:id="rId1348"/>
    <hyperlink ref="AY303" r:id="rId1349"/>
    <hyperlink ref="AY304" r:id="rId1350"/>
    <hyperlink ref="AY305" r:id="rId1351"/>
    <hyperlink ref="AY260" r:id="rId1352"/>
    <hyperlink ref="AY261" r:id="rId1353"/>
    <hyperlink ref="AY117" r:id="rId1354"/>
    <hyperlink ref="AY189" r:id="rId1355"/>
    <hyperlink ref="AY368" r:id="rId1356"/>
    <hyperlink ref="AY180" r:id="rId1357"/>
    <hyperlink ref="AY360" r:id="rId1358"/>
    <hyperlink ref="AY361" r:id="rId1359"/>
    <hyperlink ref="AY362" r:id="rId1360"/>
    <hyperlink ref="AY262" r:id="rId1361"/>
    <hyperlink ref="AY82" r:id="rId1362"/>
    <hyperlink ref="AY9" r:id="rId1363"/>
    <hyperlink ref="AY83" r:id="rId1364"/>
    <hyperlink ref="AY111" r:id="rId1365"/>
    <hyperlink ref="AY106" r:id="rId1366"/>
    <hyperlink ref="AY110" r:id="rId1367"/>
    <hyperlink ref="AY199" r:id="rId1368"/>
    <hyperlink ref="AY200" r:id="rId1369"/>
    <hyperlink ref="AY175" r:id="rId1370"/>
    <hyperlink ref="AY201" r:id="rId1371"/>
    <hyperlink ref="AY183" r:id="rId1372"/>
    <hyperlink ref="AY330" r:id="rId1373"/>
    <hyperlink ref="AY184" r:id="rId1374"/>
    <hyperlink ref="AY46" r:id="rId1375"/>
    <hyperlink ref="AY202" r:id="rId1376"/>
    <hyperlink ref="AY203" r:id="rId1377"/>
    <hyperlink ref="AY129" r:id="rId1378"/>
    <hyperlink ref="AY27" r:id="rId1379"/>
    <hyperlink ref="AY47" r:id="rId1380"/>
    <hyperlink ref="AM37" r:id="rId1381"/>
    <hyperlink ref="AP37" r:id="rId1382"/>
    <hyperlink ref="AV37" r:id="rId1383"/>
    <hyperlink ref="G37" r:id="rId1384"/>
    <hyperlink ref="AY37" r:id="rId1385"/>
  </hyperlinks>
  <pageMargins left="0.7" right="0.7" top="0.75" bottom="0.75" header="0.3" footer="0.3"/>
  <pageSetup orientation="portrait" horizontalDpi="0" verticalDpi="0" r:id="rId1386"/>
  <drawing r:id="rId1387"/>
  <legacyDrawing r:id="rId1388"/>
  <tableParts count="1">
    <tablePart r:id="rId138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AF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28515625" bestFit="1" customWidth="1"/>
    <col min="26" max="26" width="14.7109375" bestFit="1" customWidth="1"/>
    <col min="27" max="27" width="14.85546875" bestFit="1" customWidth="1"/>
    <col min="28" max="28" width="12.7109375" bestFit="1" customWidth="1"/>
    <col min="29" max="29" width="15.85546875" bestFit="1" customWidth="1"/>
    <col min="30" max="30" width="13.85546875" bestFit="1" customWidth="1"/>
    <col min="31" max="31" width="17" bestFit="1" customWidth="1"/>
    <col min="32" max="32" width="11.5703125" bestFit="1" customWidth="1"/>
  </cols>
  <sheetData>
    <row r="1" spans="1:32" x14ac:dyDescent="0.25">
      <c r="B1" s="64" t="s">
        <v>39</v>
      </c>
      <c r="C1" s="65"/>
      <c r="D1" s="65"/>
      <c r="E1" s="66"/>
      <c r="F1" s="62" t="s">
        <v>43</v>
      </c>
      <c r="G1" s="67" t="s">
        <v>44</v>
      </c>
      <c r="H1" s="68"/>
      <c r="I1" s="69" t="s">
        <v>40</v>
      </c>
      <c r="J1" s="70"/>
      <c r="K1" s="71" t="s">
        <v>42</v>
      </c>
      <c r="L1" s="72"/>
      <c r="M1" s="72"/>
      <c r="N1" s="72"/>
      <c r="O1" s="72"/>
      <c r="P1" s="72"/>
      <c r="Q1" s="72"/>
      <c r="R1" s="72"/>
      <c r="S1" s="72"/>
      <c r="T1" s="72"/>
      <c r="U1" s="72"/>
      <c r="V1" s="72"/>
      <c r="W1" s="72"/>
      <c r="X1" s="72"/>
    </row>
    <row r="2" spans="1:32"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4433</v>
      </c>
      <c r="Z2" s="13" t="s">
        <v>4443</v>
      </c>
      <c r="AA2" s="13" t="s">
        <v>4467</v>
      </c>
      <c r="AB2" s="13" t="s">
        <v>4493</v>
      </c>
      <c r="AC2" s="13" t="s">
        <v>4534</v>
      </c>
      <c r="AD2" s="13" t="s">
        <v>4549</v>
      </c>
      <c r="AE2" s="13" t="s">
        <v>4554</v>
      </c>
      <c r="AF2" s="13" t="s">
        <v>4564</v>
      </c>
    </row>
    <row r="3" spans="1:32" x14ac:dyDescent="0.25">
      <c r="A3" s="89" t="s">
        <v>4406</v>
      </c>
      <c r="B3" s="148" t="s">
        <v>4412</v>
      </c>
      <c r="C3" s="148" t="s">
        <v>55</v>
      </c>
      <c r="D3" s="140"/>
      <c r="E3" s="139"/>
      <c r="F3" s="141" t="s">
        <v>4406</v>
      </c>
      <c r="G3" s="142"/>
      <c r="H3" s="142"/>
      <c r="I3" s="143">
        <v>3</v>
      </c>
      <c r="J3" s="144"/>
      <c r="K3" s="51">
        <v>123</v>
      </c>
      <c r="L3" s="51">
        <v>22</v>
      </c>
      <c r="M3" s="51">
        <v>8</v>
      </c>
      <c r="N3" s="51">
        <v>30</v>
      </c>
      <c r="O3" s="51">
        <v>0</v>
      </c>
      <c r="P3" s="52" t="s">
        <v>5279</v>
      </c>
      <c r="Q3" s="52" t="s">
        <v>5279</v>
      </c>
      <c r="R3" s="51">
        <v>97</v>
      </c>
      <c r="S3" s="51">
        <v>80</v>
      </c>
      <c r="T3" s="51">
        <v>5</v>
      </c>
      <c r="U3" s="51">
        <v>4</v>
      </c>
      <c r="V3" s="51">
        <v>3</v>
      </c>
      <c r="W3" s="52">
        <v>0.89256199999999997</v>
      </c>
      <c r="X3" s="52">
        <v>3.4652805544448887E-3</v>
      </c>
      <c r="Y3" s="90" t="s">
        <v>4434</v>
      </c>
      <c r="Z3" s="90" t="s">
        <v>4444</v>
      </c>
      <c r="AA3" s="90" t="s">
        <v>4468</v>
      </c>
      <c r="AB3" s="99" t="s">
        <v>4494</v>
      </c>
      <c r="AC3" s="99" t="s">
        <v>4535</v>
      </c>
      <c r="AD3" s="99" t="s">
        <v>4550</v>
      </c>
      <c r="AE3" s="99" t="s">
        <v>4555</v>
      </c>
      <c r="AF3" s="99" t="s">
        <v>4565</v>
      </c>
    </row>
    <row r="4" spans="1:32" x14ac:dyDescent="0.25">
      <c r="A4" s="89" t="s">
        <v>4407</v>
      </c>
      <c r="B4" s="148" t="s">
        <v>4413</v>
      </c>
      <c r="C4" s="148" t="s">
        <v>59</v>
      </c>
      <c r="D4" s="145"/>
      <c r="E4" s="108"/>
      <c r="F4" s="111" t="s">
        <v>4407</v>
      </c>
      <c r="G4" s="115"/>
      <c r="H4" s="115"/>
      <c r="I4" s="146">
        <v>4</v>
      </c>
      <c r="J4" s="117"/>
      <c r="K4" s="51">
        <v>113</v>
      </c>
      <c r="L4" s="51">
        <v>18</v>
      </c>
      <c r="M4" s="51">
        <v>28</v>
      </c>
      <c r="N4" s="51">
        <v>46</v>
      </c>
      <c r="O4" s="51">
        <v>1</v>
      </c>
      <c r="P4" s="52" t="s">
        <v>5279</v>
      </c>
      <c r="Q4" s="52" t="s">
        <v>5279</v>
      </c>
      <c r="R4" s="51">
        <v>86</v>
      </c>
      <c r="S4" s="51">
        <v>72</v>
      </c>
      <c r="T4" s="51">
        <v>5</v>
      </c>
      <c r="U4" s="51">
        <v>16</v>
      </c>
      <c r="V4" s="51">
        <v>2</v>
      </c>
      <c r="W4" s="52">
        <v>1.0215829999999999</v>
      </c>
      <c r="X4" s="52">
        <v>4.2667509481668772E-3</v>
      </c>
      <c r="Y4" s="90" t="s">
        <v>4435</v>
      </c>
      <c r="Z4" s="90" t="s">
        <v>4445</v>
      </c>
      <c r="AA4" s="90" t="s">
        <v>4469</v>
      </c>
      <c r="AB4" s="99" t="s">
        <v>4495</v>
      </c>
      <c r="AC4" s="99" t="s">
        <v>4536</v>
      </c>
      <c r="AD4" s="99" t="s">
        <v>4551</v>
      </c>
      <c r="AE4" s="99" t="s">
        <v>4556</v>
      </c>
      <c r="AF4" s="99" t="s">
        <v>4566</v>
      </c>
    </row>
    <row r="5" spans="1:32" x14ac:dyDescent="0.25">
      <c r="A5" s="89" t="s">
        <v>4404</v>
      </c>
      <c r="B5" s="148" t="s">
        <v>4414</v>
      </c>
      <c r="C5" s="148" t="s">
        <v>61</v>
      </c>
      <c r="D5" s="145"/>
      <c r="E5" s="108"/>
      <c r="F5" s="111" t="s">
        <v>4404</v>
      </c>
      <c r="G5" s="115"/>
      <c r="H5" s="115"/>
      <c r="I5" s="146">
        <v>5</v>
      </c>
      <c r="J5" s="117"/>
      <c r="K5" s="51">
        <v>62</v>
      </c>
      <c r="L5" s="51">
        <v>6</v>
      </c>
      <c r="M5" s="51">
        <v>2</v>
      </c>
      <c r="N5" s="51">
        <v>8</v>
      </c>
      <c r="O5" s="51">
        <v>0</v>
      </c>
      <c r="P5" s="52" t="s">
        <v>5279</v>
      </c>
      <c r="Q5" s="52" t="s">
        <v>5279</v>
      </c>
      <c r="R5" s="51">
        <v>55</v>
      </c>
      <c r="S5" s="51">
        <v>49</v>
      </c>
      <c r="T5" s="51">
        <v>3</v>
      </c>
      <c r="U5" s="51">
        <v>2</v>
      </c>
      <c r="V5" s="51">
        <v>2</v>
      </c>
      <c r="W5" s="52">
        <v>0.62068999999999996</v>
      </c>
      <c r="X5" s="52">
        <v>3.7017451084082496E-3</v>
      </c>
      <c r="Y5" s="90" t="s">
        <v>4436</v>
      </c>
      <c r="Z5" s="90" t="s">
        <v>4446</v>
      </c>
      <c r="AA5" s="90" t="s">
        <v>4470</v>
      </c>
      <c r="AB5" s="99" t="s">
        <v>4496</v>
      </c>
      <c r="AC5" s="99" t="s">
        <v>4537</v>
      </c>
      <c r="AD5" s="99" t="s">
        <v>4552</v>
      </c>
      <c r="AE5" s="99" t="s">
        <v>4557</v>
      </c>
      <c r="AF5" s="99" t="s">
        <v>4567</v>
      </c>
    </row>
    <row r="6" spans="1:32" x14ac:dyDescent="0.25">
      <c r="A6" s="89" t="s">
        <v>4405</v>
      </c>
      <c r="B6" s="148" t="s">
        <v>4415</v>
      </c>
      <c r="C6" s="148" t="s">
        <v>63</v>
      </c>
      <c r="D6" s="145"/>
      <c r="E6" s="108"/>
      <c r="F6" s="111" t="s">
        <v>4405</v>
      </c>
      <c r="G6" s="115"/>
      <c r="H6" s="115"/>
      <c r="I6" s="146">
        <v>6</v>
      </c>
      <c r="J6" s="117"/>
      <c r="K6" s="51">
        <v>48</v>
      </c>
      <c r="L6" s="51">
        <v>13</v>
      </c>
      <c r="M6" s="51">
        <v>29</v>
      </c>
      <c r="N6" s="51">
        <v>42</v>
      </c>
      <c r="O6" s="51">
        <v>0</v>
      </c>
      <c r="P6" s="52" t="s">
        <v>5279</v>
      </c>
      <c r="Q6" s="52" t="s">
        <v>5279</v>
      </c>
      <c r="R6" s="51">
        <v>32</v>
      </c>
      <c r="S6" s="51">
        <v>27</v>
      </c>
      <c r="T6" s="51">
        <v>8</v>
      </c>
      <c r="U6" s="51">
        <v>33</v>
      </c>
      <c r="V6" s="51">
        <v>3</v>
      </c>
      <c r="W6" s="52">
        <v>1.36</v>
      </c>
      <c r="X6" s="52">
        <v>1.8617021276595744E-2</v>
      </c>
      <c r="Y6" s="90" t="s">
        <v>4437</v>
      </c>
      <c r="Z6" s="90" t="s">
        <v>4447</v>
      </c>
      <c r="AA6" s="90" t="s">
        <v>4471</v>
      </c>
      <c r="AB6" s="99" t="s">
        <v>4497</v>
      </c>
      <c r="AC6" s="99" t="s">
        <v>4538</v>
      </c>
      <c r="AD6" s="99" t="s">
        <v>4553</v>
      </c>
      <c r="AE6" s="99" t="s">
        <v>4558</v>
      </c>
      <c r="AF6" s="99" t="s">
        <v>4568</v>
      </c>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B6"/>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6">
      <formula1>ValidGroupShapes</formula1>
    </dataValidation>
    <dataValidation allowBlank="1" showInputMessage="1" showErrorMessage="1" promptTitle="Group Name" prompt="Enter the name of the group." sqref="A3:A6"/>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6">
      <formula1>ValidBooleansDefaultFalse</formula1>
    </dataValidation>
    <dataValidation allowBlank="1" sqref="K3:K6"/>
    <dataValidation allowBlank="1" showInputMessage="1" showErrorMessage="1" errorTitle="Invalid Group Collapsed" error="You have entered an unrecognized &quot;group collapsed.&quot;  Try selecting from the drop-down list instead." promptTitle="Group Label" prompt="Enter an optional group label." sqref="F3:F6"/>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6"/>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6">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347"/>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90" t="s">
        <v>4406</v>
      </c>
      <c r="B2" s="99" t="s">
        <v>731</v>
      </c>
      <c r="C2" s="90">
        <f>VLOOKUP(GroupVertices[[#This Row],[Vertex]], Vertices[], MATCH("ID", Vertices[#Headers], 0), FALSE)</f>
        <v>126</v>
      </c>
    </row>
    <row r="3" spans="1:3" x14ac:dyDescent="0.25">
      <c r="A3" s="90" t="s">
        <v>4406</v>
      </c>
      <c r="B3" s="99" t="s">
        <v>732</v>
      </c>
      <c r="C3" s="90">
        <f>VLOOKUP(GroupVertices[[#This Row],[Vertex]], Vertices[], MATCH("ID", Vertices[#Headers], 0), FALSE)</f>
        <v>127</v>
      </c>
    </row>
    <row r="4" spans="1:3" x14ac:dyDescent="0.25">
      <c r="A4" s="90" t="s">
        <v>4406</v>
      </c>
      <c r="B4" s="99" t="s">
        <v>733</v>
      </c>
      <c r="C4" s="90">
        <f>VLOOKUP(GroupVertices[[#This Row],[Vertex]], Vertices[], MATCH("ID", Vertices[#Headers], 0), FALSE)</f>
        <v>262</v>
      </c>
    </row>
    <row r="5" spans="1:3" x14ac:dyDescent="0.25">
      <c r="A5" s="90" t="s">
        <v>4406</v>
      </c>
      <c r="B5" s="99" t="s">
        <v>734</v>
      </c>
      <c r="C5" s="90">
        <f>VLOOKUP(GroupVertices[[#This Row],[Vertex]], Vertices[], MATCH("ID", Vertices[#Headers], 0), FALSE)</f>
        <v>263</v>
      </c>
    </row>
    <row r="6" spans="1:3" x14ac:dyDescent="0.25">
      <c r="A6" s="90" t="s">
        <v>4406</v>
      </c>
      <c r="B6" s="99" t="s">
        <v>735</v>
      </c>
      <c r="C6" s="90">
        <f>VLOOKUP(GroupVertices[[#This Row],[Vertex]], Vertices[], MATCH("ID", Vertices[#Headers], 0), FALSE)</f>
        <v>264</v>
      </c>
    </row>
    <row r="7" spans="1:3" x14ac:dyDescent="0.25">
      <c r="A7" s="90" t="s">
        <v>4406</v>
      </c>
      <c r="B7" s="99" t="s">
        <v>736</v>
      </c>
      <c r="C7" s="90">
        <f>VLOOKUP(GroupVertices[[#This Row],[Vertex]], Vertices[], MATCH("ID", Vertices[#Headers], 0), FALSE)</f>
        <v>201</v>
      </c>
    </row>
    <row r="8" spans="1:3" x14ac:dyDescent="0.25">
      <c r="A8" s="90" t="s">
        <v>4406</v>
      </c>
      <c r="B8" s="99" t="s">
        <v>737</v>
      </c>
      <c r="C8" s="90">
        <f>VLOOKUP(GroupVertices[[#This Row],[Vertex]], Vertices[], MATCH("ID", Vertices[#Headers], 0), FALSE)</f>
        <v>192</v>
      </c>
    </row>
    <row r="9" spans="1:3" x14ac:dyDescent="0.25">
      <c r="A9" s="90" t="s">
        <v>4406</v>
      </c>
      <c r="B9" s="99" t="s">
        <v>741</v>
      </c>
      <c r="C9" s="90">
        <f>VLOOKUP(GroupVertices[[#This Row],[Vertex]], Vertices[], MATCH("ID", Vertices[#Headers], 0), FALSE)</f>
        <v>365</v>
      </c>
    </row>
    <row r="10" spans="1:3" x14ac:dyDescent="0.25">
      <c r="A10" s="90" t="s">
        <v>4406</v>
      </c>
      <c r="B10" s="99" t="s">
        <v>738</v>
      </c>
      <c r="C10" s="90">
        <f>VLOOKUP(GroupVertices[[#This Row],[Vertex]], Vertices[], MATCH("ID", Vertices[#Headers], 0), FALSE)</f>
        <v>68</v>
      </c>
    </row>
    <row r="11" spans="1:3" x14ac:dyDescent="0.25">
      <c r="A11" s="90" t="s">
        <v>4406</v>
      </c>
      <c r="B11" s="99" t="s">
        <v>739</v>
      </c>
      <c r="C11" s="90">
        <f>VLOOKUP(GroupVertices[[#This Row],[Vertex]], Vertices[], MATCH("ID", Vertices[#Headers], 0), FALSE)</f>
        <v>193</v>
      </c>
    </row>
    <row r="12" spans="1:3" x14ac:dyDescent="0.25">
      <c r="A12" s="90" t="s">
        <v>4406</v>
      </c>
      <c r="B12" s="99" t="s">
        <v>742</v>
      </c>
      <c r="C12" s="90">
        <f>VLOOKUP(GroupVertices[[#This Row],[Vertex]], Vertices[], MATCH("ID", Vertices[#Headers], 0), FALSE)</f>
        <v>366</v>
      </c>
    </row>
    <row r="13" spans="1:3" x14ac:dyDescent="0.25">
      <c r="A13" s="90" t="s">
        <v>4406</v>
      </c>
      <c r="B13" s="99" t="s">
        <v>740</v>
      </c>
      <c r="C13" s="90">
        <f>VLOOKUP(GroupVertices[[#This Row],[Vertex]], Vertices[], MATCH("ID", Vertices[#Headers], 0), FALSE)</f>
        <v>86</v>
      </c>
    </row>
    <row r="14" spans="1:3" x14ac:dyDescent="0.25">
      <c r="A14" s="90" t="s">
        <v>4406</v>
      </c>
      <c r="B14" s="99" t="s">
        <v>743</v>
      </c>
      <c r="C14" s="90">
        <f>VLOOKUP(GroupVertices[[#This Row],[Vertex]], Vertices[], MATCH("ID", Vertices[#Headers], 0), FALSE)</f>
        <v>334</v>
      </c>
    </row>
    <row r="15" spans="1:3" x14ac:dyDescent="0.25">
      <c r="A15" s="90" t="s">
        <v>4406</v>
      </c>
      <c r="B15" s="99" t="s">
        <v>886</v>
      </c>
      <c r="C15" s="90">
        <f>VLOOKUP(GroupVertices[[#This Row],[Vertex]], Vertices[], MATCH("ID", Vertices[#Headers], 0), FALSE)</f>
        <v>202</v>
      </c>
    </row>
    <row r="16" spans="1:3" x14ac:dyDescent="0.25">
      <c r="A16" s="90" t="s">
        <v>4406</v>
      </c>
      <c r="B16" s="99" t="s">
        <v>887</v>
      </c>
      <c r="C16" s="90">
        <f>VLOOKUP(GroupVertices[[#This Row],[Vertex]], Vertices[], MATCH("ID", Vertices[#Headers], 0), FALSE)</f>
        <v>203</v>
      </c>
    </row>
    <row r="17" spans="1:3" x14ac:dyDescent="0.25">
      <c r="A17" s="90" t="s">
        <v>4406</v>
      </c>
      <c r="B17" s="99" t="s">
        <v>910</v>
      </c>
      <c r="C17" s="90">
        <f>VLOOKUP(GroupVertices[[#This Row],[Vertex]], Vertices[], MATCH("ID", Vertices[#Headers], 0), FALSE)</f>
        <v>37</v>
      </c>
    </row>
    <row r="18" spans="1:3" x14ac:dyDescent="0.25">
      <c r="A18" s="90" t="s">
        <v>4406</v>
      </c>
      <c r="B18" s="99" t="s">
        <v>911</v>
      </c>
      <c r="C18" s="90">
        <f>VLOOKUP(GroupVertices[[#This Row],[Vertex]], Vertices[], MATCH("ID", Vertices[#Headers], 0), FALSE)</f>
        <v>38</v>
      </c>
    </row>
    <row r="19" spans="1:3" x14ac:dyDescent="0.25">
      <c r="A19" s="90" t="s">
        <v>4406</v>
      </c>
      <c r="B19" s="99" t="s">
        <v>942</v>
      </c>
      <c r="C19" s="90">
        <f>VLOOKUP(GroupVertices[[#This Row],[Vertex]], Vertices[], MATCH("ID", Vertices[#Headers], 0), FALSE)</f>
        <v>90</v>
      </c>
    </row>
    <row r="20" spans="1:3" x14ac:dyDescent="0.25">
      <c r="A20" s="90" t="s">
        <v>4406</v>
      </c>
      <c r="B20" s="99" t="s">
        <v>1230</v>
      </c>
      <c r="C20" s="90">
        <f>VLOOKUP(GroupVertices[[#This Row],[Vertex]], Vertices[], MATCH("ID", Vertices[#Headers], 0), FALSE)</f>
        <v>311</v>
      </c>
    </row>
    <row r="21" spans="1:3" x14ac:dyDescent="0.25">
      <c r="A21" s="90" t="s">
        <v>4406</v>
      </c>
      <c r="B21" s="99" t="s">
        <v>1231</v>
      </c>
      <c r="C21" s="90">
        <f>VLOOKUP(GroupVertices[[#This Row],[Vertex]], Vertices[], MATCH("ID", Vertices[#Headers], 0), FALSE)</f>
        <v>271</v>
      </c>
    </row>
    <row r="22" spans="1:3" x14ac:dyDescent="0.25">
      <c r="A22" s="90" t="s">
        <v>4406</v>
      </c>
      <c r="B22" s="99" t="s">
        <v>1232</v>
      </c>
      <c r="C22" s="90">
        <f>VLOOKUP(GroupVertices[[#This Row],[Vertex]], Vertices[], MATCH("ID", Vertices[#Headers], 0), FALSE)</f>
        <v>272</v>
      </c>
    </row>
    <row r="23" spans="1:3" x14ac:dyDescent="0.25">
      <c r="A23" s="90" t="s">
        <v>4406</v>
      </c>
      <c r="B23" s="99" t="s">
        <v>1233</v>
      </c>
      <c r="C23" s="90">
        <f>VLOOKUP(GroupVertices[[#This Row],[Vertex]], Vertices[], MATCH("ID", Vertices[#Headers], 0), FALSE)</f>
        <v>97</v>
      </c>
    </row>
    <row r="24" spans="1:3" x14ac:dyDescent="0.25">
      <c r="A24" s="90" t="s">
        <v>4406</v>
      </c>
      <c r="B24" s="99" t="s">
        <v>1234</v>
      </c>
      <c r="C24" s="90">
        <f>VLOOKUP(GroupVertices[[#This Row],[Vertex]], Vertices[], MATCH("ID", Vertices[#Headers], 0), FALSE)</f>
        <v>98</v>
      </c>
    </row>
    <row r="25" spans="1:3" x14ac:dyDescent="0.25">
      <c r="A25" s="90" t="s">
        <v>4406</v>
      </c>
      <c r="B25" s="99" t="s">
        <v>1235</v>
      </c>
      <c r="C25" s="90">
        <f>VLOOKUP(GroupVertices[[#This Row],[Vertex]], Vertices[], MATCH("ID", Vertices[#Headers], 0), FALSE)</f>
        <v>216</v>
      </c>
    </row>
    <row r="26" spans="1:3" x14ac:dyDescent="0.25">
      <c r="A26" s="90" t="s">
        <v>4406</v>
      </c>
      <c r="B26" s="99" t="s">
        <v>1297</v>
      </c>
      <c r="C26" s="90">
        <f>VLOOKUP(GroupVertices[[#This Row],[Vertex]], Vertices[], MATCH("ID", Vertices[#Headers], 0), FALSE)</f>
        <v>99</v>
      </c>
    </row>
    <row r="27" spans="1:3" x14ac:dyDescent="0.25">
      <c r="A27" s="90" t="s">
        <v>4406</v>
      </c>
      <c r="B27" s="99" t="s">
        <v>1307</v>
      </c>
      <c r="C27" s="90">
        <f>VLOOKUP(GroupVertices[[#This Row],[Vertex]], Vertices[], MATCH("ID", Vertices[#Headers], 0), FALSE)</f>
        <v>217</v>
      </c>
    </row>
    <row r="28" spans="1:3" x14ac:dyDescent="0.25">
      <c r="A28" s="90" t="s">
        <v>4406</v>
      </c>
      <c r="B28" s="99" t="s">
        <v>1308</v>
      </c>
      <c r="C28" s="90">
        <f>VLOOKUP(GroupVertices[[#This Row],[Vertex]], Vertices[], MATCH("ID", Vertices[#Headers], 0), FALSE)</f>
        <v>71</v>
      </c>
    </row>
    <row r="29" spans="1:3" x14ac:dyDescent="0.25">
      <c r="A29" s="90" t="s">
        <v>4406</v>
      </c>
      <c r="B29" s="99" t="s">
        <v>1309</v>
      </c>
      <c r="C29" s="90">
        <f>VLOOKUP(GroupVertices[[#This Row],[Vertex]], Vertices[], MATCH("ID", Vertices[#Headers], 0), FALSE)</f>
        <v>174</v>
      </c>
    </row>
    <row r="30" spans="1:3" x14ac:dyDescent="0.25">
      <c r="A30" s="90" t="s">
        <v>4406</v>
      </c>
      <c r="B30" s="99" t="s">
        <v>1310</v>
      </c>
      <c r="C30" s="90">
        <f>VLOOKUP(GroupVertices[[#This Row],[Vertex]], Vertices[], MATCH("ID", Vertices[#Headers], 0), FALSE)</f>
        <v>74</v>
      </c>
    </row>
    <row r="31" spans="1:3" x14ac:dyDescent="0.25">
      <c r="A31" s="90" t="s">
        <v>4406</v>
      </c>
      <c r="B31" s="99" t="s">
        <v>1359</v>
      </c>
      <c r="C31" s="90">
        <f>VLOOKUP(GroupVertices[[#This Row],[Vertex]], Vertices[], MATCH("ID", Vertices[#Headers], 0), FALSE)</f>
        <v>135</v>
      </c>
    </row>
    <row r="32" spans="1:3" x14ac:dyDescent="0.25">
      <c r="A32" s="90" t="s">
        <v>4406</v>
      </c>
      <c r="B32" s="99" t="s">
        <v>1360</v>
      </c>
      <c r="C32" s="90">
        <f>VLOOKUP(GroupVertices[[#This Row],[Vertex]], Vertices[], MATCH("ID", Vertices[#Headers], 0), FALSE)</f>
        <v>100</v>
      </c>
    </row>
    <row r="33" spans="1:3" x14ac:dyDescent="0.25">
      <c r="A33" s="90" t="s">
        <v>4406</v>
      </c>
      <c r="B33" s="99" t="s">
        <v>1381</v>
      </c>
      <c r="C33" s="90">
        <f>VLOOKUP(GroupVertices[[#This Row],[Vertex]], Vertices[], MATCH("ID", Vertices[#Headers], 0), FALSE)</f>
        <v>312</v>
      </c>
    </row>
    <row r="34" spans="1:3" x14ac:dyDescent="0.25">
      <c r="A34" s="90" t="s">
        <v>4406</v>
      </c>
      <c r="B34" s="99" t="s">
        <v>1394</v>
      </c>
      <c r="C34" s="90">
        <f>VLOOKUP(GroupVertices[[#This Row],[Vertex]], Vertices[], MATCH("ID", Vertices[#Headers], 0), FALSE)</f>
        <v>32</v>
      </c>
    </row>
    <row r="35" spans="1:3" x14ac:dyDescent="0.25">
      <c r="A35" s="90" t="s">
        <v>4406</v>
      </c>
      <c r="B35" s="99" t="s">
        <v>1396</v>
      </c>
      <c r="C35" s="90">
        <f>VLOOKUP(GroupVertices[[#This Row],[Vertex]], Vertices[], MATCH("ID", Vertices[#Headers], 0), FALSE)</f>
        <v>55</v>
      </c>
    </row>
    <row r="36" spans="1:3" x14ac:dyDescent="0.25">
      <c r="A36" s="90" t="s">
        <v>4406</v>
      </c>
      <c r="B36" s="99" t="s">
        <v>1395</v>
      </c>
      <c r="C36" s="90">
        <f>VLOOKUP(GroupVertices[[#This Row],[Vertex]], Vertices[], MATCH("ID", Vertices[#Headers], 0), FALSE)</f>
        <v>218</v>
      </c>
    </row>
    <row r="37" spans="1:3" x14ac:dyDescent="0.25">
      <c r="A37" s="90" t="s">
        <v>4406</v>
      </c>
      <c r="B37" s="99" t="s">
        <v>1446</v>
      </c>
      <c r="C37" s="90">
        <f>VLOOKUP(GroupVertices[[#This Row],[Vertex]], Vertices[], MATCH("ID", Vertices[#Headers], 0), FALSE)</f>
        <v>219</v>
      </c>
    </row>
    <row r="38" spans="1:3" x14ac:dyDescent="0.25">
      <c r="A38" s="90" t="s">
        <v>4406</v>
      </c>
      <c r="B38" s="99" t="s">
        <v>1447</v>
      </c>
      <c r="C38" s="90">
        <f>VLOOKUP(GroupVertices[[#This Row],[Vertex]], Vertices[], MATCH("ID", Vertices[#Headers], 0), FALSE)</f>
        <v>220</v>
      </c>
    </row>
    <row r="39" spans="1:3" x14ac:dyDescent="0.25">
      <c r="A39" s="90" t="s">
        <v>4406</v>
      </c>
      <c r="B39" s="99" t="s">
        <v>1470</v>
      </c>
      <c r="C39" s="90">
        <f>VLOOKUP(GroupVertices[[#This Row],[Vertex]], Vertices[], MATCH("ID", Vertices[#Headers], 0), FALSE)</f>
        <v>273</v>
      </c>
    </row>
    <row r="40" spans="1:3" x14ac:dyDescent="0.25">
      <c r="A40" s="90" t="s">
        <v>4406</v>
      </c>
      <c r="B40" s="99" t="s">
        <v>1471</v>
      </c>
      <c r="C40" s="90">
        <f>VLOOKUP(GroupVertices[[#This Row],[Vertex]], Vertices[], MATCH("ID", Vertices[#Headers], 0), FALSE)</f>
        <v>274</v>
      </c>
    </row>
    <row r="41" spans="1:3" x14ac:dyDescent="0.25">
      <c r="A41" s="90" t="s">
        <v>4406</v>
      </c>
      <c r="B41" s="99" t="s">
        <v>1472</v>
      </c>
      <c r="C41" s="90">
        <f>VLOOKUP(GroupVertices[[#This Row],[Vertex]], Vertices[], MATCH("ID", Vertices[#Headers], 0), FALSE)</f>
        <v>44</v>
      </c>
    </row>
    <row r="42" spans="1:3" x14ac:dyDescent="0.25">
      <c r="A42" s="90" t="s">
        <v>4406</v>
      </c>
      <c r="B42" s="99" t="s">
        <v>1473</v>
      </c>
      <c r="C42" s="90">
        <f>VLOOKUP(GroupVertices[[#This Row],[Vertex]], Vertices[], MATCH("ID", Vertices[#Headers], 0), FALSE)</f>
        <v>45</v>
      </c>
    </row>
    <row r="43" spans="1:3" x14ac:dyDescent="0.25">
      <c r="A43" s="90" t="s">
        <v>4406</v>
      </c>
      <c r="B43" s="99" t="s">
        <v>1524</v>
      </c>
      <c r="C43" s="90">
        <f>VLOOKUP(GroupVertices[[#This Row],[Vertex]], Vertices[], MATCH("ID", Vertices[#Headers], 0), FALSE)</f>
        <v>221</v>
      </c>
    </row>
    <row r="44" spans="1:3" x14ac:dyDescent="0.25">
      <c r="A44" s="90" t="s">
        <v>4406</v>
      </c>
      <c r="B44" s="99" t="s">
        <v>1539</v>
      </c>
      <c r="C44" s="90">
        <f>VLOOKUP(GroupVertices[[#This Row],[Vertex]], Vertices[], MATCH("ID", Vertices[#Headers], 0), FALSE)</f>
        <v>222</v>
      </c>
    </row>
    <row r="45" spans="1:3" x14ac:dyDescent="0.25">
      <c r="A45" s="90" t="s">
        <v>4406</v>
      </c>
      <c r="B45" s="99" t="s">
        <v>1888</v>
      </c>
      <c r="C45" s="90">
        <f>VLOOKUP(GroupVertices[[#This Row],[Vertex]], Vertices[], MATCH("ID", Vertices[#Headers], 0), FALSE)</f>
        <v>315</v>
      </c>
    </row>
    <row r="46" spans="1:3" x14ac:dyDescent="0.25">
      <c r="A46" s="90" t="s">
        <v>4406</v>
      </c>
      <c r="B46" s="99" t="s">
        <v>1898</v>
      </c>
      <c r="C46" s="90">
        <f>VLOOKUP(GroupVertices[[#This Row],[Vertex]], Vertices[], MATCH("ID", Vertices[#Headers], 0), FALSE)</f>
        <v>278</v>
      </c>
    </row>
    <row r="47" spans="1:3" x14ac:dyDescent="0.25">
      <c r="A47" s="90" t="s">
        <v>4406</v>
      </c>
      <c r="B47" s="99" t="s">
        <v>1909</v>
      </c>
      <c r="C47" s="90">
        <f>VLOOKUP(GroupVertices[[#This Row],[Vertex]], Vertices[], MATCH("ID", Vertices[#Headers], 0), FALSE)</f>
        <v>279</v>
      </c>
    </row>
    <row r="48" spans="1:3" x14ac:dyDescent="0.25">
      <c r="A48" s="90" t="s">
        <v>4406</v>
      </c>
      <c r="B48" s="99" t="s">
        <v>1910</v>
      </c>
      <c r="C48" s="90">
        <f>VLOOKUP(GroupVertices[[#This Row],[Vertex]], Vertices[], MATCH("ID", Vertices[#Headers], 0), FALSE)</f>
        <v>16</v>
      </c>
    </row>
    <row r="49" spans="1:3" x14ac:dyDescent="0.25">
      <c r="A49" s="90" t="s">
        <v>4406</v>
      </c>
      <c r="B49" s="99" t="s">
        <v>1913</v>
      </c>
      <c r="C49" s="90">
        <f>VLOOKUP(GroupVertices[[#This Row],[Vertex]], Vertices[], MATCH("ID", Vertices[#Headers], 0), FALSE)</f>
        <v>51</v>
      </c>
    </row>
    <row r="50" spans="1:3" x14ac:dyDescent="0.25">
      <c r="A50" s="90" t="s">
        <v>4406</v>
      </c>
      <c r="B50" s="99" t="s">
        <v>1911</v>
      </c>
      <c r="C50" s="90">
        <f>VLOOKUP(GroupVertices[[#This Row],[Vertex]], Vertices[], MATCH("ID", Vertices[#Headers], 0), FALSE)</f>
        <v>15</v>
      </c>
    </row>
    <row r="51" spans="1:3" x14ac:dyDescent="0.25">
      <c r="A51" s="90" t="s">
        <v>4406</v>
      </c>
      <c r="B51" s="99" t="s">
        <v>1912</v>
      </c>
      <c r="C51" s="90">
        <f>VLOOKUP(GroupVertices[[#This Row],[Vertex]], Vertices[], MATCH("ID", Vertices[#Headers], 0), FALSE)</f>
        <v>58</v>
      </c>
    </row>
    <row r="52" spans="1:3" x14ac:dyDescent="0.25">
      <c r="A52" s="90" t="s">
        <v>4406</v>
      </c>
      <c r="B52" s="99" t="s">
        <v>1915</v>
      </c>
      <c r="C52" s="90">
        <f>VLOOKUP(GroupVertices[[#This Row],[Vertex]], Vertices[], MATCH("ID", Vertices[#Headers], 0), FALSE)</f>
        <v>343</v>
      </c>
    </row>
    <row r="53" spans="1:3" x14ac:dyDescent="0.25">
      <c r="A53" s="90" t="s">
        <v>4406</v>
      </c>
      <c r="B53" s="99" t="s">
        <v>1914</v>
      </c>
      <c r="C53" s="90">
        <f>VLOOKUP(GroupVertices[[#This Row],[Vertex]], Vertices[], MATCH("ID", Vertices[#Headers], 0), FALSE)</f>
        <v>166</v>
      </c>
    </row>
    <row r="54" spans="1:3" x14ac:dyDescent="0.25">
      <c r="A54" s="90" t="s">
        <v>4406</v>
      </c>
      <c r="B54" s="99" t="s">
        <v>1997</v>
      </c>
      <c r="C54" s="90">
        <f>VLOOKUP(GroupVertices[[#This Row],[Vertex]], Vertices[], MATCH("ID", Vertices[#Headers], 0), FALSE)</f>
        <v>23</v>
      </c>
    </row>
    <row r="55" spans="1:3" x14ac:dyDescent="0.25">
      <c r="A55" s="90" t="s">
        <v>4406</v>
      </c>
      <c r="B55" s="99" t="s">
        <v>1998</v>
      </c>
      <c r="C55" s="90">
        <f>VLOOKUP(GroupVertices[[#This Row],[Vertex]], Vertices[], MATCH("ID", Vertices[#Headers], 0), FALSE)</f>
        <v>24</v>
      </c>
    </row>
    <row r="56" spans="1:3" x14ac:dyDescent="0.25">
      <c r="A56" s="90" t="s">
        <v>4406</v>
      </c>
      <c r="B56" s="99" t="s">
        <v>3047</v>
      </c>
      <c r="C56" s="90">
        <f>VLOOKUP(GroupVertices[[#This Row],[Vertex]], Vertices[], MATCH("ID", Vertices[#Headers], 0), FALSE)</f>
        <v>293</v>
      </c>
    </row>
    <row r="57" spans="1:3" x14ac:dyDescent="0.25">
      <c r="A57" s="90" t="s">
        <v>4406</v>
      </c>
      <c r="B57" s="99" t="s">
        <v>3048</v>
      </c>
      <c r="C57" s="90">
        <f>VLOOKUP(GroupVertices[[#This Row],[Vertex]], Vertices[], MATCH("ID", Vertices[#Headers], 0), FALSE)</f>
        <v>294</v>
      </c>
    </row>
    <row r="58" spans="1:3" x14ac:dyDescent="0.25">
      <c r="A58" s="90" t="s">
        <v>4406</v>
      </c>
      <c r="B58" s="99" t="s">
        <v>3049</v>
      </c>
      <c r="C58" s="90">
        <f>VLOOKUP(GroupVertices[[#This Row],[Vertex]], Vertices[], MATCH("ID", Vertices[#Headers], 0), FALSE)</f>
        <v>30</v>
      </c>
    </row>
    <row r="59" spans="1:3" x14ac:dyDescent="0.25">
      <c r="A59" s="90" t="s">
        <v>4406</v>
      </c>
      <c r="B59" s="99" t="s">
        <v>3050</v>
      </c>
      <c r="C59" s="90">
        <f>VLOOKUP(GroupVertices[[#This Row],[Vertex]], Vertices[], MATCH("ID", Vertices[#Headers], 0), FALSE)</f>
        <v>31</v>
      </c>
    </row>
    <row r="60" spans="1:3" x14ac:dyDescent="0.25">
      <c r="A60" s="90" t="s">
        <v>4406</v>
      </c>
      <c r="B60" s="99" t="s">
        <v>3088</v>
      </c>
      <c r="C60" s="90">
        <f>VLOOKUP(GroupVertices[[#This Row],[Vertex]], Vertices[], MATCH("ID", Vertices[#Headers], 0), FALSE)</f>
        <v>183</v>
      </c>
    </row>
    <row r="61" spans="1:3" x14ac:dyDescent="0.25">
      <c r="A61" s="90" t="s">
        <v>4406</v>
      </c>
      <c r="B61" s="99" t="s">
        <v>3091</v>
      </c>
      <c r="C61" s="90">
        <f>VLOOKUP(GroupVertices[[#This Row],[Vertex]], Vertices[], MATCH("ID", Vertices[#Headers], 0), FALSE)</f>
        <v>359</v>
      </c>
    </row>
    <row r="62" spans="1:3" x14ac:dyDescent="0.25">
      <c r="A62" s="90" t="s">
        <v>4406</v>
      </c>
      <c r="B62" s="99" t="s">
        <v>3092</v>
      </c>
      <c r="C62" s="90">
        <f>VLOOKUP(GroupVertices[[#This Row],[Vertex]], Vertices[], MATCH("ID", Vertices[#Headers], 0), FALSE)</f>
        <v>360</v>
      </c>
    </row>
    <row r="63" spans="1:3" x14ac:dyDescent="0.25">
      <c r="A63" s="90" t="s">
        <v>4406</v>
      </c>
      <c r="B63" s="99" t="s">
        <v>3089</v>
      </c>
      <c r="C63" s="90">
        <f>VLOOKUP(GroupVertices[[#This Row],[Vertex]], Vertices[], MATCH("ID", Vertices[#Headers], 0), FALSE)</f>
        <v>190</v>
      </c>
    </row>
    <row r="64" spans="1:3" x14ac:dyDescent="0.25">
      <c r="A64" s="90" t="s">
        <v>4406</v>
      </c>
      <c r="B64" s="99" t="s">
        <v>3090</v>
      </c>
      <c r="C64" s="90">
        <f>VLOOKUP(GroupVertices[[#This Row],[Vertex]], Vertices[], MATCH("ID", Vertices[#Headers], 0), FALSE)</f>
        <v>81</v>
      </c>
    </row>
    <row r="65" spans="1:3" x14ac:dyDescent="0.25">
      <c r="A65" s="90" t="s">
        <v>4406</v>
      </c>
      <c r="B65" s="99" t="s">
        <v>3094</v>
      </c>
      <c r="C65" s="90">
        <f>VLOOKUP(GroupVertices[[#This Row],[Vertex]], Vertices[], MATCH("ID", Vertices[#Headers], 0), FALSE)</f>
        <v>333</v>
      </c>
    </row>
    <row r="66" spans="1:3" x14ac:dyDescent="0.25">
      <c r="A66" s="90" t="s">
        <v>4406</v>
      </c>
      <c r="B66" s="99" t="s">
        <v>3524</v>
      </c>
      <c r="C66" s="90">
        <f>VLOOKUP(GroupVertices[[#This Row],[Vertex]], Vertices[], MATCH("ID", Vertices[#Headers], 0), FALSE)</f>
        <v>149</v>
      </c>
    </row>
    <row r="67" spans="1:3" x14ac:dyDescent="0.25">
      <c r="A67" s="90" t="s">
        <v>4406</v>
      </c>
      <c r="B67" s="99" t="s">
        <v>3537</v>
      </c>
      <c r="C67" s="90">
        <f>VLOOKUP(GroupVertices[[#This Row],[Vertex]], Vertices[], MATCH("ID", Vertices[#Headers], 0), FALSE)</f>
        <v>144</v>
      </c>
    </row>
    <row r="68" spans="1:3" x14ac:dyDescent="0.25">
      <c r="A68" s="90" t="s">
        <v>4406</v>
      </c>
      <c r="B68" s="99" t="s">
        <v>3538</v>
      </c>
      <c r="C68" s="90">
        <f>VLOOKUP(GroupVertices[[#This Row],[Vertex]], Vertices[], MATCH("ID", Vertices[#Headers], 0), FALSE)</f>
        <v>300</v>
      </c>
    </row>
    <row r="69" spans="1:3" x14ac:dyDescent="0.25">
      <c r="A69" s="90" t="s">
        <v>4406</v>
      </c>
      <c r="B69" s="99" t="s">
        <v>3539</v>
      </c>
      <c r="C69" s="90">
        <f>VLOOKUP(GroupVertices[[#This Row],[Vertex]], Vertices[], MATCH("ID", Vertices[#Headers], 0), FALSE)</f>
        <v>120</v>
      </c>
    </row>
    <row r="70" spans="1:3" x14ac:dyDescent="0.25">
      <c r="A70" s="90" t="s">
        <v>4406</v>
      </c>
      <c r="B70" s="99" t="s">
        <v>3540</v>
      </c>
      <c r="C70" s="90">
        <f>VLOOKUP(GroupVertices[[#This Row],[Vertex]], Vertices[], MATCH("ID", Vertices[#Headers], 0), FALSE)</f>
        <v>80</v>
      </c>
    </row>
    <row r="71" spans="1:3" x14ac:dyDescent="0.25">
      <c r="A71" s="90" t="s">
        <v>4406</v>
      </c>
      <c r="B71" s="99" t="s">
        <v>3598</v>
      </c>
      <c r="C71" s="90">
        <f>VLOOKUP(GroupVertices[[#This Row],[Vertex]], Vertices[], MATCH("ID", Vertices[#Headers], 0), FALSE)</f>
        <v>251</v>
      </c>
    </row>
    <row r="72" spans="1:3" x14ac:dyDescent="0.25">
      <c r="A72" s="90" t="s">
        <v>4406</v>
      </c>
      <c r="B72" s="99" t="s">
        <v>3599</v>
      </c>
      <c r="C72" s="90">
        <f>VLOOKUP(GroupVertices[[#This Row],[Vertex]], Vertices[], MATCH("ID", Vertices[#Headers], 0), FALSE)</f>
        <v>252</v>
      </c>
    </row>
    <row r="73" spans="1:3" x14ac:dyDescent="0.25">
      <c r="A73" s="90" t="s">
        <v>4406</v>
      </c>
      <c r="B73" s="99" t="s">
        <v>3620</v>
      </c>
      <c r="C73" s="90">
        <f>VLOOKUP(GroupVertices[[#This Row],[Vertex]], Vertices[], MATCH("ID", Vertices[#Headers], 0), FALSE)</f>
        <v>253</v>
      </c>
    </row>
    <row r="74" spans="1:3" x14ac:dyDescent="0.25">
      <c r="A74" s="90" t="s">
        <v>4406</v>
      </c>
      <c r="B74" s="99" t="s">
        <v>3635</v>
      </c>
      <c r="C74" s="90">
        <f>VLOOKUP(GroupVertices[[#This Row],[Vertex]], Vertices[], MATCH("ID", Vertices[#Headers], 0), FALSE)</f>
        <v>121</v>
      </c>
    </row>
    <row r="75" spans="1:3" x14ac:dyDescent="0.25">
      <c r="A75" s="90" t="s">
        <v>4406</v>
      </c>
      <c r="B75" s="99" t="s">
        <v>3636</v>
      </c>
      <c r="C75" s="90">
        <f>VLOOKUP(GroupVertices[[#This Row],[Vertex]], Vertices[], MATCH("ID", Vertices[#Headers], 0), FALSE)</f>
        <v>57</v>
      </c>
    </row>
    <row r="76" spans="1:3" x14ac:dyDescent="0.25">
      <c r="A76" s="90" t="s">
        <v>4406</v>
      </c>
      <c r="B76" s="99" t="s">
        <v>3642</v>
      </c>
      <c r="C76" s="90">
        <f>VLOOKUP(GroupVertices[[#This Row],[Vertex]], Vertices[], MATCH("ID", Vertices[#Headers], 0), FALSE)</f>
        <v>342</v>
      </c>
    </row>
    <row r="77" spans="1:3" x14ac:dyDescent="0.25">
      <c r="A77" s="90" t="s">
        <v>4406</v>
      </c>
      <c r="B77" s="99" t="s">
        <v>3637</v>
      </c>
      <c r="C77" s="90">
        <f>VLOOKUP(GroupVertices[[#This Row],[Vertex]], Vertices[], MATCH("ID", Vertices[#Headers], 0), FALSE)</f>
        <v>56</v>
      </c>
    </row>
    <row r="78" spans="1:3" x14ac:dyDescent="0.25">
      <c r="A78" s="90" t="s">
        <v>4406</v>
      </c>
      <c r="B78" s="99" t="s">
        <v>3638</v>
      </c>
      <c r="C78" s="90">
        <f>VLOOKUP(GroupVertices[[#This Row],[Vertex]], Vertices[], MATCH("ID", Vertices[#Headers], 0), FALSE)</f>
        <v>122</v>
      </c>
    </row>
    <row r="79" spans="1:3" x14ac:dyDescent="0.25">
      <c r="A79" s="90" t="s">
        <v>4406</v>
      </c>
      <c r="B79" s="99" t="s">
        <v>3639</v>
      </c>
      <c r="C79" s="90">
        <f>VLOOKUP(GroupVertices[[#This Row],[Vertex]], Vertices[], MATCH("ID", Vertices[#Headers], 0), FALSE)</f>
        <v>123</v>
      </c>
    </row>
    <row r="80" spans="1:3" x14ac:dyDescent="0.25">
      <c r="A80" s="90" t="s">
        <v>4406</v>
      </c>
      <c r="B80" s="99" t="s">
        <v>3640</v>
      </c>
      <c r="C80" s="90">
        <f>VLOOKUP(GroupVertices[[#This Row],[Vertex]], Vertices[], MATCH("ID", Vertices[#Headers], 0), FALSE)</f>
        <v>178</v>
      </c>
    </row>
    <row r="81" spans="1:3" x14ac:dyDescent="0.25">
      <c r="A81" s="90" t="s">
        <v>4406</v>
      </c>
      <c r="B81" s="99" t="s">
        <v>3641</v>
      </c>
      <c r="C81" s="90">
        <f>VLOOKUP(GroupVertices[[#This Row],[Vertex]], Vertices[], MATCH("ID", Vertices[#Headers], 0), FALSE)</f>
        <v>75</v>
      </c>
    </row>
    <row r="82" spans="1:3" x14ac:dyDescent="0.25">
      <c r="A82" s="90" t="s">
        <v>4406</v>
      </c>
      <c r="B82" s="99" t="s">
        <v>3726</v>
      </c>
      <c r="C82" s="90">
        <f>VLOOKUP(GroupVertices[[#This Row],[Vertex]], Vertices[], MATCH("ID", Vertices[#Headers], 0), FALSE)</f>
        <v>254</v>
      </c>
    </row>
    <row r="83" spans="1:3" x14ac:dyDescent="0.25">
      <c r="A83" s="90" t="s">
        <v>4406</v>
      </c>
      <c r="B83" s="99" t="s">
        <v>3736</v>
      </c>
      <c r="C83" s="90">
        <f>VLOOKUP(GroupVertices[[#This Row],[Vertex]], Vertices[], MATCH("ID", Vertices[#Headers], 0), FALSE)</f>
        <v>171</v>
      </c>
    </row>
    <row r="84" spans="1:3" x14ac:dyDescent="0.25">
      <c r="A84" s="90" t="s">
        <v>4406</v>
      </c>
      <c r="B84" s="99" t="s">
        <v>3737</v>
      </c>
      <c r="C84" s="90">
        <f>VLOOKUP(GroupVertices[[#This Row],[Vertex]], Vertices[], MATCH("ID", Vertices[#Headers], 0), FALSE)</f>
        <v>318</v>
      </c>
    </row>
    <row r="85" spans="1:3" x14ac:dyDescent="0.25">
      <c r="A85" s="90" t="s">
        <v>4406</v>
      </c>
      <c r="B85" s="99" t="s">
        <v>3738</v>
      </c>
      <c r="C85" s="90">
        <f>VLOOKUP(GroupVertices[[#This Row],[Vertex]], Vertices[], MATCH("ID", Vertices[#Headers], 0), FALSE)</f>
        <v>157</v>
      </c>
    </row>
    <row r="86" spans="1:3" x14ac:dyDescent="0.25">
      <c r="A86" s="90" t="s">
        <v>4406</v>
      </c>
      <c r="B86" s="99" t="s">
        <v>3788</v>
      </c>
      <c r="C86" s="90">
        <f>VLOOKUP(GroupVertices[[#This Row],[Vertex]], Vertices[], MATCH("ID", Vertices[#Headers], 0), FALSE)</f>
        <v>172</v>
      </c>
    </row>
    <row r="87" spans="1:3" x14ac:dyDescent="0.25">
      <c r="A87" s="90" t="s">
        <v>4406</v>
      </c>
      <c r="B87" s="99" t="s">
        <v>3789</v>
      </c>
      <c r="C87" s="90">
        <f>VLOOKUP(GroupVertices[[#This Row],[Vertex]], Vertices[], MATCH("ID", Vertices[#Headers], 0), FALSE)</f>
        <v>26</v>
      </c>
    </row>
    <row r="88" spans="1:3" x14ac:dyDescent="0.25">
      <c r="A88" s="90" t="s">
        <v>4406</v>
      </c>
      <c r="B88" s="99" t="s">
        <v>3790</v>
      </c>
      <c r="C88" s="90">
        <f>VLOOKUP(GroupVertices[[#This Row],[Vertex]], Vertices[], MATCH("ID", Vertices[#Headers], 0), FALSE)</f>
        <v>25</v>
      </c>
    </row>
    <row r="89" spans="1:3" x14ac:dyDescent="0.25">
      <c r="A89" s="90" t="s">
        <v>4406</v>
      </c>
      <c r="B89" s="99" t="s">
        <v>3821</v>
      </c>
      <c r="C89" s="90">
        <f>VLOOKUP(GroupVertices[[#This Row],[Vertex]], Vertices[], MATCH("ID", Vertices[#Headers], 0), FALSE)</f>
        <v>255</v>
      </c>
    </row>
    <row r="90" spans="1:3" x14ac:dyDescent="0.25">
      <c r="A90" s="90" t="s">
        <v>4406</v>
      </c>
      <c r="B90" s="99" t="s">
        <v>3992</v>
      </c>
      <c r="C90" s="90">
        <f>VLOOKUP(GroupVertices[[#This Row],[Vertex]], Vertices[], MATCH("ID", Vertices[#Headers], 0), FALSE)</f>
        <v>305</v>
      </c>
    </row>
    <row r="91" spans="1:3" x14ac:dyDescent="0.25">
      <c r="A91" s="90" t="s">
        <v>4406</v>
      </c>
      <c r="B91" s="99" t="s">
        <v>3993</v>
      </c>
      <c r="C91" s="90">
        <f>VLOOKUP(GroupVertices[[#This Row],[Vertex]], Vertices[], MATCH("ID", Vertices[#Headers], 0), FALSE)</f>
        <v>306</v>
      </c>
    </row>
    <row r="92" spans="1:3" x14ac:dyDescent="0.25">
      <c r="A92" s="90" t="s">
        <v>4406</v>
      </c>
      <c r="B92" s="99" t="s">
        <v>3994</v>
      </c>
      <c r="C92" s="90">
        <f>VLOOKUP(GroupVertices[[#This Row],[Vertex]], Vertices[], MATCH("ID", Vertices[#Headers], 0), FALSE)</f>
        <v>307</v>
      </c>
    </row>
    <row r="93" spans="1:3" x14ac:dyDescent="0.25">
      <c r="A93" s="90" t="s">
        <v>4406</v>
      </c>
      <c r="B93" s="99" t="s">
        <v>3995</v>
      </c>
      <c r="C93" s="90">
        <f>VLOOKUP(GroupVertices[[#This Row],[Vertex]], Vertices[], MATCH("ID", Vertices[#Headers], 0), FALSE)</f>
        <v>308</v>
      </c>
    </row>
    <row r="94" spans="1:3" x14ac:dyDescent="0.25">
      <c r="A94" s="90" t="s">
        <v>4406</v>
      </c>
      <c r="B94" s="99" t="s">
        <v>3996</v>
      </c>
      <c r="C94" s="90">
        <f>VLOOKUP(GroupVertices[[#This Row],[Vertex]], Vertices[], MATCH("ID", Vertices[#Headers], 0), FALSE)</f>
        <v>309</v>
      </c>
    </row>
    <row r="95" spans="1:3" x14ac:dyDescent="0.25">
      <c r="A95" s="90" t="s">
        <v>4406</v>
      </c>
      <c r="B95" s="99" t="s">
        <v>3997</v>
      </c>
      <c r="C95" s="90">
        <f>VLOOKUP(GroupVertices[[#This Row],[Vertex]], Vertices[], MATCH("ID", Vertices[#Headers], 0), FALSE)</f>
        <v>310</v>
      </c>
    </row>
    <row r="96" spans="1:3" x14ac:dyDescent="0.25">
      <c r="A96" s="90" t="s">
        <v>4406</v>
      </c>
      <c r="B96" s="99" t="s">
        <v>3998</v>
      </c>
      <c r="C96" s="90">
        <f>VLOOKUP(GroupVertices[[#This Row],[Vertex]], Vertices[], MATCH("ID", Vertices[#Headers], 0), FALSE)</f>
        <v>265</v>
      </c>
    </row>
    <row r="97" spans="1:3" x14ac:dyDescent="0.25">
      <c r="A97" s="90" t="s">
        <v>4406</v>
      </c>
      <c r="B97" s="99" t="s">
        <v>3999</v>
      </c>
      <c r="C97" s="90">
        <f>VLOOKUP(GroupVertices[[#This Row],[Vertex]], Vertices[], MATCH("ID", Vertices[#Headers], 0), FALSE)</f>
        <v>266</v>
      </c>
    </row>
    <row r="98" spans="1:3" x14ac:dyDescent="0.25">
      <c r="A98" s="90" t="s">
        <v>4406</v>
      </c>
      <c r="B98" s="99" t="s">
        <v>4000</v>
      </c>
      <c r="C98" s="90">
        <f>VLOOKUP(GroupVertices[[#This Row],[Vertex]], Vertices[], MATCH("ID", Vertices[#Headers], 0), FALSE)</f>
        <v>152</v>
      </c>
    </row>
    <row r="99" spans="1:3" x14ac:dyDescent="0.25">
      <c r="A99" s="90" t="s">
        <v>4406</v>
      </c>
      <c r="B99" s="99" t="s">
        <v>4001</v>
      </c>
      <c r="C99" s="90">
        <f>VLOOKUP(GroupVertices[[#This Row],[Vertex]], Vertices[], MATCH("ID", Vertices[#Headers], 0), FALSE)</f>
        <v>194</v>
      </c>
    </row>
    <row r="100" spans="1:3" x14ac:dyDescent="0.25">
      <c r="A100" s="90" t="s">
        <v>4406</v>
      </c>
      <c r="B100" s="99" t="s">
        <v>4022</v>
      </c>
      <c r="C100" s="90">
        <f>VLOOKUP(GroupVertices[[#This Row],[Vertex]], Vertices[], MATCH("ID", Vertices[#Headers], 0), FALSE)</f>
        <v>368</v>
      </c>
    </row>
    <row r="101" spans="1:3" x14ac:dyDescent="0.25">
      <c r="A101" s="90" t="s">
        <v>4406</v>
      </c>
      <c r="B101" s="99" t="s">
        <v>4002</v>
      </c>
      <c r="C101" s="90">
        <f>VLOOKUP(GroupVertices[[#This Row],[Vertex]], Vertices[], MATCH("ID", Vertices[#Headers], 0), FALSE)</f>
        <v>185</v>
      </c>
    </row>
    <row r="102" spans="1:3" x14ac:dyDescent="0.25">
      <c r="A102" s="90" t="s">
        <v>4406</v>
      </c>
      <c r="B102" s="99" t="s">
        <v>4023</v>
      </c>
      <c r="C102" s="90">
        <f>VLOOKUP(GroupVertices[[#This Row],[Vertex]], Vertices[], MATCH("ID", Vertices[#Headers], 0), FALSE)</f>
        <v>361</v>
      </c>
    </row>
    <row r="103" spans="1:3" x14ac:dyDescent="0.25">
      <c r="A103" s="90" t="s">
        <v>4406</v>
      </c>
      <c r="B103" s="99" t="s">
        <v>4024</v>
      </c>
      <c r="C103" s="90">
        <f>VLOOKUP(GroupVertices[[#This Row],[Vertex]], Vertices[], MATCH("ID", Vertices[#Headers], 0), FALSE)</f>
        <v>362</v>
      </c>
    </row>
    <row r="104" spans="1:3" x14ac:dyDescent="0.25">
      <c r="A104" s="90" t="s">
        <v>4406</v>
      </c>
      <c r="B104" s="99" t="s">
        <v>4025</v>
      </c>
      <c r="C104" s="90">
        <f>VLOOKUP(GroupVertices[[#This Row],[Vertex]], Vertices[], MATCH("ID", Vertices[#Headers], 0), FALSE)</f>
        <v>363</v>
      </c>
    </row>
    <row r="105" spans="1:3" x14ac:dyDescent="0.25">
      <c r="A105" s="90" t="s">
        <v>4406</v>
      </c>
      <c r="B105" s="99" t="s">
        <v>4003</v>
      </c>
      <c r="C105" s="90">
        <f>VLOOKUP(GroupVertices[[#This Row],[Vertex]], Vertices[], MATCH("ID", Vertices[#Headers], 0), FALSE)</f>
        <v>267</v>
      </c>
    </row>
    <row r="106" spans="1:3" x14ac:dyDescent="0.25">
      <c r="A106" s="90" t="s">
        <v>4406</v>
      </c>
      <c r="B106" s="99" t="s">
        <v>4004</v>
      </c>
      <c r="C106" s="90">
        <f>VLOOKUP(GroupVertices[[#This Row],[Vertex]], Vertices[], MATCH("ID", Vertices[#Headers], 0), FALSE)</f>
        <v>128</v>
      </c>
    </row>
    <row r="107" spans="1:3" x14ac:dyDescent="0.25">
      <c r="A107" s="90" t="s">
        <v>4406</v>
      </c>
      <c r="B107" s="99" t="s">
        <v>4005</v>
      </c>
      <c r="C107" s="90">
        <f>VLOOKUP(GroupVertices[[#This Row],[Vertex]], Vertices[], MATCH("ID", Vertices[#Headers], 0), FALSE)</f>
        <v>66</v>
      </c>
    </row>
    <row r="108" spans="1:3" x14ac:dyDescent="0.25">
      <c r="A108" s="90" t="s">
        <v>4406</v>
      </c>
      <c r="B108" s="99" t="s">
        <v>4006</v>
      </c>
      <c r="C108" s="90">
        <f>VLOOKUP(GroupVertices[[#This Row],[Vertex]], Vertices[], MATCH("ID", Vertices[#Headers], 0), FALSE)</f>
        <v>129</v>
      </c>
    </row>
    <row r="109" spans="1:3" x14ac:dyDescent="0.25">
      <c r="A109" s="90" t="s">
        <v>4406</v>
      </c>
      <c r="B109" s="99" t="s">
        <v>4007</v>
      </c>
      <c r="C109" s="90">
        <f>VLOOKUP(GroupVertices[[#This Row],[Vertex]], Vertices[], MATCH("ID", Vertices[#Headers], 0), FALSE)</f>
        <v>49</v>
      </c>
    </row>
    <row r="110" spans="1:3" x14ac:dyDescent="0.25">
      <c r="A110" s="90" t="s">
        <v>4406</v>
      </c>
      <c r="B110" s="99" t="s">
        <v>4008</v>
      </c>
      <c r="C110" s="90">
        <f>VLOOKUP(GroupVertices[[#This Row],[Vertex]], Vertices[], MATCH("ID", Vertices[#Headers], 0), FALSE)</f>
        <v>39</v>
      </c>
    </row>
    <row r="111" spans="1:3" x14ac:dyDescent="0.25">
      <c r="A111" s="90" t="s">
        <v>4406</v>
      </c>
      <c r="B111" s="99" t="s">
        <v>4009</v>
      </c>
      <c r="C111" s="90">
        <f>VLOOKUP(GroupVertices[[#This Row],[Vertex]], Vertices[], MATCH("ID", Vertices[#Headers], 0), FALSE)</f>
        <v>48</v>
      </c>
    </row>
    <row r="112" spans="1:3" x14ac:dyDescent="0.25">
      <c r="A112" s="90" t="s">
        <v>4406</v>
      </c>
      <c r="B112" s="99" t="s">
        <v>4010</v>
      </c>
      <c r="C112" s="90">
        <f>VLOOKUP(GroupVertices[[#This Row],[Vertex]], Vertices[], MATCH("ID", Vertices[#Headers], 0), FALSE)</f>
        <v>204</v>
      </c>
    </row>
    <row r="113" spans="1:3" x14ac:dyDescent="0.25">
      <c r="A113" s="90" t="s">
        <v>4406</v>
      </c>
      <c r="B113" s="99" t="s">
        <v>4011</v>
      </c>
      <c r="C113" s="90">
        <f>VLOOKUP(GroupVertices[[#This Row],[Vertex]], Vertices[], MATCH("ID", Vertices[#Headers], 0), FALSE)</f>
        <v>205</v>
      </c>
    </row>
    <row r="114" spans="1:3" x14ac:dyDescent="0.25">
      <c r="A114" s="90" t="s">
        <v>4406</v>
      </c>
      <c r="B114" s="99" t="s">
        <v>4012</v>
      </c>
      <c r="C114" s="90">
        <f>VLOOKUP(GroupVertices[[#This Row],[Vertex]], Vertices[], MATCH("ID", Vertices[#Headers], 0), FALSE)</f>
        <v>180</v>
      </c>
    </row>
    <row r="115" spans="1:3" x14ac:dyDescent="0.25">
      <c r="A115" s="90" t="s">
        <v>4406</v>
      </c>
      <c r="B115" s="99" t="s">
        <v>4013</v>
      </c>
      <c r="C115" s="90">
        <f>VLOOKUP(GroupVertices[[#This Row],[Vertex]], Vertices[], MATCH("ID", Vertices[#Headers], 0), FALSE)</f>
        <v>206</v>
      </c>
    </row>
    <row r="116" spans="1:3" x14ac:dyDescent="0.25">
      <c r="A116" s="90" t="s">
        <v>4406</v>
      </c>
      <c r="B116" s="99" t="s">
        <v>4014</v>
      </c>
      <c r="C116" s="90">
        <f>VLOOKUP(GroupVertices[[#This Row],[Vertex]], Vertices[], MATCH("ID", Vertices[#Headers], 0), FALSE)</f>
        <v>188</v>
      </c>
    </row>
    <row r="117" spans="1:3" x14ac:dyDescent="0.25">
      <c r="A117" s="90" t="s">
        <v>4406</v>
      </c>
      <c r="B117" s="99" t="s">
        <v>4026</v>
      </c>
      <c r="C117" s="90">
        <f>VLOOKUP(GroupVertices[[#This Row],[Vertex]], Vertices[], MATCH("ID", Vertices[#Headers], 0), FALSE)</f>
        <v>330</v>
      </c>
    </row>
    <row r="118" spans="1:3" x14ac:dyDescent="0.25">
      <c r="A118" s="90" t="s">
        <v>4406</v>
      </c>
      <c r="B118" s="99" t="s">
        <v>4015</v>
      </c>
      <c r="C118" s="90">
        <f>VLOOKUP(GroupVertices[[#This Row],[Vertex]], Vertices[], MATCH("ID", Vertices[#Headers], 0), FALSE)</f>
        <v>189</v>
      </c>
    </row>
    <row r="119" spans="1:3" x14ac:dyDescent="0.25">
      <c r="A119" s="90" t="s">
        <v>4406</v>
      </c>
      <c r="B119" s="99" t="s">
        <v>4016</v>
      </c>
      <c r="C119" s="90">
        <f>VLOOKUP(GroupVertices[[#This Row],[Vertex]], Vertices[], MATCH("ID", Vertices[#Headers], 0), FALSE)</f>
        <v>92</v>
      </c>
    </row>
    <row r="120" spans="1:3" x14ac:dyDescent="0.25">
      <c r="A120" s="90" t="s">
        <v>4406</v>
      </c>
      <c r="B120" s="99" t="s">
        <v>4017</v>
      </c>
      <c r="C120" s="90">
        <f>VLOOKUP(GroupVertices[[#This Row],[Vertex]], Vertices[], MATCH("ID", Vertices[#Headers], 0), FALSE)</f>
        <v>207</v>
      </c>
    </row>
    <row r="121" spans="1:3" x14ac:dyDescent="0.25">
      <c r="A121" s="90" t="s">
        <v>4406</v>
      </c>
      <c r="B121" s="99" t="s">
        <v>4018</v>
      </c>
      <c r="C121" s="90">
        <f>VLOOKUP(GroupVertices[[#This Row],[Vertex]], Vertices[], MATCH("ID", Vertices[#Headers], 0), FALSE)</f>
        <v>208</v>
      </c>
    </row>
    <row r="122" spans="1:3" x14ac:dyDescent="0.25">
      <c r="A122" s="90" t="s">
        <v>4406</v>
      </c>
      <c r="B122" s="99" t="s">
        <v>4019</v>
      </c>
      <c r="C122" s="90">
        <f>VLOOKUP(GroupVertices[[#This Row],[Vertex]], Vertices[], MATCH("ID", Vertices[#Headers], 0), FALSE)</f>
        <v>160</v>
      </c>
    </row>
    <row r="123" spans="1:3" x14ac:dyDescent="0.25">
      <c r="A123" s="90" t="s">
        <v>4406</v>
      </c>
      <c r="B123" s="99" t="s">
        <v>4020</v>
      </c>
      <c r="C123" s="90">
        <f>VLOOKUP(GroupVertices[[#This Row],[Vertex]], Vertices[], MATCH("ID", Vertices[#Headers], 0), FALSE)</f>
        <v>73</v>
      </c>
    </row>
    <row r="124" spans="1:3" x14ac:dyDescent="0.25">
      <c r="A124" s="90" t="s">
        <v>4406</v>
      </c>
      <c r="B124" s="99" t="s">
        <v>4021</v>
      </c>
      <c r="C124" s="90">
        <f>VLOOKUP(GroupVertices[[#This Row],[Vertex]], Vertices[], MATCH("ID", Vertices[#Headers], 0), FALSE)</f>
        <v>93</v>
      </c>
    </row>
    <row r="125" spans="1:3" x14ac:dyDescent="0.25">
      <c r="A125" s="90" t="s">
        <v>4407</v>
      </c>
      <c r="B125" s="99" t="s">
        <v>953</v>
      </c>
      <c r="C125" s="90">
        <f>VLOOKUP(GroupVertices[[#This Row],[Vertex]], Vertices[], MATCH("ID", Vertices[#Headers], 0), FALSE)</f>
        <v>42</v>
      </c>
    </row>
    <row r="126" spans="1:3" x14ac:dyDescent="0.25">
      <c r="A126" s="90" t="s">
        <v>4407</v>
      </c>
      <c r="B126" s="99" t="s">
        <v>954</v>
      </c>
      <c r="C126" s="90">
        <f>VLOOKUP(GroupVertices[[#This Row],[Vertex]], Vertices[], MATCH("ID", Vertices[#Headers], 0), FALSE)</f>
        <v>43</v>
      </c>
    </row>
    <row r="127" spans="1:3" x14ac:dyDescent="0.25">
      <c r="A127" s="90" t="s">
        <v>4407</v>
      </c>
      <c r="B127" s="99" t="s">
        <v>955</v>
      </c>
      <c r="C127" s="90">
        <f>VLOOKUP(GroupVertices[[#This Row],[Vertex]], Vertices[], MATCH("ID", Vertices[#Headers], 0), FALSE)</f>
        <v>60</v>
      </c>
    </row>
    <row r="128" spans="1:3" x14ac:dyDescent="0.25">
      <c r="A128" s="90" t="s">
        <v>4407</v>
      </c>
      <c r="B128" s="99" t="s">
        <v>956</v>
      </c>
      <c r="C128" s="90">
        <f>VLOOKUP(GroupVertices[[#This Row],[Vertex]], Vertices[], MATCH("ID", Vertices[#Headers], 0), FALSE)</f>
        <v>50</v>
      </c>
    </row>
    <row r="129" spans="1:3" x14ac:dyDescent="0.25">
      <c r="A129" s="90" t="s">
        <v>4407</v>
      </c>
      <c r="B129" s="99" t="s">
        <v>957</v>
      </c>
      <c r="C129" s="90">
        <f>VLOOKUP(GroupVertices[[#This Row],[Vertex]], Vertices[], MATCH("ID", Vertices[#Headers], 0), FALSE)</f>
        <v>209</v>
      </c>
    </row>
    <row r="130" spans="1:3" x14ac:dyDescent="0.25">
      <c r="A130" s="90" t="s">
        <v>4407</v>
      </c>
      <c r="B130" s="99" t="s">
        <v>958</v>
      </c>
      <c r="C130" s="90">
        <f>VLOOKUP(GroupVertices[[#This Row],[Vertex]], Vertices[], MATCH("ID", Vertices[#Headers], 0), FALSE)</f>
        <v>94</v>
      </c>
    </row>
    <row r="131" spans="1:3" x14ac:dyDescent="0.25">
      <c r="A131" s="90" t="s">
        <v>4407</v>
      </c>
      <c r="B131" s="99" t="s">
        <v>1032</v>
      </c>
      <c r="C131" s="90">
        <f>VLOOKUP(GroupVertices[[#This Row],[Vertex]], Vertices[], MATCH("ID", Vertices[#Headers], 0), FALSE)</f>
        <v>130</v>
      </c>
    </row>
    <row r="132" spans="1:3" x14ac:dyDescent="0.25">
      <c r="A132" s="90" t="s">
        <v>4407</v>
      </c>
      <c r="B132" s="99" t="s">
        <v>1033</v>
      </c>
      <c r="C132" s="90">
        <f>VLOOKUP(GroupVertices[[#This Row],[Vertex]], Vertices[], MATCH("ID", Vertices[#Headers], 0), FALSE)</f>
        <v>268</v>
      </c>
    </row>
    <row r="133" spans="1:3" x14ac:dyDescent="0.25">
      <c r="A133" s="90" t="s">
        <v>4407</v>
      </c>
      <c r="B133" s="99" t="s">
        <v>1034</v>
      </c>
      <c r="C133" s="90">
        <f>VLOOKUP(GroupVertices[[#This Row],[Vertex]], Vertices[], MATCH("ID", Vertices[#Headers], 0), FALSE)</f>
        <v>269</v>
      </c>
    </row>
    <row r="134" spans="1:3" x14ac:dyDescent="0.25">
      <c r="A134" s="90" t="s">
        <v>4407</v>
      </c>
      <c r="B134" s="99" t="s">
        <v>1035</v>
      </c>
      <c r="C134" s="90">
        <f>VLOOKUP(GroupVertices[[#This Row],[Vertex]], Vertices[], MATCH("ID", Vertices[#Headers], 0), FALSE)</f>
        <v>131</v>
      </c>
    </row>
    <row r="135" spans="1:3" x14ac:dyDescent="0.25">
      <c r="A135" s="90" t="s">
        <v>4407</v>
      </c>
      <c r="B135" s="99" t="s">
        <v>1036</v>
      </c>
      <c r="C135" s="90">
        <f>VLOOKUP(GroupVertices[[#This Row],[Vertex]], Vertices[], MATCH("ID", Vertices[#Headers], 0), FALSE)</f>
        <v>132</v>
      </c>
    </row>
    <row r="136" spans="1:3" x14ac:dyDescent="0.25">
      <c r="A136" s="90" t="s">
        <v>4407</v>
      </c>
      <c r="B136" s="99" t="s">
        <v>1037</v>
      </c>
      <c r="C136" s="90">
        <f>VLOOKUP(GroupVertices[[#This Row],[Vertex]], Vertices[], MATCH("ID", Vertices[#Headers], 0), FALSE)</f>
        <v>84</v>
      </c>
    </row>
    <row r="137" spans="1:3" x14ac:dyDescent="0.25">
      <c r="A137" s="90" t="s">
        <v>4407</v>
      </c>
      <c r="B137" s="99" t="s">
        <v>1043</v>
      </c>
      <c r="C137" s="90">
        <f>VLOOKUP(GroupVertices[[#This Row],[Vertex]], Vertices[], MATCH("ID", Vertices[#Headers], 0), FALSE)</f>
        <v>335</v>
      </c>
    </row>
    <row r="138" spans="1:3" x14ac:dyDescent="0.25">
      <c r="A138" s="90" t="s">
        <v>4407</v>
      </c>
      <c r="B138" s="99" t="s">
        <v>1044</v>
      </c>
      <c r="C138" s="90">
        <f>VLOOKUP(GroupVertices[[#This Row],[Vertex]], Vertices[], MATCH("ID", Vertices[#Headers], 0), FALSE)</f>
        <v>336</v>
      </c>
    </row>
    <row r="139" spans="1:3" x14ac:dyDescent="0.25">
      <c r="A139" s="90" t="s">
        <v>4407</v>
      </c>
      <c r="B139" s="99" t="s">
        <v>1038</v>
      </c>
      <c r="C139" s="90">
        <f>VLOOKUP(GroupVertices[[#This Row],[Vertex]], Vertices[], MATCH("ID", Vertices[#Headers], 0), FALSE)</f>
        <v>133</v>
      </c>
    </row>
    <row r="140" spans="1:3" x14ac:dyDescent="0.25">
      <c r="A140" s="90" t="s">
        <v>4407</v>
      </c>
      <c r="B140" s="99" t="s">
        <v>1039</v>
      </c>
      <c r="C140" s="90">
        <f>VLOOKUP(GroupVertices[[#This Row],[Vertex]], Vertices[], MATCH("ID", Vertices[#Headers], 0), FALSE)</f>
        <v>134</v>
      </c>
    </row>
    <row r="141" spans="1:3" x14ac:dyDescent="0.25">
      <c r="A141" s="90" t="s">
        <v>4407</v>
      </c>
      <c r="B141" s="99" t="s">
        <v>1040</v>
      </c>
      <c r="C141" s="90">
        <f>VLOOKUP(GroupVertices[[#This Row],[Vertex]], Vertices[], MATCH("ID", Vertices[#Headers], 0), FALSE)</f>
        <v>270</v>
      </c>
    </row>
    <row r="142" spans="1:3" x14ac:dyDescent="0.25">
      <c r="A142" s="90" t="s">
        <v>4407</v>
      </c>
      <c r="B142" s="99" t="s">
        <v>1041</v>
      </c>
      <c r="C142" s="90">
        <f>VLOOKUP(GroupVertices[[#This Row],[Vertex]], Vertices[], MATCH("ID", Vertices[#Headers], 0), FALSE)</f>
        <v>210</v>
      </c>
    </row>
    <row r="143" spans="1:3" x14ac:dyDescent="0.25">
      <c r="A143" s="90" t="s">
        <v>4407</v>
      </c>
      <c r="B143" s="99" t="s">
        <v>1042</v>
      </c>
      <c r="C143" s="90">
        <f>VLOOKUP(GroupVertices[[#This Row],[Vertex]], Vertices[], MATCH("ID", Vertices[#Headers], 0), FALSE)</f>
        <v>211</v>
      </c>
    </row>
    <row r="144" spans="1:3" x14ac:dyDescent="0.25">
      <c r="A144" s="90" t="s">
        <v>4407</v>
      </c>
      <c r="B144" s="99" t="s">
        <v>1176</v>
      </c>
      <c r="C144" s="90">
        <f>VLOOKUP(GroupVertices[[#This Row],[Vertex]], Vertices[], MATCH("ID", Vertices[#Headers], 0), FALSE)</f>
        <v>212</v>
      </c>
    </row>
    <row r="145" spans="1:3" x14ac:dyDescent="0.25">
      <c r="A145" s="90" t="s">
        <v>4407</v>
      </c>
      <c r="B145" s="99" t="s">
        <v>1177</v>
      </c>
      <c r="C145" s="90">
        <f>VLOOKUP(GroupVertices[[#This Row],[Vertex]], Vertices[], MATCH("ID", Vertices[#Headers], 0), FALSE)</f>
        <v>95</v>
      </c>
    </row>
    <row r="146" spans="1:3" x14ac:dyDescent="0.25">
      <c r="A146" s="90" t="s">
        <v>4407</v>
      </c>
      <c r="B146" s="99" t="s">
        <v>1178</v>
      </c>
      <c r="C146" s="90">
        <f>VLOOKUP(GroupVertices[[#This Row],[Vertex]], Vertices[], MATCH("ID", Vertices[#Headers], 0), FALSE)</f>
        <v>213</v>
      </c>
    </row>
    <row r="147" spans="1:3" x14ac:dyDescent="0.25">
      <c r="A147" s="90" t="s">
        <v>4407</v>
      </c>
      <c r="B147" s="99" t="s">
        <v>1207</v>
      </c>
      <c r="C147" s="90">
        <f>VLOOKUP(GroupVertices[[#This Row],[Vertex]], Vertices[], MATCH("ID", Vertices[#Headers], 0), FALSE)</f>
        <v>96</v>
      </c>
    </row>
    <row r="148" spans="1:3" x14ac:dyDescent="0.25">
      <c r="A148" s="90" t="s">
        <v>4407</v>
      </c>
      <c r="B148" s="99" t="s">
        <v>1208</v>
      </c>
      <c r="C148" s="90">
        <f>VLOOKUP(GroupVertices[[#This Row],[Vertex]], Vertices[], MATCH("ID", Vertices[#Headers], 0), FALSE)</f>
        <v>214</v>
      </c>
    </row>
    <row r="149" spans="1:3" x14ac:dyDescent="0.25">
      <c r="A149" s="90" t="s">
        <v>4407</v>
      </c>
      <c r="B149" s="99" t="s">
        <v>1209</v>
      </c>
      <c r="C149" s="90">
        <f>VLOOKUP(GroupVertices[[#This Row],[Vertex]], Vertices[], MATCH("ID", Vertices[#Headers], 0), FALSE)</f>
        <v>215</v>
      </c>
    </row>
    <row r="150" spans="1:3" x14ac:dyDescent="0.25">
      <c r="A150" s="90" t="s">
        <v>4407</v>
      </c>
      <c r="B150" s="99" t="s">
        <v>2014</v>
      </c>
      <c r="C150" s="90">
        <f>VLOOKUP(GroupVertices[[#This Row],[Vertex]], Vertices[], MATCH("ID", Vertices[#Headers], 0), FALSE)</f>
        <v>147</v>
      </c>
    </row>
    <row r="151" spans="1:3" x14ac:dyDescent="0.25">
      <c r="A151" s="90" t="s">
        <v>4407</v>
      </c>
      <c r="B151" s="99" t="s">
        <v>2015</v>
      </c>
      <c r="C151" s="90">
        <f>VLOOKUP(GroupVertices[[#This Row],[Vertex]], Vertices[], MATCH("ID", Vertices[#Headers], 0), FALSE)</f>
        <v>316</v>
      </c>
    </row>
    <row r="152" spans="1:3" x14ac:dyDescent="0.25">
      <c r="A152" s="90" t="s">
        <v>4407</v>
      </c>
      <c r="B152" s="99" t="s">
        <v>2016</v>
      </c>
      <c r="C152" s="90">
        <f>VLOOKUP(GroupVertices[[#This Row],[Vertex]], Vertices[], MATCH("ID", Vertices[#Headers], 0), FALSE)</f>
        <v>148</v>
      </c>
    </row>
    <row r="153" spans="1:3" x14ac:dyDescent="0.25">
      <c r="A153" s="90" t="s">
        <v>4407</v>
      </c>
      <c r="B153" s="99" t="s">
        <v>2045</v>
      </c>
      <c r="C153" s="90">
        <f>VLOOKUP(GroupVertices[[#This Row],[Vertex]], Vertices[], MATCH("ID", Vertices[#Headers], 0), FALSE)</f>
        <v>27</v>
      </c>
    </row>
    <row r="154" spans="1:3" x14ac:dyDescent="0.25">
      <c r="A154" s="90" t="s">
        <v>4407</v>
      </c>
      <c r="B154" s="99" t="s">
        <v>2046</v>
      </c>
      <c r="C154" s="90">
        <f>VLOOKUP(GroupVertices[[#This Row],[Vertex]], Vertices[], MATCH("ID", Vertices[#Headers], 0), FALSE)</f>
        <v>28</v>
      </c>
    </row>
    <row r="155" spans="1:3" x14ac:dyDescent="0.25">
      <c r="A155" s="90" t="s">
        <v>4407</v>
      </c>
      <c r="B155" s="99" t="s">
        <v>2047</v>
      </c>
      <c r="C155" s="90">
        <f>VLOOKUP(GroupVertices[[#This Row],[Vertex]], Vertices[], MATCH("ID", Vertices[#Headers], 0), FALSE)</f>
        <v>87</v>
      </c>
    </row>
    <row r="156" spans="1:3" x14ac:dyDescent="0.25">
      <c r="A156" s="90" t="s">
        <v>4407</v>
      </c>
      <c r="B156" s="99" t="s">
        <v>2080</v>
      </c>
      <c r="C156" s="90">
        <f>VLOOKUP(GroupVertices[[#This Row],[Vertex]], Vertices[], MATCH("ID", Vertices[#Headers], 0), FALSE)</f>
        <v>337</v>
      </c>
    </row>
    <row r="157" spans="1:3" x14ac:dyDescent="0.25">
      <c r="A157" s="90" t="s">
        <v>4407</v>
      </c>
      <c r="B157" s="99" t="s">
        <v>2048</v>
      </c>
      <c r="C157" s="90">
        <f>VLOOKUP(GroupVertices[[#This Row],[Vertex]], Vertices[], MATCH("ID", Vertices[#Headers], 0), FALSE)</f>
        <v>137</v>
      </c>
    </row>
    <row r="158" spans="1:3" x14ac:dyDescent="0.25">
      <c r="A158" s="90" t="s">
        <v>4407</v>
      </c>
      <c r="B158" s="99" t="s">
        <v>2049</v>
      </c>
      <c r="C158" s="90">
        <f>VLOOKUP(GroupVertices[[#This Row],[Vertex]], Vertices[], MATCH("ID", Vertices[#Headers], 0), FALSE)</f>
        <v>280</v>
      </c>
    </row>
    <row r="159" spans="1:3" x14ac:dyDescent="0.25">
      <c r="A159" s="90" t="s">
        <v>4407</v>
      </c>
      <c r="B159" s="99" t="s">
        <v>2050</v>
      </c>
      <c r="C159" s="90">
        <f>VLOOKUP(GroupVertices[[#This Row],[Vertex]], Vertices[], MATCH("ID", Vertices[#Headers], 0), FALSE)</f>
        <v>138</v>
      </c>
    </row>
    <row r="160" spans="1:3" x14ac:dyDescent="0.25">
      <c r="A160" s="90" t="s">
        <v>4407</v>
      </c>
      <c r="B160" s="99" t="s">
        <v>2051</v>
      </c>
      <c r="C160" s="90">
        <f>VLOOKUP(GroupVertices[[#This Row],[Vertex]], Vertices[], MATCH("ID", Vertices[#Headers], 0), FALSE)</f>
        <v>281</v>
      </c>
    </row>
    <row r="161" spans="1:3" x14ac:dyDescent="0.25">
      <c r="A161" s="90" t="s">
        <v>4407</v>
      </c>
      <c r="B161" s="99" t="s">
        <v>2052</v>
      </c>
      <c r="C161" s="90">
        <f>VLOOKUP(GroupVertices[[#This Row],[Vertex]], Vertices[], MATCH("ID", Vertices[#Headers], 0), FALSE)</f>
        <v>139</v>
      </c>
    </row>
    <row r="162" spans="1:3" x14ac:dyDescent="0.25">
      <c r="A162" s="90" t="s">
        <v>4407</v>
      </c>
      <c r="B162" s="99" t="s">
        <v>2053</v>
      </c>
      <c r="C162" s="90">
        <f>VLOOKUP(GroupVertices[[#This Row],[Vertex]], Vertices[], MATCH("ID", Vertices[#Headers], 0), FALSE)</f>
        <v>11</v>
      </c>
    </row>
    <row r="163" spans="1:3" x14ac:dyDescent="0.25">
      <c r="A163" s="90" t="s">
        <v>4407</v>
      </c>
      <c r="B163" s="99" t="s">
        <v>2058</v>
      </c>
      <c r="C163" s="90">
        <f>VLOOKUP(GroupVertices[[#This Row],[Vertex]], Vertices[], MATCH("ID", Vertices[#Headers], 0), FALSE)</f>
        <v>54</v>
      </c>
    </row>
    <row r="164" spans="1:3" x14ac:dyDescent="0.25">
      <c r="A164" s="90" t="s">
        <v>4407</v>
      </c>
      <c r="B164" s="99" t="s">
        <v>2054</v>
      </c>
      <c r="C164" s="90">
        <f>VLOOKUP(GroupVertices[[#This Row],[Vertex]], Vertices[], MATCH("ID", Vertices[#Headers], 0), FALSE)</f>
        <v>12</v>
      </c>
    </row>
    <row r="165" spans="1:3" x14ac:dyDescent="0.25">
      <c r="A165" s="90" t="s">
        <v>4407</v>
      </c>
      <c r="B165" s="99" t="s">
        <v>2055</v>
      </c>
      <c r="C165" s="90">
        <f>VLOOKUP(GroupVertices[[#This Row],[Vertex]], Vertices[], MATCH("ID", Vertices[#Headers], 0), FALSE)</f>
        <v>13</v>
      </c>
    </row>
    <row r="166" spans="1:3" x14ac:dyDescent="0.25">
      <c r="A166" s="90" t="s">
        <v>4407</v>
      </c>
      <c r="B166" s="99" t="s">
        <v>2056</v>
      </c>
      <c r="C166" s="90">
        <f>VLOOKUP(GroupVertices[[#This Row],[Vertex]], Vertices[], MATCH("ID", Vertices[#Headers], 0), FALSE)</f>
        <v>182</v>
      </c>
    </row>
    <row r="167" spans="1:3" x14ac:dyDescent="0.25">
      <c r="A167" s="90" t="s">
        <v>4407</v>
      </c>
      <c r="B167" s="99" t="s">
        <v>2081</v>
      </c>
      <c r="C167" s="90">
        <f>VLOOKUP(GroupVertices[[#This Row],[Vertex]], Vertices[], MATCH("ID", Vertices[#Headers], 0), FALSE)</f>
        <v>354</v>
      </c>
    </row>
    <row r="168" spans="1:3" x14ac:dyDescent="0.25">
      <c r="A168" s="90" t="s">
        <v>4407</v>
      </c>
      <c r="B168" s="99" t="s">
        <v>2082</v>
      </c>
      <c r="C168" s="90">
        <f>VLOOKUP(GroupVertices[[#This Row],[Vertex]], Vertices[], MATCH("ID", Vertices[#Headers], 0), FALSE)</f>
        <v>355</v>
      </c>
    </row>
    <row r="169" spans="1:3" x14ac:dyDescent="0.25">
      <c r="A169" s="90" t="s">
        <v>4407</v>
      </c>
      <c r="B169" s="99" t="s">
        <v>2084</v>
      </c>
      <c r="C169" s="90">
        <f>VLOOKUP(GroupVertices[[#This Row],[Vertex]], Vertices[], MATCH("ID", Vertices[#Headers], 0), FALSE)</f>
        <v>356</v>
      </c>
    </row>
    <row r="170" spans="1:3" x14ac:dyDescent="0.25">
      <c r="A170" s="90" t="s">
        <v>4407</v>
      </c>
      <c r="B170" s="99" t="s">
        <v>2085</v>
      </c>
      <c r="C170" s="90">
        <f>VLOOKUP(GroupVertices[[#This Row],[Vertex]], Vertices[], MATCH("ID", Vertices[#Headers], 0), FALSE)</f>
        <v>357</v>
      </c>
    </row>
    <row r="171" spans="1:3" x14ac:dyDescent="0.25">
      <c r="A171" s="90" t="s">
        <v>4407</v>
      </c>
      <c r="B171" s="99" t="s">
        <v>2057</v>
      </c>
      <c r="C171" s="90">
        <f>VLOOKUP(GroupVertices[[#This Row],[Vertex]], Vertices[], MATCH("ID", Vertices[#Headers], 0), FALSE)</f>
        <v>140</v>
      </c>
    </row>
    <row r="172" spans="1:3" x14ac:dyDescent="0.25">
      <c r="A172" s="90" t="s">
        <v>4407</v>
      </c>
      <c r="B172" s="99" t="s">
        <v>2059</v>
      </c>
      <c r="C172" s="90">
        <f>VLOOKUP(GroupVertices[[#This Row],[Vertex]], Vertices[], MATCH("ID", Vertices[#Headers], 0), FALSE)</f>
        <v>14</v>
      </c>
    </row>
    <row r="173" spans="1:3" x14ac:dyDescent="0.25">
      <c r="A173" s="90" t="s">
        <v>4407</v>
      </c>
      <c r="B173" s="99" t="s">
        <v>2060</v>
      </c>
      <c r="C173" s="90">
        <f>VLOOKUP(GroupVertices[[#This Row],[Vertex]], Vertices[], MATCH("ID", Vertices[#Headers], 0), FALSE)</f>
        <v>282</v>
      </c>
    </row>
    <row r="174" spans="1:3" x14ac:dyDescent="0.25">
      <c r="A174" s="90" t="s">
        <v>4407</v>
      </c>
      <c r="B174" s="99" t="s">
        <v>2061</v>
      </c>
      <c r="C174" s="90">
        <f>VLOOKUP(GroupVertices[[#This Row],[Vertex]], Vertices[], MATCH("ID", Vertices[#Headers], 0), FALSE)</f>
        <v>283</v>
      </c>
    </row>
    <row r="175" spans="1:3" x14ac:dyDescent="0.25">
      <c r="A175" s="90" t="s">
        <v>4407</v>
      </c>
      <c r="B175" s="99" t="s">
        <v>2062</v>
      </c>
      <c r="C175" s="90">
        <f>VLOOKUP(GroupVertices[[#This Row],[Vertex]], Vertices[], MATCH("ID", Vertices[#Headers], 0), FALSE)</f>
        <v>78</v>
      </c>
    </row>
    <row r="176" spans="1:3" x14ac:dyDescent="0.25">
      <c r="A176" s="90" t="s">
        <v>4407</v>
      </c>
      <c r="B176" s="99" t="s">
        <v>2063</v>
      </c>
      <c r="C176" s="90">
        <f>VLOOKUP(GroupVertices[[#This Row],[Vertex]], Vertices[], MATCH("ID", Vertices[#Headers], 0), FALSE)</f>
        <v>159</v>
      </c>
    </row>
    <row r="177" spans="1:3" x14ac:dyDescent="0.25">
      <c r="A177" s="90" t="s">
        <v>4407</v>
      </c>
      <c r="B177" s="99" t="s">
        <v>2064</v>
      </c>
      <c r="C177" s="90">
        <f>VLOOKUP(GroupVertices[[#This Row],[Vertex]], Vertices[], MATCH("ID", Vertices[#Headers], 0), FALSE)</f>
        <v>284</v>
      </c>
    </row>
    <row r="178" spans="1:3" x14ac:dyDescent="0.25">
      <c r="A178" s="90" t="s">
        <v>4407</v>
      </c>
      <c r="B178" s="99" t="s">
        <v>2065</v>
      </c>
      <c r="C178" s="90">
        <f>VLOOKUP(GroupVertices[[#This Row],[Vertex]], Vertices[], MATCH("ID", Vertices[#Headers], 0), FALSE)</f>
        <v>195</v>
      </c>
    </row>
    <row r="179" spans="1:3" x14ac:dyDescent="0.25">
      <c r="A179" s="90" t="s">
        <v>4407</v>
      </c>
      <c r="B179" s="99" t="s">
        <v>2089</v>
      </c>
      <c r="C179" s="90">
        <f>VLOOKUP(GroupVertices[[#This Row],[Vertex]], Vertices[], MATCH("ID", Vertices[#Headers], 0), FALSE)</f>
        <v>369</v>
      </c>
    </row>
    <row r="180" spans="1:3" x14ac:dyDescent="0.25">
      <c r="A180" s="90" t="s">
        <v>4407</v>
      </c>
      <c r="B180" s="99" t="s">
        <v>2066</v>
      </c>
      <c r="C180" s="90">
        <f>VLOOKUP(GroupVertices[[#This Row],[Vertex]], Vertices[], MATCH("ID", Vertices[#Headers], 0), FALSE)</f>
        <v>285</v>
      </c>
    </row>
    <row r="181" spans="1:3" x14ac:dyDescent="0.25">
      <c r="A181" s="90" t="s">
        <v>4407</v>
      </c>
      <c r="B181" s="99" t="s">
        <v>2067</v>
      </c>
      <c r="C181" s="90">
        <f>VLOOKUP(GroupVertices[[#This Row],[Vertex]], Vertices[], MATCH("ID", Vertices[#Headers], 0), FALSE)</f>
        <v>141</v>
      </c>
    </row>
    <row r="182" spans="1:3" x14ac:dyDescent="0.25">
      <c r="A182" s="90" t="s">
        <v>4407</v>
      </c>
      <c r="B182" s="99" t="s">
        <v>2068</v>
      </c>
      <c r="C182" s="90">
        <f>VLOOKUP(GroupVertices[[#This Row],[Vertex]], Vertices[], MATCH("ID", Vertices[#Headers], 0), FALSE)</f>
        <v>344</v>
      </c>
    </row>
    <row r="183" spans="1:3" x14ac:dyDescent="0.25">
      <c r="A183" s="90" t="s">
        <v>4407</v>
      </c>
      <c r="B183" s="99" t="s">
        <v>2069</v>
      </c>
      <c r="C183" s="90">
        <f>VLOOKUP(GroupVertices[[#This Row],[Vertex]], Vertices[], MATCH("ID", Vertices[#Headers], 0), FALSE)</f>
        <v>196</v>
      </c>
    </row>
    <row r="184" spans="1:3" x14ac:dyDescent="0.25">
      <c r="A184" s="90" t="s">
        <v>4407</v>
      </c>
      <c r="B184" s="99" t="s">
        <v>2070</v>
      </c>
      <c r="C184" s="90">
        <f>VLOOKUP(GroupVertices[[#This Row],[Vertex]], Vertices[], MATCH("ID", Vertices[#Headers], 0), FALSE)</f>
        <v>162</v>
      </c>
    </row>
    <row r="185" spans="1:3" x14ac:dyDescent="0.25">
      <c r="A185" s="90" t="s">
        <v>4407</v>
      </c>
      <c r="B185" s="99" t="s">
        <v>2071</v>
      </c>
      <c r="C185" s="90">
        <f>VLOOKUP(GroupVertices[[#This Row],[Vertex]], Vertices[], MATCH("ID", Vertices[#Headers], 0), FALSE)</f>
        <v>286</v>
      </c>
    </row>
    <row r="186" spans="1:3" x14ac:dyDescent="0.25">
      <c r="A186" s="90" t="s">
        <v>4407</v>
      </c>
      <c r="B186" s="99" t="s">
        <v>2072</v>
      </c>
      <c r="C186" s="90">
        <f>VLOOKUP(GroupVertices[[#This Row],[Vertex]], Vertices[], MATCH("ID", Vertices[#Headers], 0), FALSE)</f>
        <v>287</v>
      </c>
    </row>
    <row r="187" spans="1:3" x14ac:dyDescent="0.25">
      <c r="A187" s="90" t="s">
        <v>4407</v>
      </c>
      <c r="B187" s="99" t="s">
        <v>2073</v>
      </c>
      <c r="C187" s="90">
        <f>VLOOKUP(GroupVertices[[#This Row],[Vertex]], Vertices[], MATCH("ID", Vertices[#Headers], 0), FALSE)</f>
        <v>288</v>
      </c>
    </row>
    <row r="188" spans="1:3" x14ac:dyDescent="0.25">
      <c r="A188" s="90" t="s">
        <v>4407</v>
      </c>
      <c r="B188" s="99" t="s">
        <v>2074</v>
      </c>
      <c r="C188" s="90">
        <f>VLOOKUP(GroupVertices[[#This Row],[Vertex]], Vertices[], MATCH("ID", Vertices[#Headers], 0), FALSE)</f>
        <v>169</v>
      </c>
    </row>
    <row r="189" spans="1:3" x14ac:dyDescent="0.25">
      <c r="A189" s="90" t="s">
        <v>4407</v>
      </c>
      <c r="B189" s="99" t="s">
        <v>2075</v>
      </c>
      <c r="C189" s="90">
        <f>VLOOKUP(GroupVertices[[#This Row],[Vertex]], Vertices[], MATCH("ID", Vertices[#Headers], 0), FALSE)</f>
        <v>163</v>
      </c>
    </row>
    <row r="190" spans="1:3" x14ac:dyDescent="0.25">
      <c r="A190" s="90" t="s">
        <v>4407</v>
      </c>
      <c r="B190" s="99" t="s">
        <v>2076</v>
      </c>
      <c r="C190" s="90">
        <f>VLOOKUP(GroupVertices[[#This Row],[Vertex]], Vertices[], MATCH("ID", Vertices[#Headers], 0), FALSE)</f>
        <v>289</v>
      </c>
    </row>
    <row r="191" spans="1:3" x14ac:dyDescent="0.25">
      <c r="A191" s="90" t="s">
        <v>4407</v>
      </c>
      <c r="B191" s="99" t="s">
        <v>2077</v>
      </c>
      <c r="C191" s="90">
        <f>VLOOKUP(GroupVertices[[#This Row],[Vertex]], Vertices[], MATCH("ID", Vertices[#Headers], 0), FALSE)</f>
        <v>108</v>
      </c>
    </row>
    <row r="192" spans="1:3" x14ac:dyDescent="0.25">
      <c r="A192" s="90" t="s">
        <v>4407</v>
      </c>
      <c r="B192" s="99" t="s">
        <v>2078</v>
      </c>
      <c r="C192" s="90">
        <f>VLOOKUP(GroupVertices[[#This Row],[Vertex]], Vertices[], MATCH("ID", Vertices[#Headers], 0), FALSE)</f>
        <v>151</v>
      </c>
    </row>
    <row r="193" spans="1:3" x14ac:dyDescent="0.25">
      <c r="A193" s="90" t="s">
        <v>4407</v>
      </c>
      <c r="B193" s="99" t="s">
        <v>2079</v>
      </c>
      <c r="C193" s="90">
        <f>VLOOKUP(GroupVertices[[#This Row],[Vertex]], Vertices[], MATCH("ID", Vertices[#Headers], 0), FALSE)</f>
        <v>231</v>
      </c>
    </row>
    <row r="194" spans="1:3" x14ac:dyDescent="0.25">
      <c r="A194" s="90" t="s">
        <v>4407</v>
      </c>
      <c r="B194" s="99" t="s">
        <v>2518</v>
      </c>
      <c r="C194" s="90">
        <f>VLOOKUP(GroupVertices[[#This Row],[Vertex]], Vertices[], MATCH("ID", Vertices[#Headers], 0), FALSE)</f>
        <v>79</v>
      </c>
    </row>
    <row r="195" spans="1:3" x14ac:dyDescent="0.25">
      <c r="A195" s="90" t="s">
        <v>4407</v>
      </c>
      <c r="B195" s="99" t="s">
        <v>2520</v>
      </c>
      <c r="C195" s="90">
        <f>VLOOKUP(GroupVertices[[#This Row],[Vertex]], Vertices[], MATCH("ID", Vertices[#Headers], 0), FALSE)</f>
        <v>322</v>
      </c>
    </row>
    <row r="196" spans="1:3" x14ac:dyDescent="0.25">
      <c r="A196" s="90" t="s">
        <v>4407</v>
      </c>
      <c r="B196" s="99" t="s">
        <v>2521</v>
      </c>
      <c r="C196" s="90">
        <f>VLOOKUP(GroupVertices[[#This Row],[Vertex]], Vertices[], MATCH("ID", Vertices[#Headers], 0), FALSE)</f>
        <v>35</v>
      </c>
    </row>
    <row r="197" spans="1:3" x14ac:dyDescent="0.25">
      <c r="A197" s="90" t="s">
        <v>4407</v>
      </c>
      <c r="B197" s="99" t="s">
        <v>2519</v>
      </c>
      <c r="C197" s="90">
        <f>VLOOKUP(GroupVertices[[#This Row],[Vertex]], Vertices[], MATCH("ID", Vertices[#Headers], 0), FALSE)</f>
        <v>17</v>
      </c>
    </row>
    <row r="198" spans="1:3" x14ac:dyDescent="0.25">
      <c r="A198" s="90" t="s">
        <v>4407</v>
      </c>
      <c r="B198" s="99" t="s">
        <v>2569</v>
      </c>
      <c r="C198" s="90">
        <f>VLOOKUP(GroupVertices[[#This Row],[Vertex]], Vertices[], MATCH("ID", Vertices[#Headers], 0), FALSE)</f>
        <v>109</v>
      </c>
    </row>
    <row r="199" spans="1:3" x14ac:dyDescent="0.25">
      <c r="A199" s="90" t="s">
        <v>4407</v>
      </c>
      <c r="B199" s="99" t="s">
        <v>2570</v>
      </c>
      <c r="C199" s="90">
        <f>VLOOKUP(GroupVertices[[#This Row],[Vertex]], Vertices[], MATCH("ID", Vertices[#Headers], 0), FALSE)</f>
        <v>232</v>
      </c>
    </row>
    <row r="200" spans="1:3" x14ac:dyDescent="0.25">
      <c r="A200" s="90" t="s">
        <v>4407</v>
      </c>
      <c r="B200" s="99" t="s">
        <v>2593</v>
      </c>
      <c r="C200" s="90">
        <f>VLOOKUP(GroupVertices[[#This Row],[Vertex]], Vertices[], MATCH("ID", Vertices[#Headers], 0), FALSE)</f>
        <v>233</v>
      </c>
    </row>
    <row r="201" spans="1:3" x14ac:dyDescent="0.25">
      <c r="A201" s="90" t="s">
        <v>4407</v>
      </c>
      <c r="B201" s="99" t="s">
        <v>2594</v>
      </c>
      <c r="C201" s="90">
        <f>VLOOKUP(GroupVertices[[#This Row],[Vertex]], Vertices[], MATCH("ID", Vertices[#Headers], 0), FALSE)</f>
        <v>167</v>
      </c>
    </row>
    <row r="202" spans="1:3" x14ac:dyDescent="0.25">
      <c r="A202" s="90" t="s">
        <v>4407</v>
      </c>
      <c r="B202" s="99" t="s">
        <v>2595</v>
      </c>
      <c r="C202" s="90">
        <f>VLOOKUP(GroupVertices[[#This Row],[Vertex]], Vertices[], MATCH("ID", Vertices[#Headers], 0), FALSE)</f>
        <v>110</v>
      </c>
    </row>
    <row r="203" spans="1:3" x14ac:dyDescent="0.25">
      <c r="A203" s="90" t="s">
        <v>4407</v>
      </c>
      <c r="B203" s="99" t="s">
        <v>2596</v>
      </c>
      <c r="C203" s="90">
        <f>VLOOKUP(GroupVertices[[#This Row],[Vertex]], Vertices[], MATCH("ID", Vertices[#Headers], 0), FALSE)</f>
        <v>184</v>
      </c>
    </row>
    <row r="204" spans="1:3" x14ac:dyDescent="0.25">
      <c r="A204" s="90" t="s">
        <v>4407</v>
      </c>
      <c r="B204" s="99" t="s">
        <v>2597</v>
      </c>
      <c r="C204" s="90">
        <f>VLOOKUP(GroupVertices[[#This Row],[Vertex]], Vertices[], MATCH("ID", Vertices[#Headers], 0), FALSE)</f>
        <v>111</v>
      </c>
    </row>
    <row r="205" spans="1:3" x14ac:dyDescent="0.25">
      <c r="A205" s="90" t="s">
        <v>4407</v>
      </c>
      <c r="B205" s="99" t="s">
        <v>2598</v>
      </c>
      <c r="C205" s="90">
        <f>VLOOKUP(GroupVertices[[#This Row],[Vertex]], Vertices[], MATCH("ID", Vertices[#Headers], 0), FALSE)</f>
        <v>112</v>
      </c>
    </row>
    <row r="206" spans="1:3" x14ac:dyDescent="0.25">
      <c r="A206" s="90" t="s">
        <v>4407</v>
      </c>
      <c r="B206" s="99" t="s">
        <v>2599</v>
      </c>
      <c r="C206" s="90">
        <f>VLOOKUP(GroupVertices[[#This Row],[Vertex]], Vertices[], MATCH("ID", Vertices[#Headers], 0), FALSE)</f>
        <v>234</v>
      </c>
    </row>
    <row r="207" spans="1:3" x14ac:dyDescent="0.25">
      <c r="A207" s="90" t="s">
        <v>4407</v>
      </c>
      <c r="B207" s="99" t="s">
        <v>2600</v>
      </c>
      <c r="C207" s="90">
        <f>VLOOKUP(GroupVertices[[#This Row],[Vertex]], Vertices[], MATCH("ID", Vertices[#Headers], 0), FALSE)</f>
        <v>235</v>
      </c>
    </row>
    <row r="208" spans="1:3" x14ac:dyDescent="0.25">
      <c r="A208" s="90" t="s">
        <v>4407</v>
      </c>
      <c r="B208" s="99" t="s">
        <v>2601</v>
      </c>
      <c r="C208" s="90">
        <f>VLOOKUP(GroupVertices[[#This Row],[Vertex]], Vertices[], MATCH("ID", Vertices[#Headers], 0), FALSE)</f>
        <v>113</v>
      </c>
    </row>
    <row r="209" spans="1:3" x14ac:dyDescent="0.25">
      <c r="A209" s="90" t="s">
        <v>4407</v>
      </c>
      <c r="B209" s="99" t="s">
        <v>2602</v>
      </c>
      <c r="C209" s="90">
        <f>VLOOKUP(GroupVertices[[#This Row],[Vertex]], Vertices[], MATCH("ID", Vertices[#Headers], 0), FALSE)</f>
        <v>114</v>
      </c>
    </row>
    <row r="210" spans="1:3" x14ac:dyDescent="0.25">
      <c r="A210" s="90" t="s">
        <v>4407</v>
      </c>
      <c r="B210" s="99" t="s">
        <v>2603</v>
      </c>
      <c r="C210" s="90">
        <f>VLOOKUP(GroupVertices[[#This Row],[Vertex]], Vertices[], MATCH("ID", Vertices[#Headers], 0), FALSE)</f>
        <v>236</v>
      </c>
    </row>
    <row r="211" spans="1:3" x14ac:dyDescent="0.25">
      <c r="A211" s="90" t="s">
        <v>4407</v>
      </c>
      <c r="B211" s="99" t="s">
        <v>2604</v>
      </c>
      <c r="C211" s="90">
        <f>VLOOKUP(GroupVertices[[#This Row],[Vertex]], Vertices[], MATCH("ID", Vertices[#Headers], 0), FALSE)</f>
        <v>237</v>
      </c>
    </row>
    <row r="212" spans="1:3" x14ac:dyDescent="0.25">
      <c r="A212" s="90" t="s">
        <v>4407</v>
      </c>
      <c r="B212" s="99" t="s">
        <v>2605</v>
      </c>
      <c r="C212" s="90">
        <f>VLOOKUP(GroupVertices[[#This Row],[Vertex]], Vertices[], MATCH("ID", Vertices[#Headers], 0), FALSE)</f>
        <v>115</v>
      </c>
    </row>
    <row r="213" spans="1:3" x14ac:dyDescent="0.25">
      <c r="A213" s="90" t="s">
        <v>4407</v>
      </c>
      <c r="B213" s="99" t="s">
        <v>2606</v>
      </c>
      <c r="C213" s="90">
        <f>VLOOKUP(GroupVertices[[#This Row],[Vertex]], Vertices[], MATCH("ID", Vertices[#Headers], 0), FALSE)</f>
        <v>7</v>
      </c>
    </row>
    <row r="214" spans="1:3" x14ac:dyDescent="0.25">
      <c r="A214" s="90" t="s">
        <v>4407</v>
      </c>
      <c r="B214" s="99" t="s">
        <v>2609</v>
      </c>
      <c r="C214" s="90">
        <f>VLOOKUP(GroupVertices[[#This Row],[Vertex]], Vertices[], MATCH("ID", Vertices[#Headers], 0), FALSE)</f>
        <v>53</v>
      </c>
    </row>
    <row r="215" spans="1:3" x14ac:dyDescent="0.25">
      <c r="A215" s="90" t="s">
        <v>4407</v>
      </c>
      <c r="B215" s="99" t="s">
        <v>2607</v>
      </c>
      <c r="C215" s="90">
        <f>VLOOKUP(GroupVertices[[#This Row],[Vertex]], Vertices[], MATCH("ID", Vertices[#Headers], 0), FALSE)</f>
        <v>18</v>
      </c>
    </row>
    <row r="216" spans="1:3" x14ac:dyDescent="0.25">
      <c r="A216" s="90" t="s">
        <v>4407</v>
      </c>
      <c r="B216" s="99" t="s">
        <v>2608</v>
      </c>
      <c r="C216" s="90">
        <f>VLOOKUP(GroupVertices[[#This Row],[Vertex]], Vertices[], MATCH("ID", Vertices[#Headers], 0), FALSE)</f>
        <v>8</v>
      </c>
    </row>
    <row r="217" spans="1:3" x14ac:dyDescent="0.25">
      <c r="A217" s="90" t="s">
        <v>4407</v>
      </c>
      <c r="B217" s="99" t="s">
        <v>2610</v>
      </c>
      <c r="C217" s="90">
        <f>VLOOKUP(GroupVertices[[#This Row],[Vertex]], Vertices[], MATCH("ID", Vertices[#Headers], 0), FALSE)</f>
        <v>9</v>
      </c>
    </row>
    <row r="218" spans="1:3" x14ac:dyDescent="0.25">
      <c r="A218" s="90" t="s">
        <v>4407</v>
      </c>
      <c r="B218" s="99" t="s">
        <v>2611</v>
      </c>
      <c r="C218" s="90">
        <f>VLOOKUP(GroupVertices[[#This Row],[Vertex]], Vertices[], MATCH("ID", Vertices[#Headers], 0), FALSE)</f>
        <v>10</v>
      </c>
    </row>
    <row r="219" spans="1:3" x14ac:dyDescent="0.25">
      <c r="A219" s="90" t="s">
        <v>4407</v>
      </c>
      <c r="B219" s="99" t="s">
        <v>3166</v>
      </c>
      <c r="C219" s="90">
        <f>VLOOKUP(GroupVertices[[#This Row],[Vertex]], Vertices[], MATCH("ID", Vertices[#Headers], 0), FALSE)</f>
        <v>19</v>
      </c>
    </row>
    <row r="220" spans="1:3" x14ac:dyDescent="0.25">
      <c r="A220" s="90" t="s">
        <v>4407</v>
      </c>
      <c r="B220" s="99" t="s">
        <v>3167</v>
      </c>
      <c r="C220" s="90">
        <f>VLOOKUP(GroupVertices[[#This Row],[Vertex]], Vertices[], MATCH("ID", Vertices[#Headers], 0), FALSE)</f>
        <v>36</v>
      </c>
    </row>
    <row r="221" spans="1:3" x14ac:dyDescent="0.25">
      <c r="A221" s="90" t="s">
        <v>4407</v>
      </c>
      <c r="B221" s="99" t="s">
        <v>3168</v>
      </c>
      <c r="C221" s="90">
        <f>VLOOKUP(GroupVertices[[#This Row],[Vertex]], Vertices[], MATCH("ID", Vertices[#Headers], 0), FALSE)</f>
        <v>20</v>
      </c>
    </row>
    <row r="222" spans="1:3" x14ac:dyDescent="0.25">
      <c r="A222" s="90" t="s">
        <v>4407</v>
      </c>
      <c r="B222" s="99" t="s">
        <v>3169</v>
      </c>
      <c r="C222" s="90">
        <f>VLOOKUP(GroupVertices[[#This Row],[Vertex]], Vertices[], MATCH("ID", Vertices[#Headers], 0), FALSE)</f>
        <v>295</v>
      </c>
    </row>
    <row r="223" spans="1:3" x14ac:dyDescent="0.25">
      <c r="A223" s="90" t="s">
        <v>4407</v>
      </c>
      <c r="B223" s="99" t="s">
        <v>3170</v>
      </c>
      <c r="C223" s="90">
        <f>VLOOKUP(GroupVertices[[#This Row],[Vertex]], Vertices[], MATCH("ID", Vertices[#Headers], 0), FALSE)</f>
        <v>296</v>
      </c>
    </row>
    <row r="224" spans="1:3" x14ac:dyDescent="0.25">
      <c r="A224" s="90" t="s">
        <v>4407</v>
      </c>
      <c r="B224" s="99" t="s">
        <v>3171</v>
      </c>
      <c r="C224" s="90">
        <f>VLOOKUP(GroupVertices[[#This Row],[Vertex]], Vertices[], MATCH("ID", Vertices[#Headers], 0), FALSE)</f>
        <v>142</v>
      </c>
    </row>
    <row r="225" spans="1:3" x14ac:dyDescent="0.25">
      <c r="A225" s="90" t="s">
        <v>4407</v>
      </c>
      <c r="B225" s="99" t="s">
        <v>3172</v>
      </c>
      <c r="C225" s="90">
        <f>VLOOKUP(GroupVertices[[#This Row],[Vertex]], Vertices[], MATCH("ID", Vertices[#Headers], 0), FALSE)</f>
        <v>33</v>
      </c>
    </row>
    <row r="226" spans="1:3" x14ac:dyDescent="0.25">
      <c r="A226" s="90" t="s">
        <v>4407</v>
      </c>
      <c r="B226" s="99" t="s">
        <v>3173</v>
      </c>
      <c r="C226" s="90">
        <f>VLOOKUP(GroupVertices[[#This Row],[Vertex]], Vertices[], MATCH("ID", Vertices[#Headers], 0), FALSE)</f>
        <v>34</v>
      </c>
    </row>
    <row r="227" spans="1:3" x14ac:dyDescent="0.25">
      <c r="A227" s="90" t="s">
        <v>4407</v>
      </c>
      <c r="B227" s="99" t="s">
        <v>3247</v>
      </c>
      <c r="C227" s="90">
        <f>VLOOKUP(GroupVertices[[#This Row],[Vertex]], Vertices[], MATCH("ID", Vertices[#Headers], 0), FALSE)</f>
        <v>297</v>
      </c>
    </row>
    <row r="228" spans="1:3" x14ac:dyDescent="0.25">
      <c r="A228" s="90" t="s">
        <v>4407</v>
      </c>
      <c r="B228" s="99" t="s">
        <v>3248</v>
      </c>
      <c r="C228" s="90">
        <f>VLOOKUP(GroupVertices[[#This Row],[Vertex]], Vertices[], MATCH("ID", Vertices[#Headers], 0), FALSE)</f>
        <v>186</v>
      </c>
    </row>
    <row r="229" spans="1:3" x14ac:dyDescent="0.25">
      <c r="A229" s="90" t="s">
        <v>4407</v>
      </c>
      <c r="B229" s="99" t="s">
        <v>3249</v>
      </c>
      <c r="C229" s="90">
        <f>VLOOKUP(GroupVertices[[#This Row],[Vertex]], Vertices[], MATCH("ID", Vertices[#Headers], 0), FALSE)</f>
        <v>153</v>
      </c>
    </row>
    <row r="230" spans="1:3" x14ac:dyDescent="0.25">
      <c r="A230" s="90" t="s">
        <v>4407</v>
      </c>
      <c r="B230" s="99" t="s">
        <v>3250</v>
      </c>
      <c r="C230" s="90">
        <f>VLOOKUP(GroupVertices[[#This Row],[Vertex]], Vertices[], MATCH("ID", Vertices[#Headers], 0), FALSE)</f>
        <v>241</v>
      </c>
    </row>
    <row r="231" spans="1:3" x14ac:dyDescent="0.25">
      <c r="A231" s="90" t="s">
        <v>4407</v>
      </c>
      <c r="B231" s="99" t="s">
        <v>3251</v>
      </c>
      <c r="C231" s="90">
        <f>VLOOKUP(GroupVertices[[#This Row],[Vertex]], Vertices[], MATCH("ID", Vertices[#Headers], 0), FALSE)</f>
        <v>242</v>
      </c>
    </row>
    <row r="232" spans="1:3" x14ac:dyDescent="0.25">
      <c r="A232" s="90" t="s">
        <v>4407</v>
      </c>
      <c r="B232" s="99" t="s">
        <v>3296</v>
      </c>
      <c r="C232" s="90">
        <f>VLOOKUP(GroupVertices[[#This Row],[Vertex]], Vertices[], MATCH("ID", Vertices[#Headers], 0), FALSE)</f>
        <v>243</v>
      </c>
    </row>
    <row r="233" spans="1:3" x14ac:dyDescent="0.25">
      <c r="A233" s="90" t="s">
        <v>4407</v>
      </c>
      <c r="B233" s="99" t="s">
        <v>3297</v>
      </c>
      <c r="C233" s="90">
        <f>VLOOKUP(GroupVertices[[#This Row],[Vertex]], Vertices[], MATCH("ID", Vertices[#Headers], 0), FALSE)</f>
        <v>244</v>
      </c>
    </row>
    <row r="234" spans="1:3" x14ac:dyDescent="0.25">
      <c r="A234" s="90" t="s">
        <v>4407</v>
      </c>
      <c r="B234" s="99" t="s">
        <v>3298</v>
      </c>
      <c r="C234" s="90">
        <f>VLOOKUP(GroupVertices[[#This Row],[Vertex]], Vertices[], MATCH("ID", Vertices[#Headers], 0), FALSE)</f>
        <v>117</v>
      </c>
    </row>
    <row r="235" spans="1:3" x14ac:dyDescent="0.25">
      <c r="A235" s="90" t="s">
        <v>4407</v>
      </c>
      <c r="B235" s="99" t="s">
        <v>3299</v>
      </c>
      <c r="C235" s="90">
        <f>VLOOKUP(GroupVertices[[#This Row],[Vertex]], Vertices[], MATCH("ID", Vertices[#Headers], 0), FALSE)</f>
        <v>118</v>
      </c>
    </row>
    <row r="236" spans="1:3" x14ac:dyDescent="0.25">
      <c r="A236" s="90" t="s">
        <v>4407</v>
      </c>
      <c r="B236" s="99" t="s">
        <v>3334</v>
      </c>
      <c r="C236" s="90">
        <f>VLOOKUP(GroupVertices[[#This Row],[Vertex]], Vertices[], MATCH("ID", Vertices[#Headers], 0), FALSE)</f>
        <v>245</v>
      </c>
    </row>
    <row r="237" spans="1:3" x14ac:dyDescent="0.25">
      <c r="A237" s="90" t="s">
        <v>4407</v>
      </c>
      <c r="B237" s="99" t="s">
        <v>3982</v>
      </c>
      <c r="C237" s="90">
        <f>VLOOKUP(GroupVertices[[#This Row],[Vertex]], Vertices[], MATCH("ID", Vertices[#Headers], 0), FALSE)</f>
        <v>91</v>
      </c>
    </row>
    <row r="238" spans="1:3" x14ac:dyDescent="0.25">
      <c r="A238" s="90" t="s">
        <v>4404</v>
      </c>
      <c r="B238" s="99" t="s">
        <v>214</v>
      </c>
      <c r="C238" s="90">
        <f>VLOOKUP(GroupVertices[[#This Row],[Vertex]], Vertices[], MATCH("ID", Vertices[#Headers], 0), FALSE)</f>
        <v>302</v>
      </c>
    </row>
    <row r="239" spans="1:3" x14ac:dyDescent="0.25">
      <c r="A239" s="90" t="s">
        <v>4404</v>
      </c>
      <c r="B239" s="99" t="s">
        <v>215</v>
      </c>
      <c r="C239" s="90">
        <f>VLOOKUP(GroupVertices[[#This Row],[Vertex]], Vertices[], MATCH("ID", Vertices[#Headers], 0), FALSE)</f>
        <v>303</v>
      </c>
    </row>
    <row r="240" spans="1:3" x14ac:dyDescent="0.25">
      <c r="A240" s="90" t="s">
        <v>4404</v>
      </c>
      <c r="B240" s="99" t="s">
        <v>216</v>
      </c>
      <c r="C240" s="90">
        <f>VLOOKUP(GroupVertices[[#This Row],[Vertex]], Vertices[], MATCH("ID", Vertices[#Headers], 0), FALSE)</f>
        <v>304</v>
      </c>
    </row>
    <row r="241" spans="1:3" x14ac:dyDescent="0.25">
      <c r="A241" s="90" t="s">
        <v>4404</v>
      </c>
      <c r="B241" s="99" t="s">
        <v>217</v>
      </c>
      <c r="C241" s="90">
        <f>VLOOKUP(GroupVertices[[#This Row],[Vertex]], Vertices[], MATCH("ID", Vertices[#Headers], 0), FALSE)</f>
        <v>85</v>
      </c>
    </row>
    <row r="242" spans="1:3" x14ac:dyDescent="0.25">
      <c r="A242" s="90" t="s">
        <v>4404</v>
      </c>
      <c r="B242" s="99" t="s">
        <v>219</v>
      </c>
      <c r="C242" s="90">
        <f>VLOOKUP(GroupVertices[[#This Row],[Vertex]], Vertices[], MATCH("ID", Vertices[#Headers], 0), FALSE)</f>
        <v>339</v>
      </c>
    </row>
    <row r="243" spans="1:3" x14ac:dyDescent="0.25">
      <c r="A243" s="90" t="s">
        <v>4404</v>
      </c>
      <c r="B243" s="99" t="s">
        <v>327</v>
      </c>
      <c r="C243" s="90">
        <f>VLOOKUP(GroupVertices[[#This Row],[Vertex]], Vertices[], MATCH("ID", Vertices[#Headers], 0), FALSE)</f>
        <v>258</v>
      </c>
    </row>
    <row r="244" spans="1:3" x14ac:dyDescent="0.25">
      <c r="A244" s="90" t="s">
        <v>4404</v>
      </c>
      <c r="B244" s="99" t="s">
        <v>328</v>
      </c>
      <c r="C244" s="90">
        <f>VLOOKUP(GroupVertices[[#This Row],[Vertex]], Vertices[], MATCH("ID", Vertices[#Headers], 0), FALSE)</f>
        <v>125</v>
      </c>
    </row>
    <row r="245" spans="1:3" x14ac:dyDescent="0.25">
      <c r="A245" s="90" t="s">
        <v>4404</v>
      </c>
      <c r="B245" s="99" t="s">
        <v>329</v>
      </c>
      <c r="C245" s="90">
        <f>VLOOKUP(GroupVertices[[#This Row],[Vertex]], Vertices[], MATCH("ID", Vertices[#Headers], 0), FALSE)</f>
        <v>187</v>
      </c>
    </row>
    <row r="246" spans="1:3" x14ac:dyDescent="0.25">
      <c r="A246" s="90" t="s">
        <v>4404</v>
      </c>
      <c r="B246" s="99" t="s">
        <v>334</v>
      </c>
      <c r="C246" s="90">
        <f>VLOOKUP(GroupVertices[[#This Row],[Vertex]], Vertices[], MATCH("ID", Vertices[#Headers], 0), FALSE)</f>
        <v>358</v>
      </c>
    </row>
    <row r="247" spans="1:3" x14ac:dyDescent="0.25">
      <c r="A247" s="90" t="s">
        <v>4404</v>
      </c>
      <c r="B247" s="99" t="s">
        <v>330</v>
      </c>
      <c r="C247" s="90">
        <f>VLOOKUP(GroupVertices[[#This Row],[Vertex]], Vertices[], MATCH("ID", Vertices[#Headers], 0), FALSE)</f>
        <v>89</v>
      </c>
    </row>
    <row r="248" spans="1:3" x14ac:dyDescent="0.25">
      <c r="A248" s="90" t="s">
        <v>4404</v>
      </c>
      <c r="B248" s="99" t="s">
        <v>331</v>
      </c>
      <c r="C248" s="90">
        <f>VLOOKUP(GroupVertices[[#This Row],[Vertex]], Vertices[], MATCH("ID", Vertices[#Headers], 0), FALSE)</f>
        <v>198</v>
      </c>
    </row>
    <row r="249" spans="1:3" x14ac:dyDescent="0.25">
      <c r="A249" s="90" t="s">
        <v>4404</v>
      </c>
      <c r="B249" s="99" t="s">
        <v>332</v>
      </c>
      <c r="C249" s="90">
        <f>VLOOKUP(GroupVertices[[#This Row],[Vertex]], Vertices[], MATCH("ID", Vertices[#Headers], 0), FALSE)</f>
        <v>199</v>
      </c>
    </row>
    <row r="250" spans="1:3" x14ac:dyDescent="0.25">
      <c r="A250" s="90" t="s">
        <v>4404</v>
      </c>
      <c r="B250" s="99" t="s">
        <v>415</v>
      </c>
      <c r="C250" s="90">
        <f>VLOOKUP(GroupVertices[[#This Row],[Vertex]], Vertices[], MATCH("ID", Vertices[#Headers], 0), FALSE)</f>
        <v>72</v>
      </c>
    </row>
    <row r="251" spans="1:3" x14ac:dyDescent="0.25">
      <c r="A251" s="90" t="s">
        <v>4404</v>
      </c>
      <c r="B251" s="99" t="s">
        <v>444</v>
      </c>
      <c r="C251" s="90">
        <f>VLOOKUP(GroupVertices[[#This Row],[Vertex]], Vertices[], MATCH("ID", Vertices[#Headers], 0), FALSE)</f>
        <v>21</v>
      </c>
    </row>
    <row r="252" spans="1:3" x14ac:dyDescent="0.25">
      <c r="A252" s="90" t="s">
        <v>4404</v>
      </c>
      <c r="B252" s="99" t="s">
        <v>445</v>
      </c>
      <c r="C252" s="90">
        <f>VLOOKUP(GroupVertices[[#This Row],[Vertex]], Vertices[], MATCH("ID", Vertices[#Headers], 0), FALSE)</f>
        <v>22</v>
      </c>
    </row>
    <row r="253" spans="1:3" x14ac:dyDescent="0.25">
      <c r="A253" s="90" t="s">
        <v>4404</v>
      </c>
      <c r="B253" s="99" t="s">
        <v>1549</v>
      </c>
      <c r="C253" s="90">
        <f>VLOOKUP(GroupVertices[[#This Row],[Vertex]], Vertices[], MATCH("ID", Vertices[#Headers], 0), FALSE)</f>
        <v>313</v>
      </c>
    </row>
    <row r="254" spans="1:3" x14ac:dyDescent="0.25">
      <c r="A254" s="90" t="s">
        <v>4404</v>
      </c>
      <c r="B254" s="99" t="s">
        <v>1550</v>
      </c>
      <c r="C254" s="90">
        <f>VLOOKUP(GroupVertices[[#This Row],[Vertex]], Vertices[], MATCH("ID", Vertices[#Headers], 0), FALSE)</f>
        <v>47</v>
      </c>
    </row>
    <row r="255" spans="1:3" x14ac:dyDescent="0.25">
      <c r="A255" s="90" t="s">
        <v>4404</v>
      </c>
      <c r="B255" s="99" t="s">
        <v>1551</v>
      </c>
      <c r="C255" s="90">
        <f>VLOOKUP(GroupVertices[[#This Row],[Vertex]], Vertices[], MATCH("ID", Vertices[#Headers], 0), FALSE)</f>
        <v>46</v>
      </c>
    </row>
    <row r="256" spans="1:3" x14ac:dyDescent="0.25">
      <c r="A256" s="90" t="s">
        <v>4404</v>
      </c>
      <c r="B256" s="99" t="s">
        <v>1552</v>
      </c>
      <c r="C256" s="90">
        <f>VLOOKUP(GroupVertices[[#This Row],[Vertex]], Vertices[], MATCH("ID", Vertices[#Headers], 0), FALSE)</f>
        <v>77</v>
      </c>
    </row>
    <row r="257" spans="1:3" x14ac:dyDescent="0.25">
      <c r="A257" s="90" t="s">
        <v>4404</v>
      </c>
      <c r="B257" s="99" t="s">
        <v>1553</v>
      </c>
      <c r="C257" s="90">
        <f>VLOOKUP(GroupVertices[[#This Row],[Vertex]], Vertices[], MATCH("ID", Vertices[#Headers], 0), FALSE)</f>
        <v>69</v>
      </c>
    </row>
    <row r="258" spans="1:3" x14ac:dyDescent="0.25">
      <c r="A258" s="90" t="s">
        <v>4404</v>
      </c>
      <c r="B258" s="99" t="s">
        <v>1554</v>
      </c>
      <c r="C258" s="90">
        <f>VLOOKUP(GroupVertices[[#This Row],[Vertex]], Vertices[], MATCH("ID", Vertices[#Headers], 0), FALSE)</f>
        <v>173</v>
      </c>
    </row>
    <row r="259" spans="1:3" x14ac:dyDescent="0.25">
      <c r="A259" s="90" t="s">
        <v>4404</v>
      </c>
      <c r="B259" s="99" t="s">
        <v>1559</v>
      </c>
      <c r="C259" s="90">
        <f>VLOOKUP(GroupVertices[[#This Row],[Vertex]], Vertices[], MATCH("ID", Vertices[#Headers], 0), FALSE)</f>
        <v>328</v>
      </c>
    </row>
    <row r="260" spans="1:3" x14ac:dyDescent="0.25">
      <c r="A260" s="90" t="s">
        <v>4404</v>
      </c>
      <c r="B260" s="99" t="s">
        <v>1555</v>
      </c>
      <c r="C260" s="90">
        <f>VLOOKUP(GroupVertices[[#This Row],[Vertex]], Vertices[], MATCH("ID", Vertices[#Headers], 0), FALSE)</f>
        <v>179</v>
      </c>
    </row>
    <row r="261" spans="1:3" x14ac:dyDescent="0.25">
      <c r="A261" s="90" t="s">
        <v>4404</v>
      </c>
      <c r="B261" s="99" t="s">
        <v>1556</v>
      </c>
      <c r="C261" s="90">
        <f>VLOOKUP(GroupVertices[[#This Row],[Vertex]], Vertices[], MATCH("ID", Vertices[#Headers], 0), FALSE)</f>
        <v>275</v>
      </c>
    </row>
    <row r="262" spans="1:3" x14ac:dyDescent="0.25">
      <c r="A262" s="90" t="s">
        <v>4404</v>
      </c>
      <c r="B262" s="99" t="s">
        <v>1557</v>
      </c>
      <c r="C262" s="90">
        <f>VLOOKUP(GroupVertices[[#This Row],[Vertex]], Vertices[], MATCH("ID", Vertices[#Headers], 0), FALSE)</f>
        <v>276</v>
      </c>
    </row>
    <row r="263" spans="1:3" x14ac:dyDescent="0.25">
      <c r="A263" s="90" t="s">
        <v>4404</v>
      </c>
      <c r="B263" s="99" t="s">
        <v>1558</v>
      </c>
      <c r="C263" s="90">
        <f>VLOOKUP(GroupVertices[[#This Row],[Vertex]], Vertices[], MATCH("ID", Vertices[#Headers], 0), FALSE)</f>
        <v>277</v>
      </c>
    </row>
    <row r="264" spans="1:3" x14ac:dyDescent="0.25">
      <c r="A264" s="90" t="s">
        <v>4404</v>
      </c>
      <c r="B264" s="99" t="s">
        <v>1676</v>
      </c>
      <c r="C264" s="90">
        <f>VLOOKUP(GroupVertices[[#This Row],[Vertex]], Vertices[], MATCH("ID", Vertices[#Headers], 0), FALSE)</f>
        <v>155</v>
      </c>
    </row>
    <row r="265" spans="1:3" x14ac:dyDescent="0.25">
      <c r="A265" s="90" t="s">
        <v>4404</v>
      </c>
      <c r="B265" s="99" t="s">
        <v>1677</v>
      </c>
      <c r="C265" s="90">
        <f>VLOOKUP(GroupVertices[[#This Row],[Vertex]], Vertices[], MATCH("ID", Vertices[#Headers], 0), FALSE)</f>
        <v>101</v>
      </c>
    </row>
    <row r="266" spans="1:3" x14ac:dyDescent="0.25">
      <c r="A266" s="90" t="s">
        <v>4404</v>
      </c>
      <c r="B266" s="99" t="s">
        <v>1678</v>
      </c>
      <c r="C266" s="90">
        <f>VLOOKUP(GroupVertices[[#This Row],[Vertex]], Vertices[], MATCH("ID", Vertices[#Headers], 0), FALSE)</f>
        <v>165</v>
      </c>
    </row>
    <row r="267" spans="1:3" x14ac:dyDescent="0.25">
      <c r="A267" s="90" t="s">
        <v>4404</v>
      </c>
      <c r="B267" s="99" t="s">
        <v>1679</v>
      </c>
      <c r="C267" s="90">
        <f>VLOOKUP(GroupVertices[[#This Row],[Vertex]], Vertices[], MATCH("ID", Vertices[#Headers], 0), FALSE)</f>
        <v>102</v>
      </c>
    </row>
    <row r="268" spans="1:3" x14ac:dyDescent="0.25">
      <c r="A268" s="90" t="s">
        <v>4404</v>
      </c>
      <c r="B268" s="99" t="s">
        <v>1680</v>
      </c>
      <c r="C268" s="90">
        <f>VLOOKUP(GroupVertices[[#This Row],[Vertex]], Vertices[], MATCH("ID", Vertices[#Headers], 0), FALSE)</f>
        <v>103</v>
      </c>
    </row>
    <row r="269" spans="1:3" x14ac:dyDescent="0.25">
      <c r="A269" s="90" t="s">
        <v>4404</v>
      </c>
      <c r="B269" s="99" t="s">
        <v>1681</v>
      </c>
      <c r="C269" s="90">
        <f>VLOOKUP(GroupVertices[[#This Row],[Vertex]], Vertices[], MATCH("ID", Vertices[#Headers], 0), FALSE)</f>
        <v>223</v>
      </c>
    </row>
    <row r="270" spans="1:3" x14ac:dyDescent="0.25">
      <c r="A270" s="90" t="s">
        <v>4404</v>
      </c>
      <c r="B270" s="99" t="s">
        <v>1682</v>
      </c>
      <c r="C270" s="90">
        <f>VLOOKUP(GroupVertices[[#This Row],[Vertex]], Vertices[], MATCH("ID", Vertices[#Headers], 0), FALSE)</f>
        <v>224</v>
      </c>
    </row>
    <row r="271" spans="1:3" x14ac:dyDescent="0.25">
      <c r="A271" s="90" t="s">
        <v>4404</v>
      </c>
      <c r="B271" s="99" t="s">
        <v>1683</v>
      </c>
      <c r="C271" s="90">
        <f>VLOOKUP(GroupVertices[[#This Row],[Vertex]], Vertices[], MATCH("ID", Vertices[#Headers], 0), FALSE)</f>
        <v>225</v>
      </c>
    </row>
    <row r="272" spans="1:3" x14ac:dyDescent="0.25">
      <c r="A272" s="90" t="s">
        <v>4404</v>
      </c>
      <c r="B272" s="99" t="s">
        <v>1684</v>
      </c>
      <c r="C272" s="90">
        <f>VLOOKUP(GroupVertices[[#This Row],[Vertex]], Vertices[], MATCH("ID", Vertices[#Headers], 0), FALSE)</f>
        <v>104</v>
      </c>
    </row>
    <row r="273" spans="1:3" x14ac:dyDescent="0.25">
      <c r="A273" s="90" t="s">
        <v>4404</v>
      </c>
      <c r="B273" s="99" t="s">
        <v>1685</v>
      </c>
      <c r="C273" s="90">
        <f>VLOOKUP(GroupVertices[[#This Row],[Vertex]], Vertices[], MATCH("ID", Vertices[#Headers], 0), FALSE)</f>
        <v>226</v>
      </c>
    </row>
    <row r="274" spans="1:3" x14ac:dyDescent="0.25">
      <c r="A274" s="90" t="s">
        <v>4404</v>
      </c>
      <c r="B274" s="99" t="s">
        <v>1686</v>
      </c>
      <c r="C274" s="90">
        <f>VLOOKUP(GroupVertices[[#This Row],[Vertex]], Vertices[], MATCH("ID", Vertices[#Headers], 0), FALSE)</f>
        <v>227</v>
      </c>
    </row>
    <row r="275" spans="1:3" x14ac:dyDescent="0.25">
      <c r="A275" s="90" t="s">
        <v>4404</v>
      </c>
      <c r="B275" s="99" t="s">
        <v>1687</v>
      </c>
      <c r="C275" s="90">
        <f>VLOOKUP(GroupVertices[[#This Row],[Vertex]], Vertices[], MATCH("ID", Vertices[#Headers], 0), FALSE)</f>
        <v>228</v>
      </c>
    </row>
    <row r="276" spans="1:3" x14ac:dyDescent="0.25">
      <c r="A276" s="90" t="s">
        <v>4404</v>
      </c>
      <c r="B276" s="99" t="s">
        <v>1688</v>
      </c>
      <c r="C276" s="90">
        <f>VLOOKUP(GroupVertices[[#This Row],[Vertex]], Vertices[], MATCH("ID", Vertices[#Headers], 0), FALSE)</f>
        <v>105</v>
      </c>
    </row>
    <row r="277" spans="1:3" x14ac:dyDescent="0.25">
      <c r="A277" s="90" t="s">
        <v>4404</v>
      </c>
      <c r="B277" s="99" t="s">
        <v>1689</v>
      </c>
      <c r="C277" s="90">
        <f>VLOOKUP(GroupVertices[[#This Row],[Vertex]], Vertices[], MATCH("ID", Vertices[#Headers], 0), FALSE)</f>
        <v>106</v>
      </c>
    </row>
    <row r="278" spans="1:3" x14ac:dyDescent="0.25">
      <c r="A278" s="90" t="s">
        <v>4404</v>
      </c>
      <c r="B278" s="99" t="s">
        <v>1690</v>
      </c>
      <c r="C278" s="90">
        <f>VLOOKUP(GroupVertices[[#This Row],[Vertex]], Vertices[], MATCH("ID", Vertices[#Headers], 0), FALSE)</f>
        <v>107</v>
      </c>
    </row>
    <row r="279" spans="1:3" x14ac:dyDescent="0.25">
      <c r="A279" s="90" t="s">
        <v>4404</v>
      </c>
      <c r="B279" s="99" t="s">
        <v>1839</v>
      </c>
      <c r="C279" s="90">
        <f>VLOOKUP(GroupVertices[[#This Row],[Vertex]], Vertices[], MATCH("ID", Vertices[#Headers], 0), FALSE)</f>
        <v>229</v>
      </c>
    </row>
    <row r="280" spans="1:3" x14ac:dyDescent="0.25">
      <c r="A280" s="90" t="s">
        <v>4404</v>
      </c>
      <c r="B280" s="99" t="s">
        <v>1840</v>
      </c>
      <c r="C280" s="90">
        <f>VLOOKUP(GroupVertices[[#This Row],[Vertex]], Vertices[], MATCH("ID", Vertices[#Headers], 0), FALSE)</f>
        <v>230</v>
      </c>
    </row>
    <row r="281" spans="1:3" x14ac:dyDescent="0.25">
      <c r="A281" s="90" t="s">
        <v>4404</v>
      </c>
      <c r="B281" s="99" t="s">
        <v>1861</v>
      </c>
      <c r="C281" s="90">
        <f>VLOOKUP(GroupVertices[[#This Row],[Vertex]], Vertices[], MATCH("ID", Vertices[#Headers], 0), FALSE)</f>
        <v>314</v>
      </c>
    </row>
    <row r="282" spans="1:3" x14ac:dyDescent="0.25">
      <c r="A282" s="90" t="s">
        <v>4404</v>
      </c>
      <c r="B282" s="99" t="s">
        <v>1862</v>
      </c>
      <c r="C282" s="90">
        <f>VLOOKUP(GroupVertices[[#This Row],[Vertex]], Vertices[], MATCH("ID", Vertices[#Headers], 0), FALSE)</f>
        <v>136</v>
      </c>
    </row>
    <row r="283" spans="1:3" x14ac:dyDescent="0.25">
      <c r="A283" s="90" t="s">
        <v>4404</v>
      </c>
      <c r="B283" s="99" t="s">
        <v>3361</v>
      </c>
      <c r="C283" s="90">
        <f>VLOOKUP(GroupVertices[[#This Row],[Vertex]], Vertices[], MATCH("ID", Vertices[#Headers], 0), FALSE)</f>
        <v>177</v>
      </c>
    </row>
    <row r="284" spans="1:3" x14ac:dyDescent="0.25">
      <c r="A284" s="90" t="s">
        <v>4404</v>
      </c>
      <c r="B284" s="99" t="s">
        <v>3362</v>
      </c>
      <c r="C284" s="90">
        <f>VLOOKUP(GroupVertices[[#This Row],[Vertex]], Vertices[], MATCH("ID", Vertices[#Headers], 0), FALSE)</f>
        <v>317</v>
      </c>
    </row>
    <row r="285" spans="1:3" x14ac:dyDescent="0.25">
      <c r="A285" s="90" t="s">
        <v>4404</v>
      </c>
      <c r="B285" s="99" t="s">
        <v>3363</v>
      </c>
      <c r="C285" s="90">
        <f>VLOOKUP(GroupVertices[[#This Row],[Vertex]], Vertices[], MATCH("ID", Vertices[#Headers], 0), FALSE)</f>
        <v>88</v>
      </c>
    </row>
    <row r="286" spans="1:3" x14ac:dyDescent="0.25">
      <c r="A286" s="90" t="s">
        <v>4404</v>
      </c>
      <c r="B286" s="99" t="s">
        <v>3371</v>
      </c>
      <c r="C286" s="90">
        <f>VLOOKUP(GroupVertices[[#This Row],[Vertex]], Vertices[], MATCH("ID", Vertices[#Headers], 0), FALSE)</f>
        <v>338</v>
      </c>
    </row>
    <row r="287" spans="1:3" x14ac:dyDescent="0.25">
      <c r="A287" s="90" t="s">
        <v>4404</v>
      </c>
      <c r="B287" s="99" t="s">
        <v>3364</v>
      </c>
      <c r="C287" s="90">
        <f>VLOOKUP(GroupVertices[[#This Row],[Vertex]], Vertices[], MATCH("ID", Vertices[#Headers], 0), FALSE)</f>
        <v>170</v>
      </c>
    </row>
    <row r="288" spans="1:3" x14ac:dyDescent="0.25">
      <c r="A288" s="90" t="s">
        <v>4404</v>
      </c>
      <c r="B288" s="99" t="s">
        <v>3365</v>
      </c>
      <c r="C288" s="90">
        <f>VLOOKUP(GroupVertices[[#This Row],[Vertex]], Vertices[], MATCH("ID", Vertices[#Headers], 0), FALSE)</f>
        <v>298</v>
      </c>
    </row>
    <row r="289" spans="1:3" x14ac:dyDescent="0.25">
      <c r="A289" s="90" t="s">
        <v>4404</v>
      </c>
      <c r="B289" s="99" t="s">
        <v>3366</v>
      </c>
      <c r="C289" s="90">
        <f>VLOOKUP(GroupVertices[[#This Row],[Vertex]], Vertices[], MATCH("ID", Vertices[#Headers], 0), FALSE)</f>
        <v>143</v>
      </c>
    </row>
    <row r="290" spans="1:3" x14ac:dyDescent="0.25">
      <c r="A290" s="90" t="s">
        <v>4404</v>
      </c>
      <c r="B290" s="99" t="s">
        <v>3367</v>
      </c>
      <c r="C290" s="90">
        <f>VLOOKUP(GroupVertices[[#This Row],[Vertex]], Vertices[], MATCH("ID", Vertices[#Headers], 0), FALSE)</f>
        <v>299</v>
      </c>
    </row>
    <row r="291" spans="1:3" x14ac:dyDescent="0.25">
      <c r="A291" s="90" t="s">
        <v>4404</v>
      </c>
      <c r="B291" s="99" t="s">
        <v>3368</v>
      </c>
      <c r="C291" s="90">
        <f>VLOOKUP(GroupVertices[[#This Row],[Vertex]], Vertices[], MATCH("ID", Vertices[#Headers], 0), FALSE)</f>
        <v>67</v>
      </c>
    </row>
    <row r="292" spans="1:3" x14ac:dyDescent="0.25">
      <c r="A292" s="90" t="s">
        <v>4404</v>
      </c>
      <c r="B292" s="99" t="s">
        <v>3369</v>
      </c>
      <c r="C292" s="90">
        <f>VLOOKUP(GroupVertices[[#This Row],[Vertex]], Vertices[], MATCH("ID", Vertices[#Headers], 0), FALSE)</f>
        <v>119</v>
      </c>
    </row>
    <row r="293" spans="1:3" x14ac:dyDescent="0.25">
      <c r="A293" s="90" t="s">
        <v>4404</v>
      </c>
      <c r="B293" s="99" t="s">
        <v>3370</v>
      </c>
      <c r="C293" s="90">
        <f>VLOOKUP(GroupVertices[[#This Row],[Vertex]], Vertices[], MATCH("ID", Vertices[#Headers], 0), FALSE)</f>
        <v>247</v>
      </c>
    </row>
    <row r="294" spans="1:3" x14ac:dyDescent="0.25">
      <c r="A294" s="90" t="s">
        <v>4404</v>
      </c>
      <c r="B294" s="99" t="s">
        <v>3482</v>
      </c>
      <c r="C294" s="90">
        <f>VLOOKUP(GroupVertices[[#This Row],[Vertex]], Vertices[], MATCH("ID", Vertices[#Headers], 0), FALSE)</f>
        <v>248</v>
      </c>
    </row>
    <row r="295" spans="1:3" x14ac:dyDescent="0.25">
      <c r="A295" s="90" t="s">
        <v>4404</v>
      </c>
      <c r="B295" s="99" t="s">
        <v>3483</v>
      </c>
      <c r="C295" s="90">
        <f>VLOOKUP(GroupVertices[[#This Row],[Vertex]], Vertices[], MATCH("ID", Vertices[#Headers], 0), FALSE)</f>
        <v>176</v>
      </c>
    </row>
    <row r="296" spans="1:3" x14ac:dyDescent="0.25">
      <c r="A296" s="90" t="s">
        <v>4404</v>
      </c>
      <c r="B296" s="99" t="s">
        <v>3501</v>
      </c>
      <c r="C296" s="90">
        <f>VLOOKUP(GroupVertices[[#This Row],[Vertex]], Vertices[], MATCH("ID", Vertices[#Headers], 0), FALSE)</f>
        <v>249</v>
      </c>
    </row>
    <row r="297" spans="1:3" x14ac:dyDescent="0.25">
      <c r="A297" s="90" t="s">
        <v>4404</v>
      </c>
      <c r="B297" s="99" t="s">
        <v>3511</v>
      </c>
      <c r="C297" s="90">
        <f>VLOOKUP(GroupVertices[[#This Row],[Vertex]], Vertices[], MATCH("ID", Vertices[#Headers], 0), FALSE)</f>
        <v>250</v>
      </c>
    </row>
    <row r="298" spans="1:3" x14ac:dyDescent="0.25">
      <c r="A298" s="90" t="s">
        <v>4404</v>
      </c>
      <c r="B298" s="99" t="s">
        <v>3968</v>
      </c>
      <c r="C298" s="90">
        <f>VLOOKUP(GroupVertices[[#This Row],[Vertex]], Vertices[], MATCH("ID", Vertices[#Headers], 0), FALSE)</f>
        <v>191</v>
      </c>
    </row>
    <row r="299" spans="1:3" x14ac:dyDescent="0.25">
      <c r="A299" s="90" t="s">
        <v>4404</v>
      </c>
      <c r="B299" s="99" t="s">
        <v>4372</v>
      </c>
      <c r="C299" s="90">
        <f>VLOOKUP(GroupVertices[[#This Row],[Vertex]], Vertices[], MATCH("ID", Vertices[#Headers], 0), FALSE)</f>
        <v>83</v>
      </c>
    </row>
    <row r="300" spans="1:3" x14ac:dyDescent="0.25">
      <c r="A300" s="90" t="s">
        <v>4405</v>
      </c>
      <c r="B300" s="99" t="s">
        <v>471</v>
      </c>
      <c r="C300" s="90">
        <f>VLOOKUP(GroupVertices[[#This Row],[Vertex]], Vertices[], MATCH("ID", Vertices[#Headers], 0), FALSE)</f>
        <v>181</v>
      </c>
    </row>
    <row r="301" spans="1:3" x14ac:dyDescent="0.25">
      <c r="A301" s="90" t="s">
        <v>4405</v>
      </c>
      <c r="B301" s="99" t="s">
        <v>473</v>
      </c>
      <c r="C301" s="90">
        <f>VLOOKUP(GroupVertices[[#This Row],[Vertex]], Vertices[], MATCH("ID", Vertices[#Headers], 0), FALSE)</f>
        <v>323</v>
      </c>
    </row>
    <row r="302" spans="1:3" x14ac:dyDescent="0.25">
      <c r="A302" s="90" t="s">
        <v>4405</v>
      </c>
      <c r="B302" s="99" t="s">
        <v>501</v>
      </c>
      <c r="C302" s="90">
        <f>VLOOKUP(GroupVertices[[#This Row],[Vertex]], Vertices[], MATCH("ID", Vertices[#Headers], 0), FALSE)</f>
        <v>146</v>
      </c>
    </row>
    <row r="303" spans="1:3" x14ac:dyDescent="0.25">
      <c r="A303" s="90" t="s">
        <v>4405</v>
      </c>
      <c r="B303" s="99" t="s">
        <v>502</v>
      </c>
      <c r="C303" s="90">
        <f>VLOOKUP(GroupVertices[[#This Row],[Vertex]], Vertices[], MATCH("ID", Vertices[#Headers], 0), FALSE)</f>
        <v>82</v>
      </c>
    </row>
    <row r="304" spans="1:3" x14ac:dyDescent="0.25">
      <c r="A304" s="90" t="s">
        <v>4405</v>
      </c>
      <c r="B304" s="99" t="s">
        <v>503</v>
      </c>
      <c r="C304" s="90">
        <f>VLOOKUP(GroupVertices[[#This Row],[Vertex]], Vertices[], MATCH("ID", Vertices[#Headers], 0), FALSE)</f>
        <v>259</v>
      </c>
    </row>
    <row r="305" spans="1:3" x14ac:dyDescent="0.25">
      <c r="A305" s="90" t="s">
        <v>4405</v>
      </c>
      <c r="B305" s="99" t="s">
        <v>504</v>
      </c>
      <c r="C305" s="90">
        <f>VLOOKUP(GroupVertices[[#This Row],[Vertex]], Vertices[], MATCH("ID", Vertices[#Headers], 0), FALSE)</f>
        <v>260</v>
      </c>
    </row>
    <row r="306" spans="1:3" x14ac:dyDescent="0.25">
      <c r="A306" s="90" t="s">
        <v>4405</v>
      </c>
      <c r="B306" s="99" t="s">
        <v>505</v>
      </c>
      <c r="C306" s="90">
        <f>VLOOKUP(GroupVertices[[#This Row],[Vertex]], Vertices[], MATCH("ID", Vertices[#Headers], 0), FALSE)</f>
        <v>261</v>
      </c>
    </row>
    <row r="307" spans="1:3" x14ac:dyDescent="0.25">
      <c r="A307" s="90" t="s">
        <v>4405</v>
      </c>
      <c r="B307" s="99" t="s">
        <v>506</v>
      </c>
      <c r="C307" s="90">
        <f>VLOOKUP(GroupVertices[[#This Row],[Vertex]], Vertices[], MATCH("ID", Vertices[#Headers], 0), FALSE)</f>
        <v>168</v>
      </c>
    </row>
    <row r="308" spans="1:3" x14ac:dyDescent="0.25">
      <c r="A308" s="90" t="s">
        <v>4405</v>
      </c>
      <c r="B308" s="99" t="s">
        <v>507</v>
      </c>
      <c r="C308" s="90">
        <f>VLOOKUP(GroupVertices[[#This Row],[Vertex]], Vertices[], MATCH("ID", Vertices[#Headers], 0), FALSE)</f>
        <v>158</v>
      </c>
    </row>
    <row r="309" spans="1:3" x14ac:dyDescent="0.25">
      <c r="A309" s="90" t="s">
        <v>4405</v>
      </c>
      <c r="B309" s="99" t="s">
        <v>511</v>
      </c>
      <c r="C309" s="90">
        <f>VLOOKUP(GroupVertices[[#This Row],[Vertex]], Vertices[], MATCH("ID", Vertices[#Headers], 0), FALSE)</f>
        <v>349</v>
      </c>
    </row>
    <row r="310" spans="1:3" x14ac:dyDescent="0.25">
      <c r="A310" s="90" t="s">
        <v>4405</v>
      </c>
      <c r="B310" s="99" t="s">
        <v>512</v>
      </c>
      <c r="C310" s="90">
        <f>VLOOKUP(GroupVertices[[#This Row],[Vertex]], Vertices[], MATCH("ID", Vertices[#Headers], 0), FALSE)</f>
        <v>350</v>
      </c>
    </row>
    <row r="311" spans="1:3" x14ac:dyDescent="0.25">
      <c r="A311" s="90" t="s">
        <v>4405</v>
      </c>
      <c r="B311" s="99" t="s">
        <v>513</v>
      </c>
      <c r="C311" s="90">
        <f>VLOOKUP(GroupVertices[[#This Row],[Vertex]], Vertices[], MATCH("ID", Vertices[#Headers], 0), FALSE)</f>
        <v>351</v>
      </c>
    </row>
    <row r="312" spans="1:3" x14ac:dyDescent="0.25">
      <c r="A312" s="90" t="s">
        <v>4405</v>
      </c>
      <c r="B312" s="99" t="s">
        <v>514</v>
      </c>
      <c r="C312" s="90">
        <f>VLOOKUP(GroupVertices[[#This Row],[Vertex]], Vertices[], MATCH("ID", Vertices[#Headers], 0), FALSE)</f>
        <v>345</v>
      </c>
    </row>
    <row r="313" spans="1:3" x14ac:dyDescent="0.25">
      <c r="A313" s="90" t="s">
        <v>4405</v>
      </c>
      <c r="B313" s="99" t="s">
        <v>515</v>
      </c>
      <c r="C313" s="90">
        <f>VLOOKUP(GroupVertices[[#This Row],[Vertex]], Vertices[], MATCH("ID", Vertices[#Headers], 0), FALSE)</f>
        <v>346</v>
      </c>
    </row>
    <row r="314" spans="1:3" x14ac:dyDescent="0.25">
      <c r="A314" s="90" t="s">
        <v>4405</v>
      </c>
      <c r="B314" s="99" t="s">
        <v>516</v>
      </c>
      <c r="C314" s="90">
        <f>VLOOKUP(GroupVertices[[#This Row],[Vertex]], Vertices[], MATCH("ID", Vertices[#Headers], 0), FALSE)</f>
        <v>347</v>
      </c>
    </row>
    <row r="315" spans="1:3" x14ac:dyDescent="0.25">
      <c r="A315" s="90" t="s">
        <v>4405</v>
      </c>
      <c r="B315" s="99" t="s">
        <v>671</v>
      </c>
      <c r="C315" s="90">
        <f>VLOOKUP(GroupVertices[[#This Row],[Vertex]], Vertices[], MATCH("ID", Vertices[#Headers], 0), FALSE)</f>
        <v>52</v>
      </c>
    </row>
    <row r="316" spans="1:3" x14ac:dyDescent="0.25">
      <c r="A316" s="90" t="s">
        <v>4405</v>
      </c>
      <c r="B316" s="99" t="s">
        <v>672</v>
      </c>
      <c r="C316" s="90">
        <f>VLOOKUP(GroupVertices[[#This Row],[Vertex]], Vertices[], MATCH("ID", Vertices[#Headers], 0), FALSE)</f>
        <v>40</v>
      </c>
    </row>
    <row r="317" spans="1:3" x14ac:dyDescent="0.25">
      <c r="A317" s="90" t="s">
        <v>4405</v>
      </c>
      <c r="B317" s="99" t="s">
        <v>675</v>
      </c>
      <c r="C317" s="90">
        <f>VLOOKUP(GroupVertices[[#This Row],[Vertex]], Vertices[], MATCH("ID", Vertices[#Headers], 0), FALSE)</f>
        <v>331</v>
      </c>
    </row>
    <row r="318" spans="1:3" x14ac:dyDescent="0.25">
      <c r="A318" s="90" t="s">
        <v>4405</v>
      </c>
      <c r="B318" s="99" t="s">
        <v>673</v>
      </c>
      <c r="C318" s="90">
        <f>VLOOKUP(GroupVertices[[#This Row],[Vertex]], Vertices[], MATCH("ID", Vertices[#Headers], 0), FALSE)</f>
        <v>200</v>
      </c>
    </row>
    <row r="319" spans="1:3" x14ac:dyDescent="0.25">
      <c r="A319" s="90" t="s">
        <v>4405</v>
      </c>
      <c r="B319" s="99" t="s">
        <v>2825</v>
      </c>
      <c r="C319" s="90">
        <f>VLOOKUP(GroupVertices[[#This Row],[Vertex]], Vertices[], MATCH("ID", Vertices[#Headers], 0), FALSE)</f>
        <v>154</v>
      </c>
    </row>
    <row r="320" spans="1:3" x14ac:dyDescent="0.25">
      <c r="A320" s="90" t="s">
        <v>4405</v>
      </c>
      <c r="B320" s="99" t="s">
        <v>2826</v>
      </c>
      <c r="C320" s="90">
        <f>VLOOKUP(GroupVertices[[#This Row],[Vertex]], Vertices[], MATCH("ID", Vertices[#Headers], 0), FALSE)</f>
        <v>6</v>
      </c>
    </row>
    <row r="321" spans="1:3" x14ac:dyDescent="0.25">
      <c r="A321" s="90" t="s">
        <v>4405</v>
      </c>
      <c r="B321" s="99" t="s">
        <v>2827</v>
      </c>
      <c r="C321" s="90">
        <f>VLOOKUP(GroupVertices[[#This Row],[Vertex]], Vertices[], MATCH("ID", Vertices[#Headers], 0), FALSE)</f>
        <v>41</v>
      </c>
    </row>
    <row r="322" spans="1:3" x14ac:dyDescent="0.25">
      <c r="A322" s="90" t="s">
        <v>4405</v>
      </c>
      <c r="B322" s="99" t="s">
        <v>2828</v>
      </c>
      <c r="C322" s="90">
        <f>VLOOKUP(GroupVertices[[#This Row],[Vertex]], Vertices[], MATCH("ID", Vertices[#Headers], 0), FALSE)</f>
        <v>4</v>
      </c>
    </row>
    <row r="323" spans="1:3" x14ac:dyDescent="0.25">
      <c r="A323" s="90" t="s">
        <v>4405</v>
      </c>
      <c r="B323" s="99" t="s">
        <v>2830</v>
      </c>
      <c r="C323" s="90">
        <f>VLOOKUP(GroupVertices[[#This Row],[Vertex]], Vertices[], MATCH("ID", Vertices[#Headers], 0), FALSE)</f>
        <v>5</v>
      </c>
    </row>
    <row r="324" spans="1:3" x14ac:dyDescent="0.25">
      <c r="A324" s="90" t="s">
        <v>4405</v>
      </c>
      <c r="B324" s="99" t="s">
        <v>2829</v>
      </c>
      <c r="C324" s="90">
        <f>VLOOKUP(GroupVertices[[#This Row],[Vertex]], Vertices[], MATCH("ID", Vertices[#Headers], 0), FALSE)</f>
        <v>3</v>
      </c>
    </row>
    <row r="325" spans="1:3" x14ac:dyDescent="0.25">
      <c r="A325" s="90" t="s">
        <v>4405</v>
      </c>
      <c r="B325" s="99" t="s">
        <v>2927</v>
      </c>
      <c r="C325" s="90">
        <f>VLOOKUP(GroupVertices[[#This Row],[Vertex]], Vertices[], MATCH("ID", Vertices[#Headers], 0), FALSE)</f>
        <v>290</v>
      </c>
    </row>
    <row r="326" spans="1:3" x14ac:dyDescent="0.25">
      <c r="A326" s="90" t="s">
        <v>4405</v>
      </c>
      <c r="B326" s="99" t="s">
        <v>2938</v>
      </c>
      <c r="C326" s="90">
        <f>VLOOKUP(GroupVertices[[#This Row],[Vertex]], Vertices[], MATCH("ID", Vertices[#Headers], 0), FALSE)</f>
        <v>291</v>
      </c>
    </row>
    <row r="327" spans="1:3" x14ac:dyDescent="0.25">
      <c r="A327" s="90" t="s">
        <v>4405</v>
      </c>
      <c r="B327" s="99" t="s">
        <v>2939</v>
      </c>
      <c r="C327" s="90">
        <f>VLOOKUP(GroupVertices[[#This Row],[Vertex]], Vertices[], MATCH("ID", Vertices[#Headers], 0), FALSE)</f>
        <v>292</v>
      </c>
    </row>
    <row r="328" spans="1:3" x14ac:dyDescent="0.25">
      <c r="A328" s="90" t="s">
        <v>4405</v>
      </c>
      <c r="B328" s="99" t="s">
        <v>2940</v>
      </c>
      <c r="C328" s="90">
        <f>VLOOKUP(GroupVertices[[#This Row],[Vertex]], Vertices[], MATCH("ID", Vertices[#Headers], 0), FALSE)</f>
        <v>238</v>
      </c>
    </row>
    <row r="329" spans="1:3" x14ac:dyDescent="0.25">
      <c r="A329" s="90" t="s">
        <v>4405</v>
      </c>
      <c r="B329" s="99" t="s">
        <v>2941</v>
      </c>
      <c r="C329" s="90">
        <f>VLOOKUP(GroupVertices[[#This Row],[Vertex]], Vertices[], MATCH("ID", Vertices[#Headers], 0), FALSE)</f>
        <v>161</v>
      </c>
    </row>
    <row r="330" spans="1:3" x14ac:dyDescent="0.25">
      <c r="A330" s="90" t="s">
        <v>4405</v>
      </c>
      <c r="B330" s="99" t="s">
        <v>2942</v>
      </c>
      <c r="C330" s="90">
        <f>VLOOKUP(GroupVertices[[#This Row],[Vertex]], Vertices[], MATCH("ID", Vertices[#Headers], 0), FALSE)</f>
        <v>116</v>
      </c>
    </row>
    <row r="331" spans="1:3" x14ac:dyDescent="0.25">
      <c r="A331" s="90" t="s">
        <v>4405</v>
      </c>
      <c r="B331" s="99" t="s">
        <v>2943</v>
      </c>
      <c r="C331" s="90">
        <f>VLOOKUP(GroupVertices[[#This Row],[Vertex]], Vertices[], MATCH("ID", Vertices[#Headers], 0), FALSE)</f>
        <v>239</v>
      </c>
    </row>
    <row r="332" spans="1:3" x14ac:dyDescent="0.25">
      <c r="A332" s="90" t="s">
        <v>4405</v>
      </c>
      <c r="B332" s="99" t="s">
        <v>2944</v>
      </c>
      <c r="C332" s="90">
        <f>VLOOKUP(GroupVertices[[#This Row],[Vertex]], Vertices[], MATCH("ID", Vertices[#Headers], 0), FALSE)</f>
        <v>240</v>
      </c>
    </row>
    <row r="333" spans="1:3" x14ac:dyDescent="0.25">
      <c r="A333" s="90" t="s">
        <v>4405</v>
      </c>
      <c r="B333" s="99" t="s">
        <v>2945</v>
      </c>
      <c r="C333" s="90">
        <f>VLOOKUP(GroupVertices[[#This Row],[Vertex]], Vertices[], MATCH("ID", Vertices[#Headers], 0), FALSE)</f>
        <v>175</v>
      </c>
    </row>
    <row r="334" spans="1:3" x14ac:dyDescent="0.25">
      <c r="A334" s="90" t="s">
        <v>4405</v>
      </c>
      <c r="B334" s="99" t="s">
        <v>3028</v>
      </c>
      <c r="C334" s="90">
        <f>VLOOKUP(GroupVertices[[#This Row],[Vertex]], Vertices[], MATCH("ID", Vertices[#Headers], 0), FALSE)</f>
        <v>70</v>
      </c>
    </row>
    <row r="335" spans="1:3" x14ac:dyDescent="0.25">
      <c r="A335" s="90" t="s">
        <v>4405</v>
      </c>
      <c r="B335" s="99" t="s">
        <v>3029</v>
      </c>
      <c r="C335" s="90">
        <f>VLOOKUP(GroupVertices[[#This Row],[Vertex]], Vertices[], MATCH("ID", Vertices[#Headers], 0), FALSE)</f>
        <v>332</v>
      </c>
    </row>
    <row r="336" spans="1:3" x14ac:dyDescent="0.25">
      <c r="A336" s="90" t="s">
        <v>4405</v>
      </c>
      <c r="B336" s="99" t="s">
        <v>3348</v>
      </c>
      <c r="C336" s="90">
        <f>VLOOKUP(GroupVertices[[#This Row],[Vertex]], Vertices[], MATCH("ID", Vertices[#Headers], 0), FALSE)</f>
        <v>246</v>
      </c>
    </row>
    <row r="337" spans="1:3" x14ac:dyDescent="0.25">
      <c r="A337" s="90" t="s">
        <v>4405</v>
      </c>
      <c r="B337" s="99" t="s">
        <v>3830</v>
      </c>
      <c r="C337" s="90">
        <f>VLOOKUP(GroupVertices[[#This Row],[Vertex]], Vertices[], MATCH("ID", Vertices[#Headers], 0), FALSE)</f>
        <v>150</v>
      </c>
    </row>
    <row r="338" spans="1:3" x14ac:dyDescent="0.25">
      <c r="A338" s="90" t="s">
        <v>4405</v>
      </c>
      <c r="B338" s="99" t="s">
        <v>3831</v>
      </c>
      <c r="C338" s="90">
        <f>VLOOKUP(GroupVertices[[#This Row],[Vertex]], Vertices[], MATCH("ID", Vertices[#Headers], 0), FALSE)</f>
        <v>301</v>
      </c>
    </row>
    <row r="339" spans="1:3" x14ac:dyDescent="0.25">
      <c r="A339" s="90" t="s">
        <v>4405</v>
      </c>
      <c r="B339" s="99" t="s">
        <v>3832</v>
      </c>
      <c r="C339" s="90">
        <f>VLOOKUP(GroupVertices[[#This Row],[Vertex]], Vertices[], MATCH("ID", Vertices[#Headers], 0), FALSE)</f>
        <v>197</v>
      </c>
    </row>
    <row r="340" spans="1:3" x14ac:dyDescent="0.25">
      <c r="A340" s="90" t="s">
        <v>4405</v>
      </c>
      <c r="B340" s="99" t="s">
        <v>3835</v>
      </c>
      <c r="C340" s="90">
        <f>VLOOKUP(GroupVertices[[#This Row],[Vertex]], Vertices[], MATCH("ID", Vertices[#Headers], 0), FALSE)</f>
        <v>370</v>
      </c>
    </row>
    <row r="341" spans="1:3" x14ac:dyDescent="0.25">
      <c r="A341" s="90" t="s">
        <v>4405</v>
      </c>
      <c r="B341" s="99" t="s">
        <v>3833</v>
      </c>
      <c r="C341" s="90">
        <f>VLOOKUP(GroupVertices[[#This Row],[Vertex]], Vertices[], MATCH("ID", Vertices[#Headers], 0), FALSE)</f>
        <v>145</v>
      </c>
    </row>
    <row r="342" spans="1:3" x14ac:dyDescent="0.25">
      <c r="A342" s="90" t="s">
        <v>4405</v>
      </c>
      <c r="B342" s="99" t="s">
        <v>3834</v>
      </c>
      <c r="C342" s="90">
        <f>VLOOKUP(GroupVertices[[#This Row],[Vertex]], Vertices[], MATCH("ID", Vertices[#Headers], 0), FALSE)</f>
        <v>164</v>
      </c>
    </row>
    <row r="343" spans="1:3" x14ac:dyDescent="0.25">
      <c r="A343" s="90" t="s">
        <v>4405</v>
      </c>
      <c r="B343" s="99" t="s">
        <v>3903</v>
      </c>
      <c r="C343" s="90">
        <f>VLOOKUP(GroupVertices[[#This Row],[Vertex]], Vertices[], MATCH("ID", Vertices[#Headers], 0), FALSE)</f>
        <v>124</v>
      </c>
    </row>
    <row r="344" spans="1:3" x14ac:dyDescent="0.25">
      <c r="A344" s="90" t="s">
        <v>4405</v>
      </c>
      <c r="B344" s="99" t="s">
        <v>3904</v>
      </c>
      <c r="C344" s="90">
        <f>VLOOKUP(GroupVertices[[#This Row],[Vertex]], Vertices[], MATCH("ID", Vertices[#Headers], 0), FALSE)</f>
        <v>156</v>
      </c>
    </row>
    <row r="345" spans="1:3" x14ac:dyDescent="0.25">
      <c r="A345" s="90" t="s">
        <v>4405</v>
      </c>
      <c r="B345" s="99" t="s">
        <v>3905</v>
      </c>
      <c r="C345" s="90">
        <f>VLOOKUP(GroupVertices[[#This Row],[Vertex]], Vertices[], MATCH("ID", Vertices[#Headers], 0), FALSE)</f>
        <v>76</v>
      </c>
    </row>
    <row r="346" spans="1:3" x14ac:dyDescent="0.25">
      <c r="A346" s="90" t="s">
        <v>4405</v>
      </c>
      <c r="B346" s="99" t="s">
        <v>3906</v>
      </c>
      <c r="C346" s="90">
        <f>VLOOKUP(GroupVertices[[#This Row],[Vertex]], Vertices[], MATCH("ID", Vertices[#Headers], 0), FALSE)</f>
        <v>256</v>
      </c>
    </row>
    <row r="347" spans="1:3" x14ac:dyDescent="0.25">
      <c r="A347" s="90" t="s">
        <v>4405</v>
      </c>
      <c r="B347" s="99" t="s">
        <v>3907</v>
      </c>
      <c r="C347" s="90">
        <f>VLOOKUP(GroupVertices[[#This Row],[Vertex]], Vertices[], MATCH("ID", Vertices[#Headers], 0), FALSE)</f>
        <v>257</v>
      </c>
    </row>
  </sheetData>
  <dataConsolidate/>
  <dataValidations xWindow="58" yWindow="226" count="3">
    <dataValidation allowBlank="1" showInputMessage="1" showErrorMessage="1" promptTitle="Group Name" prompt="Enter the name of the group.  The group name must also be entered on the Groups worksheet." sqref="A2:A347"/>
    <dataValidation allowBlank="1" showInputMessage="1" showErrorMessage="1" promptTitle="Vertex Name" prompt="Enter the name of a vertex to include in the group." sqref="B2:B347"/>
    <dataValidation allowBlank="1" showInputMessage="1" promptTitle="Vertex ID" prompt="This is the value of the hidden ID cell in the Vertices worksheet.  It gets filled in by the items on the NodeXL, Analysis, Groups menu." sqref="C2:C347"/>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AB7" sqref="AB7"/>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t="s">
        <v>4419</v>
      </c>
      <c r="B2" s="36" t="s">
        <v>5278</v>
      </c>
      <c r="D2" s="33">
        <f>MIN(Vertices[Degree])</f>
        <v>1</v>
      </c>
      <c r="E2" s="3">
        <f>COUNTIF(Vertices[Degree], "&gt;= " &amp; D2) - COUNTIF(Vertices[Degree], "&gt;=" &amp; D3)</f>
        <v>358</v>
      </c>
      <c r="F2" s="39">
        <f>MIN(Vertices[In-Degree])</f>
        <v>0</v>
      </c>
      <c r="G2" s="40">
        <f>COUNTIF(Vertices[In-Degree], "&gt;= " &amp; F2) - COUNTIF(Vertices[In-Degree], "&gt;=" &amp; F3)</f>
        <v>362</v>
      </c>
      <c r="H2" s="39">
        <f>MIN(Vertices[Out-Degree])</f>
        <v>0</v>
      </c>
      <c r="I2" s="40">
        <f>COUNTIF(Vertices[Out-Degree], "&gt;= " &amp; H2) - COUNTIF(Vertices[Out-Degree], "&gt;=" &amp; H3)</f>
        <v>58</v>
      </c>
      <c r="J2" s="39">
        <f>MIN(Vertices[Betweenness Centrality])</f>
        <v>0</v>
      </c>
      <c r="K2" s="40">
        <f>COUNTIF(Vertices[Betweenness Centrality], "&gt;= " &amp; J2) - COUNTIF(Vertices[Betweenness Centrality], "&gt;=" &amp; J3)</f>
        <v>364</v>
      </c>
      <c r="L2" s="39">
        <f>MIN(Vertices[Closeness Centrality])</f>
        <v>8.6600000000000002E-4</v>
      </c>
      <c r="M2" s="40">
        <f>COUNTIF(Vertices[Closeness Centrality], "&gt;= " &amp; L2) - COUNTIF(Vertices[Closeness Centrality], "&gt;=" &amp; L3)</f>
        <v>54</v>
      </c>
      <c r="N2" s="39">
        <f>MIN(Vertices[Eigenvector Centrality])</f>
        <v>9.1000000000000003E-5</v>
      </c>
      <c r="O2" s="40">
        <f>COUNTIF(Vertices[Eigenvector Centrality], "&gt;= " &amp; N2) - COUNTIF(Vertices[Eigenvector Centrality], "&gt;=" &amp; N3)</f>
        <v>53</v>
      </c>
      <c r="P2" s="39">
        <f>MIN(Vertices[PageRank])</f>
        <v>0.36523600000000001</v>
      </c>
      <c r="Q2" s="40">
        <f>COUNTIF(Vertices[PageRank], "&gt;= " &amp; P2) - COUNTIF(Vertices[PageRank], "&gt;=" &amp; P3)</f>
        <v>358</v>
      </c>
      <c r="R2" s="39">
        <f>MIN(Vertices[Clustering Coefficient])</f>
        <v>0</v>
      </c>
      <c r="S2" s="45">
        <f>COUNTIF(Vertices[Clustering Coefficient], "&gt;= " &amp; R2) - COUNTIF(Vertices[Clustering Coefficient], "&gt;=" &amp; R3)</f>
        <v>308</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25">
      <c r="A3" s="159"/>
      <c r="B3" s="159"/>
      <c r="D3" s="34">
        <f t="shared" ref="D3:D26" si="1">D2+($D$57-$D$2)/BinDivisor</f>
        <v>6.6</v>
      </c>
      <c r="E3" s="3">
        <f>COUNTIF(Vertices[Degree], "&gt;= " &amp; D3) - COUNTIF(Vertices[Degree], "&gt;=" &amp; D4)</f>
        <v>5</v>
      </c>
      <c r="F3" s="41">
        <f t="shared" ref="F3:F26" si="2">F2+($F$57-$F$2)/BinDivisor</f>
        <v>5.6</v>
      </c>
      <c r="G3" s="42">
        <f>COUNTIF(Vertices[In-Degree], "&gt;= " &amp; F3) - COUNTIF(Vertices[In-Degree], "&gt;=" &amp; F4)</f>
        <v>1</v>
      </c>
      <c r="H3" s="41">
        <f t="shared" ref="H3:H26" si="3">H2+($H$57-$H$2)/BinDivisor</f>
        <v>0.14545454545454545</v>
      </c>
      <c r="I3" s="42">
        <f>COUNTIF(Vertices[Out-Degree], "&gt;= " &amp; H3) - COUNTIF(Vertices[Out-Degree], "&gt;=" &amp; H4)</f>
        <v>0</v>
      </c>
      <c r="J3" s="41">
        <f t="shared" ref="J3:J26" si="4">J2+($J$57-$J$2)/BinDivisor</f>
        <v>1144.8900986000001</v>
      </c>
      <c r="K3" s="42">
        <f>COUNTIF(Vertices[Betweenness Centrality], "&gt;= " &amp; J3) - COUNTIF(Vertices[Betweenness Centrality], "&gt;=" &amp; J4)</f>
        <v>2</v>
      </c>
      <c r="L3" s="41">
        <f t="shared" ref="L3:L26" si="5">L2+($L$57-$L$2)/BinDivisor</f>
        <v>8.9303636363636369E-4</v>
      </c>
      <c r="M3" s="42">
        <f>COUNTIF(Vertices[Closeness Centrality], "&gt;= " &amp; L3) - COUNTIF(Vertices[Closeness Centrality], "&gt;=" &amp; L4)</f>
        <v>3</v>
      </c>
      <c r="N3" s="41">
        <f t="shared" ref="N3:N26" si="6">N2+($N$57-$N$2)/BinDivisor</f>
        <v>6.887454545454546E-4</v>
      </c>
      <c r="O3" s="42">
        <f>COUNTIF(Vertices[Eigenvector Centrality], "&gt;= " &amp; N3) - COUNTIF(Vertices[Eigenvector Centrality], "&gt;=" &amp; N4)</f>
        <v>1</v>
      </c>
      <c r="P3" s="41">
        <f t="shared" ref="P3:P26" si="7">P2+($P$57-$P$2)/BinDivisor</f>
        <v>2.0147226363636364</v>
      </c>
      <c r="Q3" s="42">
        <f>COUNTIF(Vertices[PageRank], "&gt;= " &amp; P3) - COUNTIF(Vertices[PageRank], "&gt;=" &amp; P4)</f>
        <v>5</v>
      </c>
      <c r="R3" s="41">
        <f t="shared" ref="R3:R26" si="8">R2+($R$57-$R$2)/BinDivisor</f>
        <v>1.8181818181818181E-2</v>
      </c>
      <c r="S3" s="46">
        <f>COUNTIF(Vertices[Clustering Coefficient], "&gt;= " &amp; R3) - COUNTIF(Vertices[Clustering Coefficient], "&gt;=" &amp; R4)</f>
        <v>2</v>
      </c>
      <c r="T3" s="41" t="e">
        <f t="shared" ref="T3:T26" ca="1" si="9">T2+($T$57-$T$2)/BinDivisor</f>
        <v>#REF!</v>
      </c>
      <c r="U3" s="42" t="e">
        <f t="shared" ca="1" si="0"/>
        <v>#REF!</v>
      </c>
      <c r="W3" t="s">
        <v>125</v>
      </c>
      <c r="X3" t="s">
        <v>85</v>
      </c>
    </row>
    <row r="4" spans="1:24" x14ac:dyDescent="0.25">
      <c r="A4" s="36" t="s">
        <v>146</v>
      </c>
      <c r="B4" s="36">
        <v>368</v>
      </c>
      <c r="D4" s="34">
        <f t="shared" si="1"/>
        <v>12.2</v>
      </c>
      <c r="E4" s="3">
        <f>COUNTIF(Vertices[Degree], "&gt;= " &amp; D4) - COUNTIF(Vertices[Degree], "&gt;=" &amp; D5)</f>
        <v>0</v>
      </c>
      <c r="F4" s="39">
        <f t="shared" si="2"/>
        <v>11.2</v>
      </c>
      <c r="G4" s="40">
        <f>COUNTIF(Vertices[In-Degree], "&gt;= " &amp; F4) - COUNTIF(Vertices[In-Degree], "&gt;=" &amp; F5)</f>
        <v>0</v>
      </c>
      <c r="H4" s="39">
        <f t="shared" si="3"/>
        <v>0.29090909090909089</v>
      </c>
      <c r="I4" s="40">
        <f>COUNTIF(Vertices[Out-Degree], "&gt;= " &amp; H4) - COUNTIF(Vertices[Out-Degree], "&gt;=" &amp; H5)</f>
        <v>0</v>
      </c>
      <c r="J4" s="39">
        <f t="shared" si="4"/>
        <v>2289.7801972000002</v>
      </c>
      <c r="K4" s="40">
        <f>COUNTIF(Vertices[Betweenness Centrality], "&gt;= " &amp; J4) - COUNTIF(Vertices[Betweenness Centrality], "&gt;=" &amp; J5)</f>
        <v>1</v>
      </c>
      <c r="L4" s="39">
        <f t="shared" si="5"/>
        <v>9.2007272727272736E-4</v>
      </c>
      <c r="M4" s="40">
        <f>COUNTIF(Vertices[Closeness Centrality], "&gt;= " &amp; L4) - COUNTIF(Vertices[Closeness Centrality], "&gt;=" &amp; L5)</f>
        <v>0</v>
      </c>
      <c r="N4" s="39">
        <f t="shared" si="6"/>
        <v>1.2864909090909093E-3</v>
      </c>
      <c r="O4" s="40">
        <f>COUNTIF(Vertices[Eigenvector Centrality], "&gt;= " &amp; N4) - COUNTIF(Vertices[Eigenvector Centrality], "&gt;=" &amp; N5)</f>
        <v>0</v>
      </c>
      <c r="P4" s="39">
        <f t="shared" si="7"/>
        <v>3.6642092727272728</v>
      </c>
      <c r="Q4" s="40">
        <f>COUNTIF(Vertices[PageRank], "&gt;= " &amp; P4) - COUNTIF(Vertices[PageRank], "&gt;=" &amp; P5)</f>
        <v>3</v>
      </c>
      <c r="R4" s="39">
        <f t="shared" si="8"/>
        <v>3.6363636363636362E-2</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A5" s="159"/>
      <c r="B5" s="159"/>
      <c r="D5" s="34">
        <f t="shared" si="1"/>
        <v>17.799999999999997</v>
      </c>
      <c r="E5" s="3">
        <f>COUNTIF(Vertices[Degree], "&gt;= " &amp; D5) - COUNTIF(Vertices[Degree], "&gt;=" &amp; D6)</f>
        <v>3</v>
      </c>
      <c r="F5" s="41">
        <f t="shared" si="2"/>
        <v>16.799999999999997</v>
      </c>
      <c r="G5" s="42">
        <f>COUNTIF(Vertices[In-Degree], "&gt;= " &amp; F5) - COUNTIF(Vertices[In-Degree], "&gt;=" &amp; F6)</f>
        <v>3</v>
      </c>
      <c r="H5" s="41">
        <f t="shared" si="3"/>
        <v>0.43636363636363634</v>
      </c>
      <c r="I5" s="42">
        <f>COUNTIF(Vertices[Out-Degree], "&gt;= " &amp; H5) - COUNTIF(Vertices[Out-Degree], "&gt;=" &amp; H6)</f>
        <v>0</v>
      </c>
      <c r="J5" s="41">
        <f t="shared" si="4"/>
        <v>3434.6702958000005</v>
      </c>
      <c r="K5" s="42">
        <f>COUNTIF(Vertices[Betweenness Centrality], "&gt;= " &amp; J5) - COUNTIF(Vertices[Betweenness Centrality], "&gt;=" &amp; J6)</f>
        <v>0</v>
      </c>
      <c r="L5" s="41">
        <f t="shared" si="5"/>
        <v>9.4710909090909103E-4</v>
      </c>
      <c r="M5" s="42">
        <f>COUNTIF(Vertices[Closeness Centrality], "&gt;= " &amp; L5) - COUNTIF(Vertices[Closeness Centrality], "&gt;=" &amp; L6)</f>
        <v>0</v>
      </c>
      <c r="N5" s="41">
        <f t="shared" si="6"/>
        <v>1.8842363636363637E-3</v>
      </c>
      <c r="O5" s="42">
        <f>COUNTIF(Vertices[Eigenvector Centrality], "&gt;= " &amp; N5) - COUNTIF(Vertices[Eigenvector Centrality], "&gt;=" &amp; N6)</f>
        <v>3</v>
      </c>
      <c r="P5" s="41">
        <f t="shared" si="7"/>
        <v>5.3136959090909093</v>
      </c>
      <c r="Q5" s="42">
        <f>COUNTIF(Vertices[PageRank], "&gt;= " &amp; P5) - COUNTIF(Vertices[PageRank], "&gt;=" &amp; P6)</f>
        <v>0</v>
      </c>
      <c r="R5" s="41">
        <f t="shared" si="8"/>
        <v>5.4545454545454543E-2</v>
      </c>
      <c r="S5" s="46">
        <f>COUNTIF(Vertices[Clustering Coefficient], "&gt;= " &amp; R5) - COUNTIF(Vertices[Clustering Coefficient], "&gt;=" &amp; R6)</f>
        <v>0</v>
      </c>
      <c r="T5" s="41" t="e">
        <f t="shared" ca="1" si="9"/>
        <v>#REF!</v>
      </c>
      <c r="U5" s="42" t="e">
        <f t="shared" ca="1" si="0"/>
        <v>#REF!</v>
      </c>
    </row>
    <row r="6" spans="1:24" x14ac:dyDescent="0.25">
      <c r="A6" s="36" t="s">
        <v>148</v>
      </c>
      <c r="B6" s="36">
        <v>456</v>
      </c>
      <c r="D6" s="34">
        <f t="shared" si="1"/>
        <v>23.4</v>
      </c>
      <c r="E6" s="3">
        <f>COUNTIF(Vertices[Degree], "&gt;= " &amp; D6) - COUNTIF(Vertices[Degree], "&gt;=" &amp; D7)</f>
        <v>0</v>
      </c>
      <c r="F6" s="39">
        <f t="shared" si="2"/>
        <v>22.4</v>
      </c>
      <c r="G6" s="40">
        <f>COUNTIF(Vertices[In-Degree], "&gt;= " &amp; F6) - COUNTIF(Vertices[In-Degree], "&gt;=" &amp; F7)</f>
        <v>0</v>
      </c>
      <c r="H6" s="39">
        <f t="shared" si="3"/>
        <v>0.58181818181818179</v>
      </c>
      <c r="I6" s="40">
        <f>COUNTIF(Vertices[Out-Degree], "&gt;= " &amp; H6) - COUNTIF(Vertices[Out-Degree], "&gt;=" &amp; H7)</f>
        <v>0</v>
      </c>
      <c r="J6" s="39">
        <f t="shared" si="4"/>
        <v>4579.5603944000004</v>
      </c>
      <c r="K6" s="40">
        <f>COUNTIF(Vertices[Betweenness Centrality], "&gt;= " &amp; J6) - COUNTIF(Vertices[Betweenness Centrality], "&gt;=" &amp; J7)</f>
        <v>0</v>
      </c>
      <c r="L6" s="39">
        <f t="shared" si="5"/>
        <v>9.7414545454545471E-4</v>
      </c>
      <c r="M6" s="40">
        <f>COUNTIF(Vertices[Closeness Centrality], "&gt;= " &amp; L6) - COUNTIF(Vertices[Closeness Centrality], "&gt;=" &amp; L7)</f>
        <v>0</v>
      </c>
      <c r="N6" s="39">
        <f t="shared" si="6"/>
        <v>2.4819818181818182E-3</v>
      </c>
      <c r="O6" s="40">
        <f>COUNTIF(Vertices[Eigenvector Centrality], "&gt;= " &amp; N6) - COUNTIF(Vertices[Eigenvector Centrality], "&gt;=" &amp; N7)</f>
        <v>202</v>
      </c>
      <c r="P6" s="39">
        <f t="shared" si="7"/>
        <v>6.9631825454545453</v>
      </c>
      <c r="Q6" s="40">
        <f>COUNTIF(Vertices[PageRank], "&gt;= " &amp; P6) - COUNTIF(Vertices[PageRank], "&gt;=" &amp; P7)</f>
        <v>0</v>
      </c>
      <c r="R6" s="39">
        <f t="shared" si="8"/>
        <v>7.2727272727272724E-2</v>
      </c>
      <c r="S6" s="45">
        <f>COUNTIF(Vertices[Clustering Coefficient], "&gt;= " &amp; R6) - COUNTIF(Vertices[Clustering Coefficient], "&gt;=" &amp; R7)</f>
        <v>0</v>
      </c>
      <c r="T6" s="39" t="e">
        <f t="shared" ca="1" si="9"/>
        <v>#REF!</v>
      </c>
      <c r="U6" s="40" t="e">
        <f t="shared" ca="1" si="0"/>
        <v>#REF!</v>
      </c>
    </row>
    <row r="7" spans="1:24" x14ac:dyDescent="0.25">
      <c r="A7" s="36" t="s">
        <v>149</v>
      </c>
      <c r="B7" s="36">
        <v>338</v>
      </c>
      <c r="D7" s="34">
        <f t="shared" si="1"/>
        <v>29</v>
      </c>
      <c r="E7" s="3">
        <f>COUNTIF(Vertices[Degree], "&gt;= " &amp; D7) - COUNTIF(Vertices[Degree], "&gt;=" &amp; D8)</f>
        <v>0</v>
      </c>
      <c r="F7" s="41">
        <f t="shared" si="2"/>
        <v>28</v>
      </c>
      <c r="G7" s="42">
        <f>COUNTIF(Vertices[In-Degree], "&gt;= " &amp; F7) - COUNTIF(Vertices[In-Degree], "&gt;=" &amp; F8)</f>
        <v>0</v>
      </c>
      <c r="H7" s="41">
        <f t="shared" si="3"/>
        <v>0.72727272727272729</v>
      </c>
      <c r="I7" s="42">
        <f>COUNTIF(Vertices[Out-Degree], "&gt;= " &amp; H7) - COUNTIF(Vertices[Out-Degree], "&gt;=" &amp; H8)</f>
        <v>0</v>
      </c>
      <c r="J7" s="41">
        <f t="shared" si="4"/>
        <v>5724.4504930000003</v>
      </c>
      <c r="K7" s="42">
        <f>COUNTIF(Vertices[Betweenness Centrality], "&gt;= " &amp; J7) - COUNTIF(Vertices[Betweenness Centrality], "&gt;=" &amp; J8)</f>
        <v>0</v>
      </c>
      <c r="L7" s="41">
        <f t="shared" si="5"/>
        <v>1.0011818181818184E-3</v>
      </c>
      <c r="M7" s="42">
        <f>COUNTIF(Vertices[Closeness Centrality], "&gt;= " &amp; L7) - COUNTIF(Vertices[Closeness Centrality], "&gt;=" &amp; L8)</f>
        <v>0</v>
      </c>
      <c r="N7" s="41">
        <f t="shared" si="6"/>
        <v>3.0797272727272726E-3</v>
      </c>
      <c r="O7" s="42">
        <f>COUNTIF(Vertices[Eigenvector Centrality], "&gt;= " &amp; N7) - COUNTIF(Vertices[Eigenvector Centrality], "&gt;=" &amp; N8)</f>
        <v>69</v>
      </c>
      <c r="P7" s="41">
        <f t="shared" si="7"/>
        <v>8.6126691818181822</v>
      </c>
      <c r="Q7" s="42">
        <f>COUNTIF(Vertices[PageRank], "&gt;= " &amp; P7) - COUNTIF(Vertices[PageRank], "&gt;=" &amp; P8)</f>
        <v>0</v>
      </c>
      <c r="R7" s="41">
        <f t="shared" si="8"/>
        <v>9.0909090909090912E-2</v>
      </c>
      <c r="S7" s="46">
        <f>COUNTIF(Vertices[Clustering Coefficient], "&gt;= " &amp; R7) - COUNTIF(Vertices[Clustering Coefficient], "&gt;=" &amp; R8)</f>
        <v>0</v>
      </c>
      <c r="T7" s="41" t="e">
        <f t="shared" ca="1" si="9"/>
        <v>#REF!</v>
      </c>
      <c r="U7" s="42" t="e">
        <f t="shared" ca="1" si="0"/>
        <v>#REF!</v>
      </c>
    </row>
    <row r="8" spans="1:24" x14ac:dyDescent="0.25">
      <c r="A8" s="36" t="s">
        <v>150</v>
      </c>
      <c r="B8" s="36">
        <v>794</v>
      </c>
      <c r="D8" s="34">
        <f t="shared" si="1"/>
        <v>34.6</v>
      </c>
      <c r="E8" s="3">
        <f>COUNTIF(Vertices[Degree], "&gt;= " &amp; D8) - COUNTIF(Vertices[Degree], "&gt;=" &amp; D9)</f>
        <v>0</v>
      </c>
      <c r="F8" s="39">
        <f t="shared" si="2"/>
        <v>33.6</v>
      </c>
      <c r="G8" s="40">
        <f>COUNTIF(Vertices[In-Degree], "&gt;= " &amp; F8) - COUNTIF(Vertices[In-Degree], "&gt;=" &amp; F9)</f>
        <v>0</v>
      </c>
      <c r="H8" s="39">
        <f t="shared" si="3"/>
        <v>0.8727272727272728</v>
      </c>
      <c r="I8" s="40">
        <f>COUNTIF(Vertices[Out-Degree], "&gt;= " &amp; H8) - COUNTIF(Vertices[Out-Degree], "&gt;=" &amp; H9)</f>
        <v>130</v>
      </c>
      <c r="J8" s="39">
        <f t="shared" si="4"/>
        <v>6869.3405916000002</v>
      </c>
      <c r="K8" s="40">
        <f>COUNTIF(Vertices[Betweenness Centrality], "&gt;= " &amp; J8) - COUNTIF(Vertices[Betweenness Centrality], "&gt;=" &amp; J9)</f>
        <v>0</v>
      </c>
      <c r="L8" s="39">
        <f t="shared" si="5"/>
        <v>1.0282181818181821E-3</v>
      </c>
      <c r="M8" s="40">
        <f>COUNTIF(Vertices[Closeness Centrality], "&gt;= " &amp; L8) - COUNTIF(Vertices[Closeness Centrality], "&gt;=" &amp; L9)</f>
        <v>0</v>
      </c>
      <c r="N8" s="39">
        <f t="shared" si="6"/>
        <v>3.6774727272727271E-3</v>
      </c>
      <c r="O8" s="40">
        <f>COUNTIF(Vertices[Eigenvector Centrality], "&gt;= " &amp; N8) - COUNTIF(Vertices[Eigenvector Centrality], "&gt;=" &amp; N9)</f>
        <v>36</v>
      </c>
      <c r="P8" s="39">
        <f t="shared" si="7"/>
        <v>10.262155818181819</v>
      </c>
      <c r="Q8" s="40">
        <f>COUNTIF(Vertices[PageRank], "&gt;= " &amp; P8) - COUNTIF(Vertices[PageRank], "&gt;=" &amp; P9)</f>
        <v>0</v>
      </c>
      <c r="R8" s="39">
        <f t="shared" si="8"/>
        <v>0.1090909090909091</v>
      </c>
      <c r="S8" s="45">
        <f>COUNTIF(Vertices[Clustering Coefficient], "&gt;= " &amp; R8) - COUNTIF(Vertices[Clustering Coefficient], "&gt;=" &amp; R9)</f>
        <v>0</v>
      </c>
      <c r="T8" s="39" t="e">
        <f t="shared" ca="1" si="9"/>
        <v>#REF!</v>
      </c>
      <c r="U8" s="40" t="e">
        <f t="shared" ca="1" si="0"/>
        <v>#REF!</v>
      </c>
    </row>
    <row r="9" spans="1:24" x14ac:dyDescent="0.25">
      <c r="A9" s="159"/>
      <c r="B9" s="159"/>
      <c r="D9" s="34">
        <f t="shared" si="1"/>
        <v>40.200000000000003</v>
      </c>
      <c r="E9" s="3">
        <f>COUNTIF(Vertices[Degree], "&gt;= " &amp; D9) - COUNTIF(Vertices[Degree], "&gt;=" &amp; D10)</f>
        <v>0</v>
      </c>
      <c r="F9" s="41">
        <f t="shared" si="2"/>
        <v>39.200000000000003</v>
      </c>
      <c r="G9" s="42">
        <f>COUNTIF(Vertices[In-Degree], "&gt;= " &amp; F9) - COUNTIF(Vertices[In-Degree], "&gt;=" &amp; F10)</f>
        <v>0</v>
      </c>
      <c r="H9" s="41">
        <f t="shared" si="3"/>
        <v>1.0181818181818183</v>
      </c>
      <c r="I9" s="42">
        <f>COUNTIF(Vertices[Out-Degree], "&gt;= " &amp; H9) - COUNTIF(Vertices[Out-Degree], "&gt;=" &amp; H10)</f>
        <v>0</v>
      </c>
      <c r="J9" s="41">
        <f t="shared" si="4"/>
        <v>8014.2306902</v>
      </c>
      <c r="K9" s="42">
        <f>COUNTIF(Vertices[Betweenness Centrality], "&gt;= " &amp; J9) - COUNTIF(Vertices[Betweenness Centrality], "&gt;=" &amp; J10)</f>
        <v>0</v>
      </c>
      <c r="L9" s="41">
        <f t="shared" si="5"/>
        <v>1.0552545454545457E-3</v>
      </c>
      <c r="M9" s="42">
        <f>COUNTIF(Vertices[Closeness Centrality], "&gt;= " &amp; L9) - COUNTIF(Vertices[Closeness Centrality], "&gt;=" &amp; L10)</f>
        <v>0</v>
      </c>
      <c r="N9" s="41">
        <f t="shared" si="6"/>
        <v>4.2752181818181819E-3</v>
      </c>
      <c r="O9" s="42">
        <f>COUNTIF(Vertices[Eigenvector Centrality], "&gt;= " &amp; N9) - COUNTIF(Vertices[Eigenvector Centrality], "&gt;=" &amp; N10)</f>
        <v>2</v>
      </c>
      <c r="P9" s="41">
        <f t="shared" si="7"/>
        <v>11.911642454545456</v>
      </c>
      <c r="Q9" s="42">
        <f>COUNTIF(Vertices[PageRank], "&gt;= " &amp; P9) - COUNTIF(Vertices[PageRank], "&gt;=" &amp; P10)</f>
        <v>0</v>
      </c>
      <c r="R9" s="41">
        <f t="shared" si="8"/>
        <v>0.12727272727272729</v>
      </c>
      <c r="S9" s="46">
        <f>COUNTIF(Vertices[Clustering Coefficient], "&gt;= " &amp; R9) - COUNTIF(Vertices[Clustering Coefficient], "&gt;=" &amp; R10)</f>
        <v>0</v>
      </c>
      <c r="T9" s="41" t="e">
        <f t="shared" ca="1" si="9"/>
        <v>#REF!</v>
      </c>
      <c r="U9" s="42" t="e">
        <f t="shared" ca="1" si="0"/>
        <v>#REF!</v>
      </c>
    </row>
    <row r="10" spans="1:24" x14ac:dyDescent="0.25">
      <c r="A10" s="36" t="s">
        <v>151</v>
      </c>
      <c r="B10" s="36">
        <v>1</v>
      </c>
      <c r="D10" s="34">
        <f t="shared" si="1"/>
        <v>45.800000000000004</v>
      </c>
      <c r="E10" s="3">
        <f>COUNTIF(Vertices[Degree], "&gt;= " &amp; D10) - COUNTIF(Vertices[Degree], "&gt;=" &amp; D11)</f>
        <v>0</v>
      </c>
      <c r="F10" s="39">
        <f t="shared" si="2"/>
        <v>44.800000000000004</v>
      </c>
      <c r="G10" s="40">
        <f>COUNTIF(Vertices[In-Degree], "&gt;= " &amp; F10) - COUNTIF(Vertices[In-Degree], "&gt;=" &amp; F11)</f>
        <v>0</v>
      </c>
      <c r="H10" s="39">
        <f t="shared" si="3"/>
        <v>1.1636363636363638</v>
      </c>
      <c r="I10" s="40">
        <f>COUNTIF(Vertices[Out-Degree], "&gt;= " &amp; H10) - COUNTIF(Vertices[Out-Degree], "&gt;=" &amp; H11)</f>
        <v>0</v>
      </c>
      <c r="J10" s="39">
        <f t="shared" si="4"/>
        <v>9159.1207888000008</v>
      </c>
      <c r="K10" s="40">
        <f>COUNTIF(Vertices[Betweenness Centrality], "&gt;= " &amp; J10) - COUNTIF(Vertices[Betweenness Centrality], "&gt;=" &amp; J11)</f>
        <v>0</v>
      </c>
      <c r="L10" s="39">
        <f t="shared" si="5"/>
        <v>1.0822909090909094E-3</v>
      </c>
      <c r="M10" s="40">
        <f>COUNTIF(Vertices[Closeness Centrality], "&gt;= " &amp; L10) - COUNTIF(Vertices[Closeness Centrality], "&gt;=" &amp; L11)</f>
        <v>1</v>
      </c>
      <c r="N10" s="39">
        <f t="shared" si="6"/>
        <v>4.8729636363636364E-3</v>
      </c>
      <c r="O10" s="40">
        <f>COUNTIF(Vertices[Eigenvector Centrality], "&gt;= " &amp; N10) - COUNTIF(Vertices[Eigenvector Centrality], "&gt;=" &amp; N11)</f>
        <v>0</v>
      </c>
      <c r="P10" s="39">
        <f t="shared" si="7"/>
        <v>13.561129090909093</v>
      </c>
      <c r="Q10" s="40">
        <f>COUNTIF(Vertices[PageRank], "&gt;= " &amp; P10) - COUNTIF(Vertices[PageRank], "&gt;=" &amp; P11)</f>
        <v>0</v>
      </c>
      <c r="R10" s="39">
        <f t="shared" si="8"/>
        <v>0.14545454545454548</v>
      </c>
      <c r="S10" s="45">
        <f>COUNTIF(Vertices[Clustering Coefficient], "&gt;= " &amp; R10) - COUNTIF(Vertices[Clustering Coefficient], "&gt;=" &amp; R11)</f>
        <v>0</v>
      </c>
      <c r="T10" s="39" t="e">
        <f t="shared" ca="1" si="9"/>
        <v>#REF!</v>
      </c>
      <c r="U10" s="40" t="e">
        <f t="shared" ca="1" si="0"/>
        <v>#REF!</v>
      </c>
    </row>
    <row r="11" spans="1:24" x14ac:dyDescent="0.25">
      <c r="A11" s="159"/>
      <c r="B11" s="159"/>
      <c r="D11" s="34">
        <f t="shared" si="1"/>
        <v>51.400000000000006</v>
      </c>
      <c r="E11" s="3">
        <f>COUNTIF(Vertices[Degree], "&gt;= " &amp; D11) - COUNTIF(Vertices[Degree], "&gt;=" &amp; D12)</f>
        <v>0</v>
      </c>
      <c r="F11" s="41">
        <f t="shared" si="2"/>
        <v>50.400000000000006</v>
      </c>
      <c r="G11" s="42">
        <f>COUNTIF(Vertices[In-Degree], "&gt;= " &amp; F11) - COUNTIF(Vertices[In-Degree], "&gt;=" &amp; F12)</f>
        <v>0</v>
      </c>
      <c r="H11" s="41">
        <f t="shared" si="3"/>
        <v>1.3090909090909093</v>
      </c>
      <c r="I11" s="42">
        <f>COUNTIF(Vertices[Out-Degree], "&gt;= " &amp; H11) - COUNTIF(Vertices[Out-Degree], "&gt;=" &amp; H12)</f>
        <v>0</v>
      </c>
      <c r="J11" s="41">
        <f t="shared" si="4"/>
        <v>10304.010887400002</v>
      </c>
      <c r="K11" s="42">
        <f>COUNTIF(Vertices[Betweenness Centrality], "&gt;= " &amp; J11) - COUNTIF(Vertices[Betweenness Centrality], "&gt;=" &amp; J12)</f>
        <v>0</v>
      </c>
      <c r="L11" s="41">
        <f t="shared" si="5"/>
        <v>1.1093272727272731E-3</v>
      </c>
      <c r="M11" s="42">
        <f>COUNTIF(Vertices[Closeness Centrality], "&gt;= " &amp; L11) - COUNTIF(Vertices[Closeness Centrality], "&gt;=" &amp; L12)</f>
        <v>0</v>
      </c>
      <c r="N11" s="41">
        <f t="shared" si="6"/>
        <v>5.4707090909090908E-3</v>
      </c>
      <c r="O11" s="42">
        <f>COUNTIF(Vertices[Eigenvector Centrality], "&gt;= " &amp; N11) - COUNTIF(Vertices[Eigenvector Centrality], "&gt;=" &amp; N12)</f>
        <v>0</v>
      </c>
      <c r="P11" s="41">
        <f t="shared" si="7"/>
        <v>15.21061572727273</v>
      </c>
      <c r="Q11" s="42">
        <f>COUNTIF(Vertices[PageRank], "&gt;= " &amp; P11) - COUNTIF(Vertices[PageRank], "&gt;=" &amp; P12)</f>
        <v>0</v>
      </c>
      <c r="R11" s="41">
        <f t="shared" si="8"/>
        <v>0.16363636363636366</v>
      </c>
      <c r="S11" s="46">
        <f>COUNTIF(Vertices[Clustering Coefficient], "&gt;= " &amp; R11) - COUNTIF(Vertices[Clustering Coefficient], "&gt;=" &amp; R12)</f>
        <v>0</v>
      </c>
      <c r="T11" s="41" t="e">
        <f t="shared" ca="1" si="9"/>
        <v>#REF!</v>
      </c>
      <c r="U11" s="42" t="e">
        <f t="shared" ca="1" si="0"/>
        <v>#REF!</v>
      </c>
    </row>
    <row r="12" spans="1:24" x14ac:dyDescent="0.25">
      <c r="A12" s="36" t="s">
        <v>170</v>
      </c>
      <c r="B12" s="36" t="s">
        <v>5279</v>
      </c>
      <c r="D12" s="34">
        <f t="shared" si="1"/>
        <v>57.000000000000007</v>
      </c>
      <c r="E12" s="3">
        <f>COUNTIF(Vertices[Degree], "&gt;= " &amp; D12) - COUNTIF(Vertices[Degree], "&gt;=" &amp; D13)</f>
        <v>0</v>
      </c>
      <c r="F12" s="39">
        <f t="shared" si="2"/>
        <v>56.000000000000007</v>
      </c>
      <c r="G12" s="40">
        <f>COUNTIF(Vertices[In-Degree], "&gt;= " &amp; F12) - COUNTIF(Vertices[In-Degree], "&gt;=" &amp; F13)</f>
        <v>0</v>
      </c>
      <c r="H12" s="39">
        <f t="shared" si="3"/>
        <v>1.4545454545454548</v>
      </c>
      <c r="I12" s="40">
        <f>COUNTIF(Vertices[Out-Degree], "&gt;= " &amp; H12) - COUNTIF(Vertices[Out-Degree], "&gt;=" &amp; H13)</f>
        <v>0</v>
      </c>
      <c r="J12" s="39">
        <f t="shared" si="4"/>
        <v>11448.900986000002</v>
      </c>
      <c r="K12" s="40">
        <f>COUNTIF(Vertices[Betweenness Centrality], "&gt;= " &amp; J12) - COUNTIF(Vertices[Betweenness Centrality], "&gt;=" &amp; J13)</f>
        <v>0</v>
      </c>
      <c r="L12" s="39">
        <f t="shared" si="5"/>
        <v>1.1363636363636367E-3</v>
      </c>
      <c r="M12" s="40">
        <f>COUNTIF(Vertices[Closeness Centrality], "&gt;= " &amp; L12) - COUNTIF(Vertices[Closeness Centrality], "&gt;=" &amp; L13)</f>
        <v>0</v>
      </c>
      <c r="N12" s="39">
        <f t="shared" si="6"/>
        <v>6.0684545454545453E-3</v>
      </c>
      <c r="O12" s="40">
        <f>COUNTIF(Vertices[Eigenvector Centrality], "&gt;= " &amp; N12) - COUNTIF(Vertices[Eigenvector Centrality], "&gt;=" &amp; N13)</f>
        <v>0</v>
      </c>
      <c r="P12" s="39">
        <f t="shared" si="7"/>
        <v>16.860102363636365</v>
      </c>
      <c r="Q12" s="40">
        <f>COUNTIF(Vertices[PageRank], "&gt;= " &amp; P12) - COUNTIF(Vertices[PageRank], "&gt;=" &amp; P13)</f>
        <v>0</v>
      </c>
      <c r="R12" s="39">
        <f t="shared" si="8"/>
        <v>0.18181818181818185</v>
      </c>
      <c r="S12" s="45">
        <f>COUNTIF(Vertices[Clustering Coefficient], "&gt;= " &amp; R12) - COUNTIF(Vertices[Clustering Coefficient], "&gt;=" &amp; R13)</f>
        <v>0</v>
      </c>
      <c r="T12" s="39" t="e">
        <f t="shared" ca="1" si="9"/>
        <v>#REF!</v>
      </c>
      <c r="U12" s="40" t="e">
        <f t="shared" ca="1" si="0"/>
        <v>#REF!</v>
      </c>
    </row>
    <row r="13" spans="1:24" x14ac:dyDescent="0.25">
      <c r="A13" s="36" t="s">
        <v>171</v>
      </c>
      <c r="B13" s="36" t="s">
        <v>5279</v>
      </c>
      <c r="D13" s="34">
        <f t="shared" si="1"/>
        <v>62.600000000000009</v>
      </c>
      <c r="E13" s="3">
        <f>COUNTIF(Vertices[Degree], "&gt;= " &amp; D13) - COUNTIF(Vertices[Degree], "&gt;=" &amp; D14)</f>
        <v>0</v>
      </c>
      <c r="F13" s="41">
        <f t="shared" si="2"/>
        <v>61.600000000000009</v>
      </c>
      <c r="G13" s="42">
        <f>COUNTIF(Vertices[In-Degree], "&gt;= " &amp; F13) - COUNTIF(Vertices[In-Degree], "&gt;=" &amp; F14)</f>
        <v>0</v>
      </c>
      <c r="H13" s="41">
        <f t="shared" si="3"/>
        <v>1.6000000000000003</v>
      </c>
      <c r="I13" s="42">
        <f>COUNTIF(Vertices[Out-Degree], "&gt;= " &amp; H13) - COUNTIF(Vertices[Out-Degree], "&gt;=" &amp; H14)</f>
        <v>0</v>
      </c>
      <c r="J13" s="41">
        <f t="shared" si="4"/>
        <v>12593.791084600003</v>
      </c>
      <c r="K13" s="42">
        <f>COUNTIF(Vertices[Betweenness Centrality], "&gt;= " &amp; J13) - COUNTIF(Vertices[Betweenness Centrality], "&gt;=" &amp; J14)</f>
        <v>0</v>
      </c>
      <c r="L13" s="41">
        <f t="shared" si="5"/>
        <v>1.1634000000000004E-3</v>
      </c>
      <c r="M13" s="42">
        <f>COUNTIF(Vertices[Closeness Centrality], "&gt;= " &amp; L13) - COUNTIF(Vertices[Closeness Centrality], "&gt;=" &amp; L14)</f>
        <v>0</v>
      </c>
      <c r="N13" s="41">
        <f t="shared" si="6"/>
        <v>6.6661999999999997E-3</v>
      </c>
      <c r="O13" s="42">
        <f>COUNTIF(Vertices[Eigenvector Centrality], "&gt;= " &amp; N13) - COUNTIF(Vertices[Eigenvector Centrality], "&gt;=" &amp; N14)</f>
        <v>0</v>
      </c>
      <c r="P13" s="41">
        <f t="shared" si="7"/>
        <v>18.509589000000002</v>
      </c>
      <c r="Q13" s="42">
        <f>COUNTIF(Vertices[PageRank], "&gt;= " &amp; P13) - COUNTIF(Vertices[PageRank], "&gt;=" &amp; P14)</f>
        <v>0</v>
      </c>
      <c r="R13" s="41">
        <f t="shared" si="8"/>
        <v>0.20000000000000004</v>
      </c>
      <c r="S13" s="46">
        <f>COUNTIF(Vertices[Clustering Coefficient], "&gt;= " &amp; R13) - COUNTIF(Vertices[Clustering Coefficient], "&gt;=" &amp; R14)</f>
        <v>0</v>
      </c>
      <c r="T13" s="41" t="e">
        <f t="shared" ca="1" si="9"/>
        <v>#REF!</v>
      </c>
      <c r="U13" s="42" t="e">
        <f t="shared" ca="1" si="0"/>
        <v>#REF!</v>
      </c>
    </row>
    <row r="14" spans="1:24" x14ac:dyDescent="0.25">
      <c r="A14" s="159"/>
      <c r="B14" s="159"/>
      <c r="D14" s="34">
        <f t="shared" si="1"/>
        <v>68.2</v>
      </c>
      <c r="E14" s="3">
        <f>COUNTIF(Vertices[Degree], "&gt;= " &amp; D14) - COUNTIF(Vertices[Degree], "&gt;=" &amp; D15)</f>
        <v>0</v>
      </c>
      <c r="F14" s="39">
        <f t="shared" si="2"/>
        <v>67.2</v>
      </c>
      <c r="G14" s="40">
        <f>COUNTIF(Vertices[In-Degree], "&gt;= " &amp; F14) - COUNTIF(Vertices[In-Degree], "&gt;=" &amp; F15)</f>
        <v>0</v>
      </c>
      <c r="H14" s="39">
        <f t="shared" si="3"/>
        <v>1.7454545454545458</v>
      </c>
      <c r="I14" s="40">
        <f>COUNTIF(Vertices[Out-Degree], "&gt;= " &amp; H14) - COUNTIF(Vertices[Out-Degree], "&gt;=" &amp; H15)</f>
        <v>0</v>
      </c>
      <c r="J14" s="39">
        <f t="shared" si="4"/>
        <v>13738.681183200004</v>
      </c>
      <c r="K14" s="40">
        <f>COUNTIF(Vertices[Betweenness Centrality], "&gt;= " &amp; J14) - COUNTIF(Vertices[Betweenness Centrality], "&gt;=" &amp; J15)</f>
        <v>0</v>
      </c>
      <c r="L14" s="39">
        <f t="shared" si="5"/>
        <v>1.1904363636363641E-3</v>
      </c>
      <c r="M14" s="40">
        <f>COUNTIF(Vertices[Closeness Centrality], "&gt;= " &amp; L14) - COUNTIF(Vertices[Closeness Centrality], "&gt;=" &amp; L15)</f>
        <v>0</v>
      </c>
      <c r="N14" s="39">
        <f t="shared" si="6"/>
        <v>7.2639454545454542E-3</v>
      </c>
      <c r="O14" s="40">
        <f>COUNTIF(Vertices[Eigenvector Centrality], "&gt;= " &amp; N14) - COUNTIF(Vertices[Eigenvector Centrality], "&gt;=" &amp; N15)</f>
        <v>0</v>
      </c>
      <c r="P14" s="39">
        <f t="shared" si="7"/>
        <v>20.159075636363639</v>
      </c>
      <c r="Q14" s="40">
        <f>COUNTIF(Vertices[PageRank], "&gt;= " &amp; P14) - COUNTIF(Vertices[PageRank], "&gt;=" &amp; P15)</f>
        <v>0</v>
      </c>
      <c r="R14" s="39">
        <f t="shared" si="8"/>
        <v>0.21818181818181823</v>
      </c>
      <c r="S14" s="45">
        <f>COUNTIF(Vertices[Clustering Coefficient], "&gt;= " &amp; R14) - COUNTIF(Vertices[Clustering Coefficient], "&gt;=" &amp; R15)</f>
        <v>0</v>
      </c>
      <c r="T14" s="39" t="e">
        <f t="shared" ca="1" si="9"/>
        <v>#REF!</v>
      </c>
      <c r="U14" s="40" t="e">
        <f t="shared" ca="1" si="0"/>
        <v>#REF!</v>
      </c>
    </row>
    <row r="15" spans="1:24" x14ac:dyDescent="0.25">
      <c r="A15" s="36" t="s">
        <v>152</v>
      </c>
      <c r="B15" s="36">
        <v>1</v>
      </c>
      <c r="D15" s="34">
        <f t="shared" si="1"/>
        <v>73.8</v>
      </c>
      <c r="E15" s="3">
        <f>COUNTIF(Vertices[Degree], "&gt;= " &amp; D15) - COUNTIF(Vertices[Degree], "&gt;=" &amp; D16)</f>
        <v>0</v>
      </c>
      <c r="F15" s="41">
        <f t="shared" si="2"/>
        <v>72.8</v>
      </c>
      <c r="G15" s="42">
        <f>COUNTIF(Vertices[In-Degree], "&gt;= " &amp; F15) - COUNTIF(Vertices[In-Degree], "&gt;=" &amp; F16)</f>
        <v>0</v>
      </c>
      <c r="H15" s="41">
        <f t="shared" si="3"/>
        <v>1.8909090909090913</v>
      </c>
      <c r="I15" s="42">
        <f>COUNTIF(Vertices[Out-Degree], "&gt;= " &amp; H15) - COUNTIF(Vertices[Out-Degree], "&gt;=" &amp; H16)</f>
        <v>114</v>
      </c>
      <c r="J15" s="41">
        <f t="shared" si="4"/>
        <v>14883.571281800005</v>
      </c>
      <c r="K15" s="42">
        <f>COUNTIF(Vertices[Betweenness Centrality], "&gt;= " &amp; J15) - COUNTIF(Vertices[Betweenness Centrality], "&gt;=" &amp; J16)</f>
        <v>0</v>
      </c>
      <c r="L15" s="41">
        <f t="shared" si="5"/>
        <v>1.2174727272727278E-3</v>
      </c>
      <c r="M15" s="42">
        <f>COUNTIF(Vertices[Closeness Centrality], "&gt;= " &amp; L15) - COUNTIF(Vertices[Closeness Centrality], "&gt;=" &amp; L16)</f>
        <v>0</v>
      </c>
      <c r="N15" s="41">
        <f t="shared" si="6"/>
        <v>7.8616909090909095E-3</v>
      </c>
      <c r="O15" s="42">
        <f>COUNTIF(Vertices[Eigenvector Centrality], "&gt;= " &amp; N15) - COUNTIF(Vertices[Eigenvector Centrality], "&gt;=" &amp; N16)</f>
        <v>0</v>
      </c>
      <c r="P15" s="41">
        <f t="shared" si="7"/>
        <v>21.808562272727276</v>
      </c>
      <c r="Q15" s="42">
        <f>COUNTIF(Vertices[PageRank], "&gt;= " &amp; P15) - COUNTIF(Vertices[PageRank], "&gt;=" &amp; P16)</f>
        <v>0</v>
      </c>
      <c r="R15" s="41">
        <f t="shared" si="8"/>
        <v>0.23636363636363641</v>
      </c>
      <c r="S15" s="46">
        <f>COUNTIF(Vertices[Clustering Coefficient], "&gt;= " &amp; R15) - COUNTIF(Vertices[Clustering Coefficient], "&gt;=" &amp; R16)</f>
        <v>0</v>
      </c>
      <c r="T15" s="41" t="e">
        <f t="shared" ca="1" si="9"/>
        <v>#REF!</v>
      </c>
      <c r="U15" s="42" t="e">
        <f t="shared" ca="1" si="0"/>
        <v>#REF!</v>
      </c>
    </row>
    <row r="16" spans="1:24" x14ac:dyDescent="0.25">
      <c r="A16" s="36" t="s">
        <v>153</v>
      </c>
      <c r="B16" s="36">
        <v>0</v>
      </c>
      <c r="D16" s="34">
        <f t="shared" si="1"/>
        <v>79.399999999999991</v>
      </c>
      <c r="E16" s="3">
        <f>COUNTIF(Vertices[Degree], "&gt;= " &amp; D16) - COUNTIF(Vertices[Degree], "&gt;=" &amp; D17)</f>
        <v>0</v>
      </c>
      <c r="F16" s="39">
        <f t="shared" si="2"/>
        <v>78.399999999999991</v>
      </c>
      <c r="G16" s="40">
        <f>COUNTIF(Vertices[In-Degree], "&gt;= " &amp; F16) - COUNTIF(Vertices[In-Degree], "&gt;=" &amp; F17)</f>
        <v>0</v>
      </c>
      <c r="H16" s="39">
        <f t="shared" si="3"/>
        <v>2.0363636363636366</v>
      </c>
      <c r="I16" s="40">
        <f>COUNTIF(Vertices[Out-Degree], "&gt;= " &amp; H16) - COUNTIF(Vertices[Out-Degree], "&gt;=" &amp; H17)</f>
        <v>0</v>
      </c>
      <c r="J16" s="39">
        <f t="shared" si="4"/>
        <v>16028.461380400006</v>
      </c>
      <c r="K16" s="40">
        <f>COUNTIF(Vertices[Betweenness Centrality], "&gt;= " &amp; J16) - COUNTIF(Vertices[Betweenness Centrality], "&gt;=" &amp; J17)</f>
        <v>0</v>
      </c>
      <c r="L16" s="39">
        <f t="shared" si="5"/>
        <v>1.2445090909090914E-3</v>
      </c>
      <c r="M16" s="40">
        <f>COUNTIF(Vertices[Closeness Centrality], "&gt;= " &amp; L16) - COUNTIF(Vertices[Closeness Centrality], "&gt;=" &amp; L17)</f>
        <v>274</v>
      </c>
      <c r="N16" s="39">
        <f t="shared" si="6"/>
        <v>8.4594363636363648E-3</v>
      </c>
      <c r="O16" s="40">
        <f>COUNTIF(Vertices[Eigenvector Centrality], "&gt;= " &amp; N16) - COUNTIF(Vertices[Eigenvector Centrality], "&gt;=" &amp; N17)</f>
        <v>0</v>
      </c>
      <c r="P16" s="39">
        <f t="shared" si="7"/>
        <v>23.458048909090913</v>
      </c>
      <c r="Q16" s="40">
        <f>COUNTIF(Vertices[PageRank], "&gt;= " &amp; P16) - COUNTIF(Vertices[PageRank], "&gt;=" &amp; P17)</f>
        <v>0</v>
      </c>
      <c r="R16" s="39">
        <f t="shared" si="8"/>
        <v>0.25454545454545457</v>
      </c>
      <c r="S16" s="45">
        <f>COUNTIF(Vertices[Clustering Coefficient], "&gt;= " &amp; R16) - COUNTIF(Vertices[Clustering Coefficient], "&gt;=" &amp; R17)</f>
        <v>0</v>
      </c>
      <c r="T16" s="39" t="e">
        <f t="shared" ca="1" si="9"/>
        <v>#REF!</v>
      </c>
      <c r="U16" s="40" t="e">
        <f t="shared" ca="1" si="0"/>
        <v>#REF!</v>
      </c>
    </row>
    <row r="17" spans="1:21" x14ac:dyDescent="0.25">
      <c r="A17" s="36" t="s">
        <v>154</v>
      </c>
      <c r="B17" s="36">
        <v>368</v>
      </c>
      <c r="D17" s="34">
        <f t="shared" si="1"/>
        <v>84.999999999999986</v>
      </c>
      <c r="E17" s="3">
        <f>COUNTIF(Vertices[Degree], "&gt;= " &amp; D17) - COUNTIF(Vertices[Degree], "&gt;=" &amp; D18)</f>
        <v>0</v>
      </c>
      <c r="F17" s="41">
        <f t="shared" si="2"/>
        <v>83.999999999999986</v>
      </c>
      <c r="G17" s="42">
        <f>COUNTIF(Vertices[In-Degree], "&gt;= " &amp; F17) - COUNTIF(Vertices[In-Degree], "&gt;=" &amp; F18)</f>
        <v>0</v>
      </c>
      <c r="H17" s="41">
        <f t="shared" si="3"/>
        <v>2.1818181818181821</v>
      </c>
      <c r="I17" s="42">
        <f>COUNTIF(Vertices[Out-Degree], "&gt;= " &amp; H17) - COUNTIF(Vertices[Out-Degree], "&gt;=" &amp; H18)</f>
        <v>0</v>
      </c>
      <c r="J17" s="41">
        <f t="shared" si="4"/>
        <v>17173.351479000004</v>
      </c>
      <c r="K17" s="42">
        <f>COUNTIF(Vertices[Betweenness Centrality], "&gt;= " &amp; J17) - COUNTIF(Vertices[Betweenness Centrality], "&gt;=" &amp; J18)</f>
        <v>0</v>
      </c>
      <c r="L17" s="41">
        <f t="shared" si="5"/>
        <v>1.2715454545454551E-3</v>
      </c>
      <c r="M17" s="42">
        <f>COUNTIF(Vertices[Closeness Centrality], "&gt;= " &amp; L17) - COUNTIF(Vertices[Closeness Centrality], "&gt;=" &amp; L18)</f>
        <v>35</v>
      </c>
      <c r="N17" s="41">
        <f t="shared" si="6"/>
        <v>9.0571818181818201E-3</v>
      </c>
      <c r="O17" s="42">
        <f>COUNTIF(Vertices[Eigenvector Centrality], "&gt;= " &amp; N17) - COUNTIF(Vertices[Eigenvector Centrality], "&gt;=" &amp; N18)</f>
        <v>0</v>
      </c>
      <c r="P17" s="41">
        <f t="shared" si="7"/>
        <v>25.107535545454549</v>
      </c>
      <c r="Q17" s="42">
        <f>COUNTIF(Vertices[PageRank], "&gt;= " &amp; P17) - COUNTIF(Vertices[PageRank], "&gt;=" &amp; P18)</f>
        <v>1</v>
      </c>
      <c r="R17" s="41">
        <f t="shared" si="8"/>
        <v>0.27272727272727276</v>
      </c>
      <c r="S17" s="46">
        <f>COUNTIF(Vertices[Clustering Coefficient], "&gt;= " &amp; R17) - COUNTIF(Vertices[Clustering Coefficient], "&gt;=" &amp; R18)</f>
        <v>0</v>
      </c>
      <c r="T17" s="41" t="e">
        <f t="shared" ca="1" si="9"/>
        <v>#REF!</v>
      </c>
      <c r="U17" s="42" t="e">
        <f t="shared" ca="1" si="0"/>
        <v>#REF!</v>
      </c>
    </row>
    <row r="18" spans="1:21" x14ac:dyDescent="0.25">
      <c r="A18" s="36" t="s">
        <v>155</v>
      </c>
      <c r="B18" s="36">
        <v>794</v>
      </c>
      <c r="D18" s="34">
        <f t="shared" si="1"/>
        <v>90.59999999999998</v>
      </c>
      <c r="E18" s="3">
        <f>COUNTIF(Vertices[Degree], "&gt;= " &amp; D18) - COUNTIF(Vertices[Degree], "&gt;=" &amp; D19)</f>
        <v>0</v>
      </c>
      <c r="F18" s="39">
        <f t="shared" si="2"/>
        <v>89.59999999999998</v>
      </c>
      <c r="G18" s="40">
        <f>COUNTIF(Vertices[In-Degree], "&gt;= " &amp; F18) - COUNTIF(Vertices[In-Degree], "&gt;=" &amp; F19)</f>
        <v>0</v>
      </c>
      <c r="H18" s="39">
        <f t="shared" si="3"/>
        <v>2.3272727272727276</v>
      </c>
      <c r="I18" s="40">
        <f>COUNTIF(Vertices[Out-Degree], "&gt;= " &amp; H18) - COUNTIF(Vertices[Out-Degree], "&gt;=" &amp; H19)</f>
        <v>0</v>
      </c>
      <c r="J18" s="39">
        <f t="shared" si="4"/>
        <v>18318.241577600005</v>
      </c>
      <c r="K18" s="40">
        <f>COUNTIF(Vertices[Betweenness Centrality], "&gt;= " &amp; J18) - COUNTIF(Vertices[Betweenness Centrality], "&gt;=" &amp; J19)</f>
        <v>0</v>
      </c>
      <c r="L18" s="39">
        <f t="shared" si="5"/>
        <v>1.2985818181818188E-3</v>
      </c>
      <c r="M18" s="40">
        <f>COUNTIF(Vertices[Closeness Centrality], "&gt;= " &amp; L18) - COUNTIF(Vertices[Closeness Centrality], "&gt;=" &amp; L19)</f>
        <v>0</v>
      </c>
      <c r="N18" s="39">
        <f t="shared" si="6"/>
        <v>9.6549272727272754E-3</v>
      </c>
      <c r="O18" s="40">
        <f>COUNTIF(Vertices[Eigenvector Centrality], "&gt;= " &amp; N18) - COUNTIF(Vertices[Eigenvector Centrality], "&gt;=" &amp; N19)</f>
        <v>0</v>
      </c>
      <c r="P18" s="39">
        <f t="shared" si="7"/>
        <v>26.757022181818186</v>
      </c>
      <c r="Q18" s="40">
        <f>COUNTIF(Vertices[PageRank], "&gt;= " &amp; P18) - COUNTIF(Vertices[PageRank], "&gt;=" &amp; P19)</f>
        <v>0</v>
      </c>
      <c r="R18" s="39">
        <f t="shared" si="8"/>
        <v>0.29090909090909095</v>
      </c>
      <c r="S18" s="45">
        <f>COUNTIF(Vertices[Clustering Coefficient], "&gt;= " &amp; R18) - COUNTIF(Vertices[Clustering Coefficient], "&gt;=" &amp; R19)</f>
        <v>1</v>
      </c>
      <c r="T18" s="39" t="e">
        <f t="shared" ca="1" si="9"/>
        <v>#REF!</v>
      </c>
      <c r="U18" s="40" t="e">
        <f t="shared" ca="1" si="0"/>
        <v>#REF!</v>
      </c>
    </row>
    <row r="19" spans="1:21" x14ac:dyDescent="0.25">
      <c r="A19" s="159"/>
      <c r="B19" s="159"/>
      <c r="D19" s="34">
        <f t="shared" si="1"/>
        <v>96.199999999999974</v>
      </c>
      <c r="E19" s="3">
        <f>COUNTIF(Vertices[Degree], "&gt;= " &amp; D19) - COUNTIF(Vertices[Degree], "&gt;=" &amp; D20)</f>
        <v>1</v>
      </c>
      <c r="F19" s="41">
        <f t="shared" si="2"/>
        <v>95.199999999999974</v>
      </c>
      <c r="G19" s="42">
        <f>COUNTIF(Vertices[In-Degree], "&gt;= " &amp; F19) - COUNTIF(Vertices[In-Degree], "&gt;=" &amp; F20)</f>
        <v>1</v>
      </c>
      <c r="H19" s="41">
        <f t="shared" si="3"/>
        <v>2.4727272727272731</v>
      </c>
      <c r="I19" s="42">
        <f>COUNTIF(Vertices[Out-Degree], "&gt;= " &amp; H19) - COUNTIF(Vertices[Out-Degree], "&gt;=" &amp; H20)</f>
        <v>0</v>
      </c>
      <c r="J19" s="41">
        <f t="shared" si="4"/>
        <v>19463.131676200006</v>
      </c>
      <c r="K19" s="42">
        <f>COUNTIF(Vertices[Betweenness Centrality], "&gt;= " &amp; J19) - COUNTIF(Vertices[Betweenness Centrality], "&gt;=" &amp; J20)</f>
        <v>0</v>
      </c>
      <c r="L19" s="41">
        <f t="shared" si="5"/>
        <v>1.3256181818181825E-3</v>
      </c>
      <c r="M19" s="42">
        <f>COUNTIF(Vertices[Closeness Centrality], "&gt;= " &amp; L19) - COUNTIF(Vertices[Closeness Centrality], "&gt;=" &amp; L20)</f>
        <v>0</v>
      </c>
      <c r="N19" s="41">
        <f t="shared" si="6"/>
        <v>1.0252672727272731E-2</v>
      </c>
      <c r="O19" s="42">
        <f>COUNTIF(Vertices[Eigenvector Centrality], "&gt;= " &amp; N19) - COUNTIF(Vertices[Eigenvector Centrality], "&gt;=" &amp; N20)</f>
        <v>0</v>
      </c>
      <c r="P19" s="41">
        <f t="shared" si="7"/>
        <v>28.406508818181823</v>
      </c>
      <c r="Q19" s="42">
        <f>COUNTIF(Vertices[PageRank], "&gt;= " &amp; P19) - COUNTIF(Vertices[PageRank], "&gt;=" &amp; P20)</f>
        <v>0</v>
      </c>
      <c r="R19" s="41">
        <f t="shared" si="8"/>
        <v>0.30909090909090914</v>
      </c>
      <c r="S19" s="46">
        <f>COUNTIF(Vertices[Clustering Coefficient], "&gt;= " &amp; R19) - COUNTIF(Vertices[Clustering Coefficient], "&gt;=" &amp; R20)</f>
        <v>0</v>
      </c>
      <c r="T19" s="41" t="e">
        <f t="shared" ca="1" si="9"/>
        <v>#REF!</v>
      </c>
      <c r="U19" s="42" t="e">
        <f t="shared" ca="1" si="0"/>
        <v>#REF!</v>
      </c>
    </row>
    <row r="20" spans="1:21" x14ac:dyDescent="0.25">
      <c r="A20" s="36" t="s">
        <v>156</v>
      </c>
      <c r="B20" s="36">
        <v>4</v>
      </c>
      <c r="D20" s="34">
        <f t="shared" si="1"/>
        <v>101.79999999999997</v>
      </c>
      <c r="E20" s="3">
        <f>COUNTIF(Vertices[Degree], "&gt;= " &amp; D20) - COUNTIF(Vertices[Degree], "&gt;=" &amp; D21)</f>
        <v>0</v>
      </c>
      <c r="F20" s="39">
        <f t="shared" si="2"/>
        <v>100.79999999999997</v>
      </c>
      <c r="G20" s="40">
        <f>COUNTIF(Vertices[In-Degree], "&gt;= " &amp; F20) - COUNTIF(Vertices[In-Degree], "&gt;=" &amp; F21)</f>
        <v>0</v>
      </c>
      <c r="H20" s="39">
        <f t="shared" si="3"/>
        <v>2.6181818181818186</v>
      </c>
      <c r="I20" s="40">
        <f>COUNTIF(Vertices[Out-Degree], "&gt;= " &amp; H20) - COUNTIF(Vertices[Out-Degree], "&gt;=" &amp; H21)</f>
        <v>0</v>
      </c>
      <c r="J20" s="39">
        <f t="shared" si="4"/>
        <v>20608.021774800007</v>
      </c>
      <c r="K20" s="40">
        <f>COUNTIF(Vertices[Betweenness Centrality], "&gt;= " &amp; J20) - COUNTIF(Vertices[Betweenness Centrality], "&gt;=" &amp; J21)</f>
        <v>0</v>
      </c>
      <c r="L20" s="39">
        <f t="shared" si="5"/>
        <v>1.3526545454545461E-3</v>
      </c>
      <c r="M20" s="40">
        <f>COUNTIF(Vertices[Closeness Centrality], "&gt;= " &amp; L20) - COUNTIF(Vertices[Closeness Centrality], "&gt;=" &amp; L21)</f>
        <v>0</v>
      </c>
      <c r="N20" s="39">
        <f t="shared" si="6"/>
        <v>1.0850418181818186E-2</v>
      </c>
      <c r="O20" s="40">
        <f>COUNTIF(Vertices[Eigenvector Centrality], "&gt;= " &amp; N20) - COUNTIF(Vertices[Eigenvector Centrality], "&gt;=" &amp; N21)</f>
        <v>0</v>
      </c>
      <c r="P20" s="39">
        <f t="shared" si="7"/>
        <v>30.05599545454546</v>
      </c>
      <c r="Q20" s="40">
        <f>COUNTIF(Vertices[PageRank], "&gt;= " &amp; P20) - COUNTIF(Vertices[PageRank], "&gt;=" &amp; P21)</f>
        <v>0</v>
      </c>
      <c r="R20" s="39">
        <f t="shared" si="8"/>
        <v>0.32727272727272733</v>
      </c>
      <c r="S20" s="45">
        <f>COUNTIF(Vertices[Clustering Coefficient], "&gt;= " &amp; R20) - COUNTIF(Vertices[Clustering Coefficient], "&gt;=" &amp; R21)</f>
        <v>5</v>
      </c>
      <c r="T20" s="39" t="e">
        <f t="shared" ca="1" si="9"/>
        <v>#REF!</v>
      </c>
      <c r="U20" s="40" t="e">
        <f t="shared" ca="1" si="0"/>
        <v>#REF!</v>
      </c>
    </row>
    <row r="21" spans="1:21" x14ac:dyDescent="0.25">
      <c r="A21" s="36" t="s">
        <v>157</v>
      </c>
      <c r="B21" s="36">
        <v>2.292932</v>
      </c>
      <c r="D21" s="34">
        <f t="shared" si="1"/>
        <v>107.39999999999996</v>
      </c>
      <c r="E21" s="3">
        <f>COUNTIF(Vertices[Degree], "&gt;= " &amp; D21) - COUNTIF(Vertices[Degree], "&gt;=" &amp; D22)</f>
        <v>0</v>
      </c>
      <c r="F21" s="41">
        <f t="shared" si="2"/>
        <v>106.39999999999996</v>
      </c>
      <c r="G21" s="42">
        <f>COUNTIF(Vertices[In-Degree], "&gt;= " &amp; F21) - COUNTIF(Vertices[In-Degree], "&gt;=" &amp; F22)</f>
        <v>0</v>
      </c>
      <c r="H21" s="41">
        <f t="shared" si="3"/>
        <v>2.7636363636363641</v>
      </c>
      <c r="I21" s="42">
        <f>COUNTIF(Vertices[Out-Degree], "&gt;= " &amp; H21) - COUNTIF(Vertices[Out-Degree], "&gt;=" &amp; H22)</f>
        <v>0</v>
      </c>
      <c r="J21" s="41">
        <f t="shared" si="4"/>
        <v>21752.911873400008</v>
      </c>
      <c r="K21" s="42">
        <f>COUNTIF(Vertices[Betweenness Centrality], "&gt;= " &amp; J21) - COUNTIF(Vertices[Betweenness Centrality], "&gt;=" &amp; J22)</f>
        <v>0</v>
      </c>
      <c r="L21" s="41">
        <f t="shared" si="5"/>
        <v>1.3796909090909098E-3</v>
      </c>
      <c r="M21" s="42">
        <f>COUNTIF(Vertices[Closeness Centrality], "&gt;= " &amp; L21) - COUNTIF(Vertices[Closeness Centrality], "&gt;=" &amp; L22)</f>
        <v>0</v>
      </c>
      <c r="N21" s="41">
        <f t="shared" si="6"/>
        <v>1.1448163636363641E-2</v>
      </c>
      <c r="O21" s="42">
        <f>COUNTIF(Vertices[Eigenvector Centrality], "&gt;= " &amp; N21) - COUNTIF(Vertices[Eigenvector Centrality], "&gt;=" &amp; N22)</f>
        <v>0</v>
      </c>
      <c r="P21" s="41">
        <f t="shared" si="7"/>
        <v>31.705482090909097</v>
      </c>
      <c r="Q21" s="42">
        <f>COUNTIF(Vertices[PageRank], "&gt;= " &amp; P21) - COUNTIF(Vertices[PageRank], "&gt;=" &amp; P22)</f>
        <v>0</v>
      </c>
      <c r="R21" s="41">
        <f t="shared" si="8"/>
        <v>0.34545454545454551</v>
      </c>
      <c r="S21" s="46">
        <f>COUNTIF(Vertices[Clustering Coefficient], "&gt;= " &amp; R21) - COUNTIF(Vertices[Clustering Coefficient], "&gt;=" &amp; R22)</f>
        <v>1</v>
      </c>
      <c r="T21" s="41" t="e">
        <f t="shared" ca="1" si="9"/>
        <v>#REF!</v>
      </c>
      <c r="U21" s="42" t="e">
        <f t="shared" ca="1" si="0"/>
        <v>#REF!</v>
      </c>
    </row>
    <row r="22" spans="1:21" x14ac:dyDescent="0.25">
      <c r="A22" s="159"/>
      <c r="B22" s="159"/>
      <c r="D22" s="34">
        <f t="shared" si="1"/>
        <v>112.99999999999996</v>
      </c>
      <c r="E22" s="3">
        <f>COUNTIF(Vertices[Degree], "&gt;= " &amp; D22) - COUNTIF(Vertices[Degree], "&gt;=" &amp; D23)</f>
        <v>0</v>
      </c>
      <c r="F22" s="39">
        <f t="shared" si="2"/>
        <v>111.99999999999996</v>
      </c>
      <c r="G22" s="40">
        <f>COUNTIF(Vertices[In-Degree], "&gt;= " &amp; F22) - COUNTIF(Vertices[In-Degree], "&gt;=" &amp; F23)</f>
        <v>0</v>
      </c>
      <c r="H22" s="39">
        <f t="shared" si="3"/>
        <v>2.9090909090909096</v>
      </c>
      <c r="I22" s="40">
        <f>COUNTIF(Vertices[Out-Degree], "&gt;= " &amp; H22) - COUNTIF(Vertices[Out-Degree], "&gt;=" &amp; H23)</f>
        <v>38</v>
      </c>
      <c r="J22" s="39">
        <f t="shared" si="4"/>
        <v>22897.801972000008</v>
      </c>
      <c r="K22" s="40">
        <f>COUNTIF(Vertices[Betweenness Centrality], "&gt;= " &amp; J22) - COUNTIF(Vertices[Betweenness Centrality], "&gt;=" &amp; J23)</f>
        <v>0</v>
      </c>
      <c r="L22" s="39">
        <f t="shared" si="5"/>
        <v>1.4067272727272735E-3</v>
      </c>
      <c r="M22" s="40">
        <f>COUNTIF(Vertices[Closeness Centrality], "&gt;= " &amp; L22) - COUNTIF(Vertices[Closeness Centrality], "&gt;=" &amp; L23)</f>
        <v>0</v>
      </c>
      <c r="N22" s="39">
        <f t="shared" si="6"/>
        <v>1.2045909090909097E-2</v>
      </c>
      <c r="O22" s="40">
        <f>COUNTIF(Vertices[Eigenvector Centrality], "&gt;= " &amp; N22) - COUNTIF(Vertices[Eigenvector Centrality], "&gt;=" &amp; N23)</f>
        <v>0</v>
      </c>
      <c r="P22" s="39">
        <f t="shared" si="7"/>
        <v>33.354968727272734</v>
      </c>
      <c r="Q22" s="40">
        <f>COUNTIF(Vertices[PageRank], "&gt;= " &amp; P22) - COUNTIF(Vertices[PageRank], "&gt;=" &amp; P23)</f>
        <v>0</v>
      </c>
      <c r="R22" s="39">
        <f t="shared" si="8"/>
        <v>0.3636363636363637</v>
      </c>
      <c r="S22" s="45">
        <f>COUNTIF(Vertices[Clustering Coefficient], "&gt;= " &amp; R22) - COUNTIF(Vertices[Clustering Coefficient], "&gt;=" &amp; R23)</f>
        <v>0</v>
      </c>
      <c r="T22" s="39" t="e">
        <f t="shared" ca="1" si="9"/>
        <v>#REF!</v>
      </c>
      <c r="U22" s="40" t="e">
        <f t="shared" ca="1" si="0"/>
        <v>#REF!</v>
      </c>
    </row>
    <row r="23" spans="1:21" x14ac:dyDescent="0.25">
      <c r="A23" s="36" t="s">
        <v>158</v>
      </c>
      <c r="B23" s="36">
        <v>8.7371164553962793E-3</v>
      </c>
      <c r="D23" s="34">
        <f t="shared" si="1"/>
        <v>118.59999999999995</v>
      </c>
      <c r="E23" s="3">
        <f>COUNTIF(Vertices[Degree], "&gt;= " &amp; D23) - COUNTIF(Vertices[Degree], "&gt;=" &amp; D24)</f>
        <v>0</v>
      </c>
      <c r="F23" s="41">
        <f t="shared" si="2"/>
        <v>117.59999999999995</v>
      </c>
      <c r="G23" s="42">
        <f>COUNTIF(Vertices[In-Degree], "&gt;= " &amp; F23) - COUNTIF(Vertices[In-Degree], "&gt;=" &amp; F24)</f>
        <v>0</v>
      </c>
      <c r="H23" s="41">
        <f t="shared" si="3"/>
        <v>3.0545454545454551</v>
      </c>
      <c r="I23" s="42">
        <f>COUNTIF(Vertices[Out-Degree], "&gt;= " &amp; H23) - COUNTIF(Vertices[Out-Degree], "&gt;=" &amp; H24)</f>
        <v>0</v>
      </c>
      <c r="J23" s="41">
        <f t="shared" si="4"/>
        <v>24042.692070600009</v>
      </c>
      <c r="K23" s="42">
        <f>COUNTIF(Vertices[Betweenness Centrality], "&gt;= " &amp; J23) - COUNTIF(Vertices[Betweenness Centrality], "&gt;=" &amp; J24)</f>
        <v>0</v>
      </c>
      <c r="L23" s="41">
        <f t="shared" si="5"/>
        <v>1.4337636363636371E-3</v>
      </c>
      <c r="M23" s="42">
        <f>COUNTIF(Vertices[Closeness Centrality], "&gt;= " &amp; L23) - COUNTIF(Vertices[Closeness Centrality], "&gt;=" &amp; L24)</f>
        <v>0</v>
      </c>
      <c r="N23" s="41">
        <f t="shared" si="6"/>
        <v>1.2643654545454552E-2</v>
      </c>
      <c r="O23" s="42">
        <f>COUNTIF(Vertices[Eigenvector Centrality], "&gt;= " &amp; N23) - COUNTIF(Vertices[Eigenvector Centrality], "&gt;=" &amp; N24)</f>
        <v>1</v>
      </c>
      <c r="P23" s="41">
        <f t="shared" si="7"/>
        <v>35.004455363636367</v>
      </c>
      <c r="Q23" s="42">
        <f>COUNTIF(Vertices[PageRank], "&gt;= " &amp; P23) - COUNTIF(Vertices[PageRank], "&gt;=" &amp; P24)</f>
        <v>0</v>
      </c>
      <c r="R23" s="41">
        <f t="shared" si="8"/>
        <v>0.38181818181818189</v>
      </c>
      <c r="S23" s="46">
        <f>COUNTIF(Vertices[Clustering Coefficient], "&gt;= " &amp; R23) - COUNTIF(Vertices[Clustering Coefficient], "&gt;=" &amp; R24)</f>
        <v>0</v>
      </c>
      <c r="T23" s="41" t="e">
        <f t="shared" ca="1" si="9"/>
        <v>#REF!</v>
      </c>
      <c r="U23" s="42" t="e">
        <f t="shared" ca="1" si="0"/>
        <v>#REF!</v>
      </c>
    </row>
    <row r="24" spans="1:21" x14ac:dyDescent="0.25">
      <c r="A24" s="36" t="s">
        <v>4420</v>
      </c>
      <c r="B24" s="36">
        <v>-4.9320999999999997E-2</v>
      </c>
      <c r="D24" s="34">
        <f t="shared" si="1"/>
        <v>124.19999999999995</v>
      </c>
      <c r="E24" s="3">
        <f>COUNTIF(Vertices[Degree], "&gt;= " &amp; D24) - COUNTIF(Vertices[Degree], "&gt;=" &amp; D25)</f>
        <v>0</v>
      </c>
      <c r="F24" s="39">
        <f t="shared" si="2"/>
        <v>123.19999999999995</v>
      </c>
      <c r="G24" s="40">
        <f>COUNTIF(Vertices[In-Degree], "&gt;= " &amp; F24) - COUNTIF(Vertices[In-Degree], "&gt;=" &amp; F25)</f>
        <v>0</v>
      </c>
      <c r="H24" s="39">
        <f t="shared" si="3"/>
        <v>3.2000000000000006</v>
      </c>
      <c r="I24" s="40">
        <f>COUNTIF(Vertices[Out-Degree], "&gt;= " &amp; H24) - COUNTIF(Vertices[Out-Degree], "&gt;=" &amp; H25)</f>
        <v>0</v>
      </c>
      <c r="J24" s="39">
        <f t="shared" si="4"/>
        <v>25187.58216920001</v>
      </c>
      <c r="K24" s="40">
        <f>COUNTIF(Vertices[Betweenness Centrality], "&gt;= " &amp; J24) - COUNTIF(Vertices[Betweenness Centrality], "&gt;=" &amp; J25)</f>
        <v>0</v>
      </c>
      <c r="L24" s="39">
        <f t="shared" si="5"/>
        <v>1.4608000000000008E-3</v>
      </c>
      <c r="M24" s="40">
        <f>COUNTIF(Vertices[Closeness Centrality], "&gt;= " &amp; L24) - COUNTIF(Vertices[Closeness Centrality], "&gt;=" &amp; L25)</f>
        <v>0</v>
      </c>
      <c r="N24" s="39">
        <f t="shared" si="6"/>
        <v>1.3241400000000007E-2</v>
      </c>
      <c r="O24" s="40">
        <f>COUNTIF(Vertices[Eigenvector Centrality], "&gt;= " &amp; N24) - COUNTIF(Vertices[Eigenvector Centrality], "&gt;=" &amp; N25)</f>
        <v>0</v>
      </c>
      <c r="P24" s="39">
        <f t="shared" si="7"/>
        <v>36.653942000000001</v>
      </c>
      <c r="Q24" s="40">
        <f>COUNTIF(Vertices[PageRank], "&gt;= " &amp; P24) - COUNTIF(Vertices[PageRank], "&gt;=" &amp; P25)</f>
        <v>0</v>
      </c>
      <c r="R24" s="39">
        <f t="shared" si="8"/>
        <v>0.40000000000000008</v>
      </c>
      <c r="S24" s="45">
        <f>COUNTIF(Vertices[Clustering Coefficient], "&gt;= " &amp; R24) - COUNTIF(Vertices[Clustering Coefficient], "&gt;=" &amp; R25)</f>
        <v>2</v>
      </c>
      <c r="T24" s="39" t="e">
        <f t="shared" ca="1" si="9"/>
        <v>#REF!</v>
      </c>
      <c r="U24" s="40" t="e">
        <f t="shared" ca="1" si="0"/>
        <v>#REF!</v>
      </c>
    </row>
    <row r="25" spans="1:21" x14ac:dyDescent="0.25">
      <c r="A25" s="159"/>
      <c r="B25" s="159"/>
      <c r="D25" s="34">
        <f t="shared" si="1"/>
        <v>129.79999999999995</v>
      </c>
      <c r="E25" s="3">
        <f>COUNTIF(Vertices[Degree], "&gt;= " &amp; D25) - COUNTIF(Vertices[Degree], "&gt;=" &amp; D26)</f>
        <v>0</v>
      </c>
      <c r="F25" s="41">
        <f t="shared" si="2"/>
        <v>128.79999999999995</v>
      </c>
      <c r="G25" s="42">
        <f>COUNTIF(Vertices[In-Degree], "&gt;= " &amp; F25) - COUNTIF(Vertices[In-Degree], "&gt;=" &amp; F26)</f>
        <v>0</v>
      </c>
      <c r="H25" s="41">
        <f t="shared" si="3"/>
        <v>3.3454545454545461</v>
      </c>
      <c r="I25" s="42">
        <f>COUNTIF(Vertices[Out-Degree], "&gt;= " &amp; H25) - COUNTIF(Vertices[Out-Degree], "&gt;=" &amp; H26)</f>
        <v>0</v>
      </c>
      <c r="J25" s="41">
        <f t="shared" si="4"/>
        <v>26332.472267800011</v>
      </c>
      <c r="K25" s="42">
        <f>COUNTIF(Vertices[Betweenness Centrality], "&gt;= " &amp; J25) - COUNTIF(Vertices[Betweenness Centrality], "&gt;=" &amp; J26)</f>
        <v>0</v>
      </c>
      <c r="L25" s="41">
        <f t="shared" si="5"/>
        <v>1.4878363636363645E-3</v>
      </c>
      <c r="M25" s="42">
        <f>COUNTIF(Vertices[Closeness Centrality], "&gt;= " &amp; L25) - COUNTIF(Vertices[Closeness Centrality], "&gt;=" &amp; L26)</f>
        <v>0</v>
      </c>
      <c r="N25" s="41">
        <f t="shared" si="6"/>
        <v>1.3839145454545463E-2</v>
      </c>
      <c r="O25" s="42">
        <f>COUNTIF(Vertices[Eigenvector Centrality], "&gt;= " &amp; N25) - COUNTIF(Vertices[Eigenvector Centrality], "&gt;=" &amp; N26)</f>
        <v>0</v>
      </c>
      <c r="P25" s="41">
        <f t="shared" si="7"/>
        <v>38.303428636363634</v>
      </c>
      <c r="Q25" s="42">
        <f>COUNTIF(Vertices[PageRank], "&gt;= " &amp; P25) - COUNTIF(Vertices[PageRank], "&gt;=" &amp; P26)</f>
        <v>0</v>
      </c>
      <c r="R25" s="41">
        <f t="shared" si="8"/>
        <v>0.41818181818181827</v>
      </c>
      <c r="S25" s="46">
        <f>COUNTIF(Vertices[Clustering Coefficient], "&gt;= " &amp; R25) - COUNTIF(Vertices[Clustering Coefficient], "&gt;=" &amp; R26)</f>
        <v>1</v>
      </c>
      <c r="T25" s="41" t="e">
        <f t="shared" ca="1" si="9"/>
        <v>#REF!</v>
      </c>
      <c r="U25" s="42" t="e">
        <f t="shared" ca="1" si="0"/>
        <v>#REF!</v>
      </c>
    </row>
    <row r="26" spans="1:21" x14ac:dyDescent="0.25">
      <c r="A26" s="36" t="s">
        <v>4421</v>
      </c>
      <c r="B26" s="36" t="s">
        <v>4422</v>
      </c>
      <c r="D26" s="34">
        <f t="shared" si="1"/>
        <v>135.39999999999995</v>
      </c>
      <c r="E26" s="3">
        <f>COUNTIF(Vertices[Degree], "&gt;= " &amp; D26) - COUNTIF(Vertices[Degree], "&gt;=" &amp; D28)</f>
        <v>0</v>
      </c>
      <c r="F26" s="39">
        <f t="shared" si="2"/>
        <v>134.39999999999995</v>
      </c>
      <c r="G26" s="40">
        <f>COUNTIF(Vertices[In-Degree], "&gt;= " &amp; F26) - COUNTIF(Vertices[In-Degree], "&gt;=" &amp; F28)</f>
        <v>0</v>
      </c>
      <c r="H26" s="39">
        <f t="shared" si="3"/>
        <v>3.4909090909090916</v>
      </c>
      <c r="I26" s="40">
        <f>COUNTIF(Vertices[Out-Degree], "&gt;= " &amp; H26) - COUNTIF(Vertices[Out-Degree], "&gt;=" &amp; H28)</f>
        <v>0</v>
      </c>
      <c r="J26" s="39">
        <f t="shared" si="4"/>
        <v>27477.362366400012</v>
      </c>
      <c r="K26" s="40">
        <f>COUNTIF(Vertices[Betweenness Centrality], "&gt;= " &amp; J26) - COUNTIF(Vertices[Betweenness Centrality], "&gt;=" &amp; J28)</f>
        <v>0</v>
      </c>
      <c r="L26" s="39">
        <f t="shared" si="5"/>
        <v>1.5148727272727282E-3</v>
      </c>
      <c r="M26" s="40">
        <f>COUNTIF(Vertices[Closeness Centrality], "&gt;= " &amp; L26) - COUNTIF(Vertices[Closeness Centrality], "&gt;=" &amp; L28)</f>
        <v>0</v>
      </c>
      <c r="N26" s="39">
        <f t="shared" si="6"/>
        <v>1.4436890909090918E-2</v>
      </c>
      <c r="O26" s="40">
        <f>COUNTIF(Vertices[Eigenvector Centrality], "&gt;= " &amp; N26) - COUNTIF(Vertices[Eigenvector Centrality], "&gt;=" &amp; N28)</f>
        <v>0</v>
      </c>
      <c r="P26" s="39">
        <f t="shared" si="7"/>
        <v>39.952915272727267</v>
      </c>
      <c r="Q26" s="40">
        <f>COUNTIF(Vertices[PageRank], "&gt;= " &amp; P26) - COUNTIF(Vertices[PageRank], "&gt;=" &amp; P28)</f>
        <v>0</v>
      </c>
      <c r="R26" s="39">
        <f t="shared" si="8"/>
        <v>0.43636363636363645</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25">
      <c r="D27" s="34"/>
      <c r="E27" s="3">
        <f>COUNTIF(Vertices[Degree], "&gt;= " &amp; D27) - COUNTIF(Vertices[Degree], "&gt;=" &amp; D28)</f>
        <v>-1</v>
      </c>
      <c r="F27" s="74"/>
      <c r="G27" s="75">
        <f>COUNTIF(Vertices[In-Degree], "&gt;= " &amp; F27) - COUNTIF(Vertices[In-Degree], "&gt;=" &amp; F28)</f>
        <v>-1</v>
      </c>
      <c r="H27" s="74"/>
      <c r="I27" s="75">
        <f>COUNTIF(Vertices[Out-Degree], "&gt;= " &amp; H27) - COUNTIF(Vertices[Out-Degree], "&gt;=" &amp; H28)</f>
        <v>-28</v>
      </c>
      <c r="J27" s="74"/>
      <c r="K27" s="75">
        <f>COUNTIF(Vertices[Betweenness Centrality], "&gt;= " &amp; J27) - COUNTIF(Vertices[Betweenness Centrality], "&gt;=" &amp; J28)</f>
        <v>-1</v>
      </c>
      <c r="L27" s="74"/>
      <c r="M27" s="75">
        <f>COUNTIF(Vertices[Closeness Centrality], "&gt;= " &amp; L27) - COUNTIF(Vertices[Closeness Centrality], "&gt;=" &amp; L28)</f>
        <v>-1</v>
      </c>
      <c r="N27" s="74"/>
      <c r="O27" s="75">
        <f>COUNTIF(Vertices[Eigenvector Centrality], "&gt;= " &amp; N27) - COUNTIF(Vertices[Eigenvector Centrality], "&gt;=" &amp; N28)</f>
        <v>-1</v>
      </c>
      <c r="P27" s="74"/>
      <c r="Q27" s="75">
        <f>COUNTIF(Vertices[Eigenvector Centrality], "&gt;= " &amp; P27) - COUNTIF(Vertices[Eigenvector Centrality], "&gt;=" &amp; P28)</f>
        <v>0</v>
      </c>
      <c r="R27" s="74"/>
      <c r="S27" s="76">
        <f>COUNTIF(Vertices[Clustering Coefficient], "&gt;= " &amp; R27) - COUNTIF(Vertices[Clustering Coefficient], "&gt;=" &amp; R28)</f>
        <v>-48</v>
      </c>
      <c r="T27" s="74"/>
      <c r="U27" s="75">
        <f ca="1">COUNTIF(Vertices[Clustering Coefficient], "&gt;= " &amp; T27) - COUNTIF(Vertices[Clustering Coefficient], "&gt;=" &amp; T28)</f>
        <v>0</v>
      </c>
    </row>
    <row r="28" spans="1:21" x14ac:dyDescent="0.25">
      <c r="D28" s="34">
        <f>D26+($D$57-$D$2)/BinDivisor</f>
        <v>140.99999999999994</v>
      </c>
      <c r="E28" s="3">
        <f>COUNTIF(Vertices[Degree], "&gt;= " &amp; D28) - COUNTIF(Vertices[Degree], "&gt;=" &amp; D40)</f>
        <v>0</v>
      </c>
      <c r="F28" s="41">
        <f>F26+($F$57-$F$2)/BinDivisor</f>
        <v>139.99999999999994</v>
      </c>
      <c r="G28" s="42">
        <f>COUNTIF(Vertices[In-Degree], "&gt;= " &amp; F28) - COUNTIF(Vertices[In-Degree], "&gt;=" &amp; F40)</f>
        <v>0</v>
      </c>
      <c r="H28" s="41">
        <f>H26+($H$57-$H$2)/BinDivisor</f>
        <v>3.6363636363636371</v>
      </c>
      <c r="I28" s="42">
        <f>COUNTIF(Vertices[Out-Degree], "&gt;= " &amp; H28) - COUNTIF(Vertices[Out-Degree], "&gt;=" &amp; H40)</f>
        <v>0</v>
      </c>
      <c r="J28" s="41">
        <f>J26+($J$57-$J$2)/BinDivisor</f>
        <v>28622.252465000012</v>
      </c>
      <c r="K28" s="42">
        <f>COUNTIF(Vertices[Betweenness Centrality], "&gt;= " &amp; J28) - COUNTIF(Vertices[Betweenness Centrality], "&gt;=" &amp; J40)</f>
        <v>0</v>
      </c>
      <c r="L28" s="41">
        <f>L26+($L$57-$L$2)/BinDivisor</f>
        <v>1.5419090909090918E-3</v>
      </c>
      <c r="M28" s="42">
        <f>COUNTIF(Vertices[Closeness Centrality], "&gt;= " &amp; L28) - COUNTIF(Vertices[Closeness Centrality], "&gt;=" &amp; L40)</f>
        <v>0</v>
      </c>
      <c r="N28" s="41">
        <f>N26+($N$57-$N$2)/BinDivisor</f>
        <v>1.5034636363636373E-2</v>
      </c>
      <c r="O28" s="42">
        <f>COUNTIF(Vertices[Eigenvector Centrality], "&gt;= " &amp; N28) - COUNTIF(Vertices[Eigenvector Centrality], "&gt;=" &amp; N40)</f>
        <v>0</v>
      </c>
      <c r="P28" s="41">
        <f>P26+($P$57-$P$2)/BinDivisor</f>
        <v>41.602401909090901</v>
      </c>
      <c r="Q28" s="42">
        <f>COUNTIF(Vertices[PageRank], "&gt;= " &amp; P28) - COUNTIF(Vertices[PageRank], "&gt;=" &amp; P40)</f>
        <v>0</v>
      </c>
      <c r="R28" s="41">
        <f>R26+($R$57-$R$2)/BinDivisor</f>
        <v>0.45454545454545464</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25">
      <c r="D29" s="34"/>
      <c r="E29" s="3">
        <f>COUNTIF(Vertices[Degree], "&gt;= " &amp; D29) - COUNTIF(Vertices[Degree], "&gt;=" &amp; D30)</f>
        <v>0</v>
      </c>
      <c r="F29" s="74"/>
      <c r="G29" s="75">
        <f>COUNTIF(Vertices[In-Degree], "&gt;= " &amp; F29) - COUNTIF(Vertices[In-Degree], "&gt;=" &amp; F30)</f>
        <v>0</v>
      </c>
      <c r="H29" s="74"/>
      <c r="I29" s="75">
        <f>COUNTIF(Vertices[Out-Degree], "&gt;= " &amp; H29) - COUNTIF(Vertices[Out-Degree], "&gt;=" &amp; H30)</f>
        <v>0</v>
      </c>
      <c r="J29" s="74"/>
      <c r="K29" s="75">
        <f>COUNTIF(Vertices[Betweenness Centrality], "&gt;= " &amp; J29) - COUNTIF(Vertices[Betweenness Centrality], "&gt;=" &amp; J30)</f>
        <v>0</v>
      </c>
      <c r="L29" s="74"/>
      <c r="M29" s="75">
        <f>COUNTIF(Vertices[Closeness Centrality], "&gt;= " &amp; L29) - COUNTIF(Vertices[Closeness Centrality], "&gt;=" &amp; L30)</f>
        <v>0</v>
      </c>
      <c r="N29" s="74"/>
      <c r="O29" s="75">
        <f>COUNTIF(Vertices[Eigenvector Centrality], "&gt;= " &amp; N29) - COUNTIF(Vertices[Eigenvector Centrality], "&gt;=" &amp; N30)</f>
        <v>0</v>
      </c>
      <c r="P29" s="74"/>
      <c r="Q29" s="75">
        <f>COUNTIF(Vertices[Eigenvector Centrality], "&gt;= " &amp; P29) - COUNTIF(Vertices[Eigenvector Centrality], "&gt;=" &amp; P30)</f>
        <v>0</v>
      </c>
      <c r="R29" s="74"/>
      <c r="S29" s="76">
        <f>COUNTIF(Vertices[Clustering Coefficient], "&gt;= " &amp; R29) - COUNTIF(Vertices[Clustering Coefficient], "&gt;=" &amp; R30)</f>
        <v>0</v>
      </c>
      <c r="T29" s="74"/>
      <c r="U29" s="75">
        <f>COUNTIF(Vertices[Clustering Coefficient], "&gt;= " &amp; T29) - COUNTIF(Vertices[Clustering Coefficient], "&gt;=" &amp; T30)</f>
        <v>0</v>
      </c>
    </row>
    <row r="30" spans="1:21" x14ac:dyDescent="0.25">
      <c r="D30" s="34"/>
      <c r="E30" s="3">
        <f>COUNTIF(Vertices[Degree], "&gt;= " &amp; D30) - COUNTIF(Vertices[Degree], "&gt;=" &amp; D31)</f>
        <v>0</v>
      </c>
      <c r="F30" s="74"/>
      <c r="G30" s="75">
        <f>COUNTIF(Vertices[In-Degree], "&gt;= " &amp; F30) - COUNTIF(Vertices[In-Degree], "&gt;=" &amp; F31)</f>
        <v>0</v>
      </c>
      <c r="H30" s="74"/>
      <c r="I30" s="75">
        <f>COUNTIF(Vertices[Out-Degree], "&gt;= " &amp; H30) - COUNTIF(Vertices[Out-Degree], "&gt;=" &amp; H31)</f>
        <v>0</v>
      </c>
      <c r="J30" s="74"/>
      <c r="K30" s="75">
        <f>COUNTIF(Vertices[Betweenness Centrality], "&gt;= " &amp; J30) - COUNTIF(Vertices[Betweenness Centrality], "&gt;=" &amp; J31)</f>
        <v>0</v>
      </c>
      <c r="L30" s="74"/>
      <c r="M30" s="75">
        <f>COUNTIF(Vertices[Closeness Centrality], "&gt;= " &amp; L30) - COUNTIF(Vertices[Closeness Centrality], "&gt;=" &amp; L31)</f>
        <v>0</v>
      </c>
      <c r="N30" s="74"/>
      <c r="O30" s="75">
        <f>COUNTIF(Vertices[Eigenvector Centrality], "&gt;= " &amp; N30) - COUNTIF(Vertices[Eigenvector Centrality], "&gt;=" &amp; N31)</f>
        <v>0</v>
      </c>
      <c r="P30" s="74"/>
      <c r="Q30" s="75">
        <f>COUNTIF(Vertices[Eigenvector Centrality], "&gt;= " &amp; P30) - COUNTIF(Vertices[Eigenvector Centrality], "&gt;=" &amp; P31)</f>
        <v>0</v>
      </c>
      <c r="R30" s="74"/>
      <c r="S30" s="76">
        <f>COUNTIF(Vertices[Clustering Coefficient], "&gt;= " &amp; R30) - COUNTIF(Vertices[Clustering Coefficient], "&gt;=" &amp; R31)</f>
        <v>0</v>
      </c>
      <c r="T30" s="74"/>
      <c r="U30" s="75">
        <f>COUNTIF(Vertices[Clustering Coefficient], "&gt;= " &amp; T30) - COUNTIF(Vertices[Clustering Coefficient], "&gt;=" &amp; T31)</f>
        <v>0</v>
      </c>
    </row>
    <row r="31" spans="1:21" x14ac:dyDescent="0.25">
      <c r="D31" s="34"/>
      <c r="E31" s="3">
        <f>COUNTIF(Vertices[Degree], "&gt;= " &amp; D31) - COUNTIF(Vertices[Degree], "&gt;=" &amp; D32)</f>
        <v>0</v>
      </c>
      <c r="F31" s="74"/>
      <c r="G31" s="75">
        <f>COUNTIF(Vertices[In-Degree], "&gt;= " &amp; F31) - COUNTIF(Vertices[In-Degree], "&gt;=" &amp; F32)</f>
        <v>0</v>
      </c>
      <c r="H31" s="74"/>
      <c r="I31" s="75">
        <f>COUNTIF(Vertices[Out-Degree], "&gt;= " &amp; H31) - COUNTIF(Vertices[Out-Degree], "&gt;=" &amp; H32)</f>
        <v>0</v>
      </c>
      <c r="J31" s="74"/>
      <c r="K31" s="75">
        <f>COUNTIF(Vertices[Betweenness Centrality], "&gt;= " &amp; J31) - COUNTIF(Vertices[Betweenness Centrality], "&gt;=" &amp; J32)</f>
        <v>0</v>
      </c>
      <c r="L31" s="74"/>
      <c r="M31" s="75">
        <f>COUNTIF(Vertices[Closeness Centrality], "&gt;= " &amp; L31) - COUNTIF(Vertices[Closeness Centrality], "&gt;=" &amp; L32)</f>
        <v>0</v>
      </c>
      <c r="N31" s="74"/>
      <c r="O31" s="75">
        <f>COUNTIF(Vertices[Eigenvector Centrality], "&gt;= " &amp; N31) - COUNTIF(Vertices[Eigenvector Centrality], "&gt;=" &amp; N32)</f>
        <v>0</v>
      </c>
      <c r="P31" s="74"/>
      <c r="Q31" s="75">
        <f>COUNTIF(Vertices[Eigenvector Centrality], "&gt;= " &amp; P31) - COUNTIF(Vertices[Eigenvector Centrality], "&gt;=" &amp; P32)</f>
        <v>0</v>
      </c>
      <c r="R31" s="74"/>
      <c r="S31" s="76">
        <f>COUNTIF(Vertices[Clustering Coefficient], "&gt;= " &amp; R31) - COUNTIF(Vertices[Clustering Coefficient], "&gt;=" &amp; R32)</f>
        <v>0</v>
      </c>
      <c r="T31" s="74"/>
      <c r="U31" s="75">
        <f>COUNTIF(Vertices[Clustering Coefficient], "&gt;= " &amp; T31) - COUNTIF(Vertices[Clustering Coefficient], "&gt;=" &amp; T32)</f>
        <v>0</v>
      </c>
    </row>
    <row r="32" spans="1:21" x14ac:dyDescent="0.25">
      <c r="D32" s="34"/>
      <c r="E32" s="3">
        <f>COUNTIF(Vertices[Degree], "&gt;= " &amp; D32) - COUNTIF(Vertices[Degree], "&gt;=" &amp; D33)</f>
        <v>0</v>
      </c>
      <c r="F32" s="74"/>
      <c r="G32" s="75">
        <f>COUNTIF(Vertices[In-Degree], "&gt;= " &amp; F32) - COUNTIF(Vertices[In-Degree], "&gt;=" &amp; F33)</f>
        <v>0</v>
      </c>
      <c r="H32" s="74"/>
      <c r="I32" s="75">
        <f>COUNTIF(Vertices[Out-Degree], "&gt;= " &amp; H32) - COUNTIF(Vertices[Out-Degree], "&gt;=" &amp; H33)</f>
        <v>0</v>
      </c>
      <c r="J32" s="74"/>
      <c r="K32" s="75">
        <f>COUNTIF(Vertices[Betweenness Centrality], "&gt;= " &amp; J32) - COUNTIF(Vertices[Betweenness Centrality], "&gt;=" &amp; J33)</f>
        <v>0</v>
      </c>
      <c r="L32" s="74"/>
      <c r="M32" s="75">
        <f>COUNTIF(Vertices[Closeness Centrality], "&gt;= " &amp; L32) - COUNTIF(Vertices[Closeness Centrality], "&gt;=" &amp; L33)</f>
        <v>0</v>
      </c>
      <c r="N32" s="74"/>
      <c r="O32" s="75">
        <f>COUNTIF(Vertices[Eigenvector Centrality], "&gt;= " &amp; N32) - COUNTIF(Vertices[Eigenvector Centrality], "&gt;=" &amp; N33)</f>
        <v>0</v>
      </c>
      <c r="P32" s="74"/>
      <c r="Q32" s="75">
        <f>COUNTIF(Vertices[Eigenvector Centrality], "&gt;= " &amp; P32) - COUNTIF(Vertices[Eigenvector Centrality], "&gt;=" &amp; P33)</f>
        <v>0</v>
      </c>
      <c r="R32" s="74"/>
      <c r="S32" s="76">
        <f>COUNTIF(Vertices[Clustering Coefficient], "&gt;= " &amp; R32) - COUNTIF(Vertices[Clustering Coefficient], "&gt;=" &amp; R33)</f>
        <v>0</v>
      </c>
      <c r="T32" s="74"/>
      <c r="U32" s="75">
        <f>COUNTIF(Vertices[Clustering Coefficient], "&gt;= " &amp; T32) - COUNTIF(Vertices[Clustering Coefficient], "&gt;=" &amp; T33)</f>
        <v>0</v>
      </c>
    </row>
    <row r="33" spans="1:21" x14ac:dyDescent="0.25">
      <c r="D33" s="34"/>
      <c r="E33" s="3">
        <f>COUNTIF(Vertices[Degree], "&gt;= " &amp; D33) - COUNTIF(Vertices[Degree], "&gt;=" &amp; D38)</f>
        <v>0</v>
      </c>
      <c r="F33" s="74"/>
      <c r="G33" s="75">
        <f>COUNTIF(Vertices[In-Degree], "&gt;= " &amp; F33) - COUNTIF(Vertices[In-Degree], "&gt;=" &amp; F38)</f>
        <v>0</v>
      </c>
      <c r="H33" s="74"/>
      <c r="I33" s="75">
        <f>COUNTIF(Vertices[Out-Degree], "&gt;= " &amp; H33) - COUNTIF(Vertices[Out-Degree], "&gt;=" &amp; H38)</f>
        <v>0</v>
      </c>
      <c r="J33" s="74"/>
      <c r="K33" s="75">
        <f>COUNTIF(Vertices[Betweenness Centrality], "&gt;= " &amp; J33) - COUNTIF(Vertices[Betweenness Centrality], "&gt;=" &amp; J38)</f>
        <v>0</v>
      </c>
      <c r="L33" s="74"/>
      <c r="M33" s="75">
        <f>COUNTIF(Vertices[Closeness Centrality], "&gt;= " &amp; L33) - COUNTIF(Vertices[Closeness Centrality], "&gt;=" &amp; L38)</f>
        <v>0</v>
      </c>
      <c r="N33" s="74"/>
      <c r="O33" s="75">
        <f>COUNTIF(Vertices[Eigenvector Centrality], "&gt;= " &amp; N33) - COUNTIF(Vertices[Eigenvector Centrality], "&gt;=" &amp; N38)</f>
        <v>0</v>
      </c>
      <c r="P33" s="74"/>
      <c r="Q33" s="75">
        <f>COUNTIF(Vertices[Eigenvector Centrality], "&gt;= " &amp; P33) - COUNTIF(Vertices[Eigenvector Centrality], "&gt;=" &amp; P38)</f>
        <v>0</v>
      </c>
      <c r="R33" s="74"/>
      <c r="S33" s="76">
        <f>COUNTIF(Vertices[Clustering Coefficient], "&gt;= " &amp; R33) - COUNTIF(Vertices[Clustering Coefficient], "&gt;=" &amp; R38)</f>
        <v>0</v>
      </c>
      <c r="T33" s="74"/>
      <c r="U33" s="75">
        <f>COUNTIF(Vertices[Clustering Coefficient], "&gt;= " &amp; T33) - COUNTIF(Vertices[Clustering Coefficient], "&gt;=" &amp; T38)</f>
        <v>0</v>
      </c>
    </row>
    <row r="34" spans="1:21" x14ac:dyDescent="0.25">
      <c r="D34" s="34"/>
      <c r="E34" s="3">
        <f>COUNTIF(Vertices[Degree], "&gt;= " &amp; D34) - COUNTIF(Vertices[Degree], "&gt;=" &amp; D35)</f>
        <v>0</v>
      </c>
      <c r="F34" s="74"/>
      <c r="G34" s="75">
        <f>COUNTIF(Vertices[In-Degree], "&gt;= " &amp; F34) - COUNTIF(Vertices[In-Degree], "&gt;=" &amp; F35)</f>
        <v>0</v>
      </c>
      <c r="H34" s="74"/>
      <c r="I34" s="75">
        <f>COUNTIF(Vertices[Out-Degree], "&gt;= " &amp; H34) - COUNTIF(Vertices[Out-Degree], "&gt;=" &amp; H35)</f>
        <v>0</v>
      </c>
      <c r="J34" s="74"/>
      <c r="K34" s="75">
        <f>COUNTIF(Vertices[Betweenness Centrality], "&gt;= " &amp; J34) - COUNTIF(Vertices[Betweenness Centrality], "&gt;=" &amp; J35)</f>
        <v>0</v>
      </c>
      <c r="L34" s="74"/>
      <c r="M34" s="75">
        <f>COUNTIF(Vertices[Closeness Centrality], "&gt;= " &amp; L34) - COUNTIF(Vertices[Closeness Centrality], "&gt;=" &amp; L35)</f>
        <v>0</v>
      </c>
      <c r="N34" s="74"/>
      <c r="O34" s="75">
        <f>COUNTIF(Vertices[Eigenvector Centrality], "&gt;= " &amp; N34) - COUNTIF(Vertices[Eigenvector Centrality], "&gt;=" &amp; N35)</f>
        <v>0</v>
      </c>
      <c r="P34" s="74"/>
      <c r="Q34" s="75">
        <f>COUNTIF(Vertices[Eigenvector Centrality], "&gt;= " &amp; P34) - COUNTIF(Vertices[Eigenvector Centrality], "&gt;=" &amp; P35)</f>
        <v>0</v>
      </c>
      <c r="R34" s="74"/>
      <c r="S34" s="76">
        <f>COUNTIF(Vertices[Clustering Coefficient], "&gt;= " &amp; R34) - COUNTIF(Vertices[Clustering Coefficient], "&gt;=" &amp; R35)</f>
        <v>0</v>
      </c>
      <c r="T34" s="74"/>
      <c r="U34" s="75">
        <f>COUNTIF(Vertices[Clustering Coefficient], "&gt;= " &amp; T34) - COUNTIF(Vertices[Clustering Coefficient], "&gt;=" &amp; T35)</f>
        <v>0</v>
      </c>
    </row>
    <row r="35" spans="1:21" x14ac:dyDescent="0.25">
      <c r="D35" s="34"/>
      <c r="E35" s="3">
        <f>COUNTIF(Vertices[Degree], "&gt;= " &amp; D35) - COUNTIF(Vertices[Degree], "&gt;=" &amp; D36)</f>
        <v>0</v>
      </c>
      <c r="F35" s="74"/>
      <c r="G35" s="75">
        <f>COUNTIF(Vertices[In-Degree], "&gt;= " &amp; F35) - COUNTIF(Vertices[In-Degree], "&gt;=" &amp; F36)</f>
        <v>0</v>
      </c>
      <c r="H35" s="74"/>
      <c r="I35" s="75">
        <f>COUNTIF(Vertices[Out-Degree], "&gt;= " &amp; H35) - COUNTIF(Vertices[Out-Degree], "&gt;=" &amp; H36)</f>
        <v>0</v>
      </c>
      <c r="J35" s="74"/>
      <c r="K35" s="75">
        <f>COUNTIF(Vertices[Betweenness Centrality], "&gt;= " &amp; J35) - COUNTIF(Vertices[Betweenness Centrality], "&gt;=" &amp; J36)</f>
        <v>0</v>
      </c>
      <c r="L35" s="74"/>
      <c r="M35" s="75">
        <f>COUNTIF(Vertices[Closeness Centrality], "&gt;= " &amp; L35) - COUNTIF(Vertices[Closeness Centrality], "&gt;=" &amp; L36)</f>
        <v>0</v>
      </c>
      <c r="N35" s="74"/>
      <c r="O35" s="75">
        <f>COUNTIF(Vertices[Eigenvector Centrality], "&gt;= " &amp; N35) - COUNTIF(Vertices[Eigenvector Centrality], "&gt;=" &amp; N36)</f>
        <v>0</v>
      </c>
      <c r="P35" s="74"/>
      <c r="Q35" s="75">
        <f>COUNTIF(Vertices[Eigenvector Centrality], "&gt;= " &amp; P35) - COUNTIF(Vertices[Eigenvector Centrality], "&gt;=" &amp; P36)</f>
        <v>0</v>
      </c>
      <c r="R35" s="74"/>
      <c r="S35" s="76">
        <f>COUNTIF(Vertices[Clustering Coefficient], "&gt;= " &amp; R35) - COUNTIF(Vertices[Clustering Coefficient], "&gt;=" &amp; R36)</f>
        <v>0</v>
      </c>
      <c r="T35" s="74"/>
      <c r="U35" s="75">
        <f>COUNTIF(Vertices[Clustering Coefficient], "&gt;= " &amp; T35) - COUNTIF(Vertices[Clustering Coefficient], "&gt;=" &amp; T36)</f>
        <v>0</v>
      </c>
    </row>
    <row r="36" spans="1:21" x14ac:dyDescent="0.25">
      <c r="D36" s="34"/>
      <c r="E36" s="3">
        <f>COUNTIF(Vertices[Degree], "&gt;= " &amp; D36) - COUNTIF(Vertices[Degree], "&gt;=" &amp; D37)</f>
        <v>0</v>
      </c>
      <c r="F36" s="74"/>
      <c r="G36" s="75">
        <f>COUNTIF(Vertices[In-Degree], "&gt;= " &amp; F36) - COUNTIF(Vertices[In-Degree], "&gt;=" &amp; F37)</f>
        <v>0</v>
      </c>
      <c r="H36" s="74"/>
      <c r="I36" s="75">
        <f>COUNTIF(Vertices[Out-Degree], "&gt;= " &amp; H36) - COUNTIF(Vertices[Out-Degree], "&gt;=" &amp; H37)</f>
        <v>0</v>
      </c>
      <c r="J36" s="74"/>
      <c r="K36" s="75">
        <f>COUNTIF(Vertices[Betweenness Centrality], "&gt;= " &amp; J36) - COUNTIF(Vertices[Betweenness Centrality], "&gt;=" &amp; J37)</f>
        <v>0</v>
      </c>
      <c r="L36" s="74"/>
      <c r="M36" s="75">
        <f>COUNTIF(Vertices[Closeness Centrality], "&gt;= " &amp; L36) - COUNTIF(Vertices[Closeness Centrality], "&gt;=" &amp; L37)</f>
        <v>0</v>
      </c>
      <c r="N36" s="74"/>
      <c r="O36" s="75">
        <f>COUNTIF(Vertices[Eigenvector Centrality], "&gt;= " &amp; N36) - COUNTIF(Vertices[Eigenvector Centrality], "&gt;=" &amp; N37)</f>
        <v>0</v>
      </c>
      <c r="P36" s="74"/>
      <c r="Q36" s="75">
        <f>COUNTIF(Vertices[Eigenvector Centrality], "&gt;= " &amp; P36) - COUNTIF(Vertices[Eigenvector Centrality], "&gt;=" &amp; P37)</f>
        <v>0</v>
      </c>
      <c r="R36" s="74"/>
      <c r="S36" s="76">
        <f>COUNTIF(Vertices[Clustering Coefficient], "&gt;= " &amp; R36) - COUNTIF(Vertices[Clustering Coefficient], "&gt;=" &amp; R37)</f>
        <v>0</v>
      </c>
      <c r="T36" s="74"/>
      <c r="U36" s="75">
        <f>COUNTIF(Vertices[Clustering Coefficient], "&gt;= " &amp; T36) - COUNTIF(Vertices[Clustering Coefficient], "&gt;=" &amp; T37)</f>
        <v>0</v>
      </c>
    </row>
    <row r="37" spans="1:21" x14ac:dyDescent="0.25">
      <c r="D37" s="34"/>
      <c r="E37" s="3">
        <f>COUNTIF(Vertices[Degree], "&gt;= " &amp; D37) - COUNTIF(Vertices[Degree], "&gt;=" &amp; D38)</f>
        <v>0</v>
      </c>
      <c r="F37" s="74"/>
      <c r="G37" s="75">
        <f>COUNTIF(Vertices[In-Degree], "&gt;= " &amp; F37) - COUNTIF(Vertices[In-Degree], "&gt;=" &amp; F38)</f>
        <v>0</v>
      </c>
      <c r="H37" s="74"/>
      <c r="I37" s="75">
        <f>COUNTIF(Vertices[Out-Degree], "&gt;= " &amp; H37) - COUNTIF(Vertices[Out-Degree], "&gt;=" &amp; H38)</f>
        <v>0</v>
      </c>
      <c r="J37" s="74"/>
      <c r="K37" s="75">
        <f>COUNTIF(Vertices[Betweenness Centrality], "&gt;= " &amp; J37) - COUNTIF(Vertices[Betweenness Centrality], "&gt;=" &amp; J38)</f>
        <v>0</v>
      </c>
      <c r="L37" s="74"/>
      <c r="M37" s="75">
        <f>COUNTIF(Vertices[Closeness Centrality], "&gt;= " &amp; L37) - COUNTIF(Vertices[Closeness Centrality], "&gt;=" &amp; L38)</f>
        <v>0</v>
      </c>
      <c r="N37" s="74"/>
      <c r="O37" s="75">
        <f>COUNTIF(Vertices[Eigenvector Centrality], "&gt;= " &amp; N37) - COUNTIF(Vertices[Eigenvector Centrality], "&gt;=" &amp; N38)</f>
        <v>0</v>
      </c>
      <c r="P37" s="74"/>
      <c r="Q37" s="75">
        <f>COUNTIF(Vertices[Eigenvector Centrality], "&gt;= " &amp; P37) - COUNTIF(Vertices[Eigenvector Centrality], "&gt;=" &amp; P38)</f>
        <v>0</v>
      </c>
      <c r="R37" s="74"/>
      <c r="S37" s="76">
        <f>COUNTIF(Vertices[Clustering Coefficient], "&gt;= " &amp; R37) - COUNTIF(Vertices[Clustering Coefficient], "&gt;=" &amp; R38)</f>
        <v>0</v>
      </c>
      <c r="T37" s="74"/>
      <c r="U37" s="75">
        <f>COUNTIF(Vertices[Clustering Coefficient], "&gt;= " &amp; T37) - COUNTIF(Vertices[Clustering Coefficient], "&gt;=" &amp; T38)</f>
        <v>0</v>
      </c>
    </row>
    <row r="38" spans="1:21" x14ac:dyDescent="0.25">
      <c r="D38" s="34"/>
      <c r="E38" s="3">
        <f>COUNTIF(Vertices[Degree], "&gt;= " &amp; D38) - COUNTIF(Vertices[Degree], "&gt;=" &amp; D40)</f>
        <v>-1</v>
      </c>
      <c r="F38" s="74"/>
      <c r="G38" s="75">
        <f>COUNTIF(Vertices[In-Degree], "&gt;= " &amp; F38) - COUNTIF(Vertices[In-Degree], "&gt;=" &amp; F40)</f>
        <v>-1</v>
      </c>
      <c r="H38" s="74"/>
      <c r="I38" s="75">
        <f>COUNTIF(Vertices[Out-Degree], "&gt;= " &amp; H38) - COUNTIF(Vertices[Out-Degree], "&gt;=" &amp; H40)</f>
        <v>-28</v>
      </c>
      <c r="J38" s="74"/>
      <c r="K38" s="75">
        <f>COUNTIF(Vertices[Betweenness Centrality], "&gt;= " &amp; J38) - COUNTIF(Vertices[Betweenness Centrality], "&gt;=" &amp; J40)</f>
        <v>-1</v>
      </c>
      <c r="L38" s="74"/>
      <c r="M38" s="75">
        <f>COUNTIF(Vertices[Closeness Centrality], "&gt;= " &amp; L38) - COUNTIF(Vertices[Closeness Centrality], "&gt;=" &amp; L40)</f>
        <v>-1</v>
      </c>
      <c r="N38" s="74"/>
      <c r="O38" s="75">
        <f>COUNTIF(Vertices[Eigenvector Centrality], "&gt;= " &amp; N38) - COUNTIF(Vertices[Eigenvector Centrality], "&gt;=" &amp; N40)</f>
        <v>-1</v>
      </c>
      <c r="P38" s="74"/>
      <c r="Q38" s="75">
        <f>COUNTIF(Vertices[Eigenvector Centrality], "&gt;= " &amp; P38) - COUNTIF(Vertices[Eigenvector Centrality], "&gt;=" &amp; P40)</f>
        <v>0</v>
      </c>
      <c r="R38" s="74"/>
      <c r="S38" s="76">
        <f>COUNTIF(Vertices[Clustering Coefficient], "&gt;= " &amp; R38) - COUNTIF(Vertices[Clustering Coefficient], "&gt;=" &amp; R40)</f>
        <v>-48</v>
      </c>
      <c r="T38" s="74"/>
      <c r="U38" s="75">
        <f ca="1">COUNTIF(Vertices[Clustering Coefficient], "&gt;= " &amp; T38) - COUNTIF(Vertices[Clustering Coefficient], "&gt;=" &amp; T40)</f>
        <v>0</v>
      </c>
    </row>
    <row r="39" spans="1:21" x14ac:dyDescent="0.25">
      <c r="D39" s="34"/>
      <c r="E39" s="3">
        <f>COUNTIF(Vertices[Degree], "&gt;= " &amp; D39) - COUNTIF(Vertices[Degree], "&gt;=" &amp; D40)</f>
        <v>-1</v>
      </c>
      <c r="F39" s="74"/>
      <c r="G39" s="75">
        <f>COUNTIF(Vertices[In-Degree], "&gt;= " &amp; F39) - COUNTIF(Vertices[In-Degree], "&gt;=" &amp; F40)</f>
        <v>-1</v>
      </c>
      <c r="H39" s="74"/>
      <c r="I39" s="75">
        <f>COUNTIF(Vertices[Out-Degree], "&gt;= " &amp; H39) - COUNTIF(Vertices[Out-Degree], "&gt;=" &amp; H40)</f>
        <v>-28</v>
      </c>
      <c r="J39" s="74"/>
      <c r="K39" s="75">
        <f>COUNTIF(Vertices[Betweenness Centrality], "&gt;= " &amp; J39) - COUNTIF(Vertices[Betweenness Centrality], "&gt;=" &amp; J40)</f>
        <v>-1</v>
      </c>
      <c r="L39" s="74"/>
      <c r="M39" s="75">
        <f>COUNTIF(Vertices[Closeness Centrality], "&gt;= " &amp; L39) - COUNTIF(Vertices[Closeness Centrality], "&gt;=" &amp; L40)</f>
        <v>-1</v>
      </c>
      <c r="N39" s="74"/>
      <c r="O39" s="75">
        <f>COUNTIF(Vertices[Eigenvector Centrality], "&gt;= " &amp; N39) - COUNTIF(Vertices[Eigenvector Centrality], "&gt;=" &amp; N40)</f>
        <v>-1</v>
      </c>
      <c r="P39" s="74"/>
      <c r="Q39" s="75">
        <f>COUNTIF(Vertices[Eigenvector Centrality], "&gt;= " &amp; P39) - COUNTIF(Vertices[Eigenvector Centrality], "&gt;=" &amp; P40)</f>
        <v>0</v>
      </c>
      <c r="R39" s="74"/>
      <c r="S39" s="76">
        <f>COUNTIF(Vertices[Clustering Coefficient], "&gt;= " &amp; R39) - COUNTIF(Vertices[Clustering Coefficient], "&gt;=" &amp; R40)</f>
        <v>-48</v>
      </c>
      <c r="T39" s="74"/>
      <c r="U39" s="75">
        <f ca="1">COUNTIF(Vertices[Clustering Coefficient], "&gt;= " &amp; T39) - COUNTIF(Vertices[Clustering Coefficient], "&gt;=" &amp; T40)</f>
        <v>0</v>
      </c>
    </row>
    <row r="40" spans="1:21" x14ac:dyDescent="0.25">
      <c r="D40" s="34">
        <f>D28+($D$57-$D$2)/BinDivisor</f>
        <v>146.59999999999994</v>
      </c>
      <c r="E40" s="3">
        <f>COUNTIF(Vertices[Degree], "&gt;= " &amp; D40) - COUNTIF(Vertices[Degree], "&gt;=" &amp; D41)</f>
        <v>0</v>
      </c>
      <c r="F40" s="39">
        <f>F28+($F$57-$F$2)/BinDivisor</f>
        <v>145.59999999999994</v>
      </c>
      <c r="G40" s="40">
        <f>COUNTIF(Vertices[In-Degree], "&gt;= " &amp; F40) - COUNTIF(Vertices[In-Degree], "&gt;=" &amp; F41)</f>
        <v>0</v>
      </c>
      <c r="H40" s="39">
        <f>H28+($H$57-$H$2)/BinDivisor</f>
        <v>3.7818181818181826</v>
      </c>
      <c r="I40" s="40">
        <f>COUNTIF(Vertices[Out-Degree], "&gt;= " &amp; H40) - COUNTIF(Vertices[Out-Degree], "&gt;=" &amp; H41)</f>
        <v>0</v>
      </c>
      <c r="J40" s="39">
        <f>J28+($J$57-$J$2)/BinDivisor</f>
        <v>29767.142563600013</v>
      </c>
      <c r="K40" s="40">
        <f>COUNTIF(Vertices[Betweenness Centrality], "&gt;= " &amp; J40) - COUNTIF(Vertices[Betweenness Centrality], "&gt;=" &amp; J41)</f>
        <v>0</v>
      </c>
      <c r="L40" s="39">
        <f>L28+($L$57-$L$2)/BinDivisor</f>
        <v>1.5689454545454555E-3</v>
      </c>
      <c r="M40" s="40">
        <f>COUNTIF(Vertices[Closeness Centrality], "&gt;= " &amp; L40) - COUNTIF(Vertices[Closeness Centrality], "&gt;=" &amp; L41)</f>
        <v>0</v>
      </c>
      <c r="N40" s="39">
        <f>N28+($N$57-$N$2)/BinDivisor</f>
        <v>1.5632381818181829E-2</v>
      </c>
      <c r="O40" s="40">
        <f>COUNTIF(Vertices[Eigenvector Centrality], "&gt;= " &amp; N40) - COUNTIF(Vertices[Eigenvector Centrality], "&gt;=" &amp; N41)</f>
        <v>0</v>
      </c>
      <c r="P40" s="39">
        <f>P28+($P$57-$P$2)/BinDivisor</f>
        <v>43.251888545454534</v>
      </c>
      <c r="Q40" s="40">
        <f>COUNTIF(Vertices[PageRank], "&gt;= " &amp; P40) - COUNTIF(Vertices[PageRank], "&gt;=" &amp; P41)</f>
        <v>0</v>
      </c>
      <c r="R40" s="39">
        <f>R28+($R$57-$R$2)/BinDivisor</f>
        <v>0.47272727272727283</v>
      </c>
      <c r="S40" s="45">
        <f>COUNTIF(Vertices[Clustering Coefficient], "&gt;= " &amp; R40) - COUNTIF(Vertices[Clustering Coefficient], "&gt;=" &amp; R41)</f>
        <v>0</v>
      </c>
      <c r="T40" s="39" t="e">
        <f ca="1">T28+($T$57-$T$2)/BinDivisor</f>
        <v>#REF!</v>
      </c>
      <c r="U40" s="40" t="e">
        <f t="shared" ca="1" si="0"/>
        <v>#REF!</v>
      </c>
    </row>
    <row r="41" spans="1:21" x14ac:dyDescent="0.25">
      <c r="A41" t="s">
        <v>163</v>
      </c>
      <c r="B41" t="s">
        <v>17</v>
      </c>
      <c r="D41" s="34">
        <f t="shared" ref="D41:D56" si="10">D40+($D$57-$D$2)/BinDivisor</f>
        <v>152.19999999999993</v>
      </c>
      <c r="E41" s="3">
        <f>COUNTIF(Vertices[Degree], "&gt;= " &amp; D41) - COUNTIF(Vertices[Degree], "&gt;=" &amp; D42)</f>
        <v>0</v>
      </c>
      <c r="F41" s="41">
        <f t="shared" ref="F41:F56" si="11">F40+($F$57-$F$2)/BinDivisor</f>
        <v>151.19999999999993</v>
      </c>
      <c r="G41" s="42">
        <f>COUNTIF(Vertices[In-Degree], "&gt;= " &amp; F41) - COUNTIF(Vertices[In-Degree], "&gt;=" &amp; F42)</f>
        <v>0</v>
      </c>
      <c r="H41" s="41">
        <f t="shared" ref="H41:H56" si="12">H40+($H$57-$H$2)/BinDivisor</f>
        <v>3.9272727272727281</v>
      </c>
      <c r="I41" s="42">
        <f>COUNTIF(Vertices[Out-Degree], "&gt;= " &amp; H41) - COUNTIF(Vertices[Out-Degree], "&gt;=" &amp; H42)</f>
        <v>23</v>
      </c>
      <c r="J41" s="41">
        <f t="shared" ref="J41:J56" si="13">J40+($J$57-$J$2)/BinDivisor</f>
        <v>30912.032662200014</v>
      </c>
      <c r="K41" s="42">
        <f>COUNTIF(Vertices[Betweenness Centrality], "&gt;= " &amp; J41) - COUNTIF(Vertices[Betweenness Centrality], "&gt;=" &amp; J42)</f>
        <v>0</v>
      </c>
      <c r="L41" s="41">
        <f t="shared" ref="L41:L56" si="14">L40+($L$57-$L$2)/BinDivisor</f>
        <v>1.5959818181818192E-3</v>
      </c>
      <c r="M41" s="42">
        <f>COUNTIF(Vertices[Closeness Centrality], "&gt;= " &amp; L41) - COUNTIF(Vertices[Closeness Centrality], "&gt;=" &amp; L42)</f>
        <v>0</v>
      </c>
      <c r="N41" s="41">
        <f t="shared" ref="N41:N56" si="15">N40+($N$57-$N$2)/BinDivisor</f>
        <v>1.6230127272727282E-2</v>
      </c>
      <c r="O41" s="42">
        <f>COUNTIF(Vertices[Eigenvector Centrality], "&gt;= " &amp; N41) - COUNTIF(Vertices[Eigenvector Centrality], "&gt;=" &amp; N42)</f>
        <v>0</v>
      </c>
      <c r="P41" s="41">
        <f t="shared" ref="P41:P56" si="16">P40+($P$57-$P$2)/BinDivisor</f>
        <v>44.901375181818167</v>
      </c>
      <c r="Q41" s="42">
        <f>COUNTIF(Vertices[PageRank], "&gt;= " &amp; P41) - COUNTIF(Vertices[PageRank], "&gt;=" &amp; P42)</f>
        <v>0</v>
      </c>
      <c r="R41" s="41">
        <f t="shared" ref="R41:R56" si="17">R40+($R$57-$R$2)/BinDivisor</f>
        <v>0.49090909090909102</v>
      </c>
      <c r="S41" s="46">
        <f>COUNTIF(Vertices[Clustering Coefficient], "&gt;= " &amp; R41) - COUNTIF(Vertices[Clustering Coefficient], "&gt;=" &amp; R42)</f>
        <v>11</v>
      </c>
      <c r="T41" s="41" t="e">
        <f t="shared" ref="T41:T56" ca="1" si="18">T40+($T$57-$T$2)/BinDivisor</f>
        <v>#REF!</v>
      </c>
      <c r="U41" s="42" t="e">
        <f t="shared" ca="1" si="0"/>
        <v>#REF!</v>
      </c>
    </row>
    <row r="42" spans="1:21" x14ac:dyDescent="0.25">
      <c r="A42" s="35"/>
      <c r="B42" s="35"/>
      <c r="D42" s="34">
        <f t="shared" si="10"/>
        <v>157.79999999999993</v>
      </c>
      <c r="E42" s="3">
        <f>COUNTIF(Vertices[Degree], "&gt;= " &amp; D42) - COUNTIF(Vertices[Degree], "&gt;=" &amp; D43)</f>
        <v>0</v>
      </c>
      <c r="F42" s="39">
        <f t="shared" si="11"/>
        <v>156.79999999999993</v>
      </c>
      <c r="G42" s="40">
        <f>COUNTIF(Vertices[In-Degree], "&gt;= " &amp; F42) - COUNTIF(Vertices[In-Degree], "&gt;=" &amp; F43)</f>
        <v>0</v>
      </c>
      <c r="H42" s="39">
        <f t="shared" si="12"/>
        <v>4.0727272727272732</v>
      </c>
      <c r="I42" s="40">
        <f>COUNTIF(Vertices[Out-Degree], "&gt;= " &amp; H42) - COUNTIF(Vertices[Out-Degree], "&gt;=" &amp; H43)</f>
        <v>0</v>
      </c>
      <c r="J42" s="39">
        <f t="shared" si="13"/>
        <v>32056.922760800015</v>
      </c>
      <c r="K42" s="40">
        <f>COUNTIF(Vertices[Betweenness Centrality], "&gt;= " &amp; J42) - COUNTIF(Vertices[Betweenness Centrality], "&gt;=" &amp; J43)</f>
        <v>0</v>
      </c>
      <c r="L42" s="39">
        <f t="shared" si="14"/>
        <v>1.6230181818181828E-3</v>
      </c>
      <c r="M42" s="40">
        <f>COUNTIF(Vertices[Closeness Centrality], "&gt;= " &amp; L42) - COUNTIF(Vertices[Closeness Centrality], "&gt;=" &amp; L43)</f>
        <v>0</v>
      </c>
      <c r="N42" s="39">
        <f t="shared" si="15"/>
        <v>1.6827872727272736E-2</v>
      </c>
      <c r="O42" s="40">
        <f>COUNTIF(Vertices[Eigenvector Centrality], "&gt;= " &amp; N42) - COUNTIF(Vertices[Eigenvector Centrality], "&gt;=" &amp; N43)</f>
        <v>0</v>
      </c>
      <c r="P42" s="39">
        <f t="shared" si="16"/>
        <v>46.550861818181801</v>
      </c>
      <c r="Q42" s="40">
        <f>COUNTIF(Vertices[PageRank], "&gt;= " &amp; P42) - COUNTIF(Vertices[PageRank], "&gt;=" &amp; P43)</f>
        <v>0</v>
      </c>
      <c r="R42" s="39">
        <f t="shared" si="17"/>
        <v>0.50909090909090915</v>
      </c>
      <c r="S42" s="45">
        <f>COUNTIF(Vertices[Clustering Coefficient], "&gt;= " &amp; R42) - COUNTIF(Vertices[Clustering Coefficient], "&gt;=" &amp; R43)</f>
        <v>0</v>
      </c>
      <c r="T42" s="39" t="e">
        <f t="shared" ca="1" si="18"/>
        <v>#REF!</v>
      </c>
      <c r="U42" s="40" t="e">
        <f t="shared" ca="1" si="0"/>
        <v>#REF!</v>
      </c>
    </row>
    <row r="43" spans="1:21" x14ac:dyDescent="0.25">
      <c r="D43" s="34">
        <f t="shared" si="10"/>
        <v>163.39999999999992</v>
      </c>
      <c r="E43" s="3">
        <f>COUNTIF(Vertices[Degree], "&gt;= " &amp; D43) - COUNTIF(Vertices[Degree], "&gt;=" &amp; D44)</f>
        <v>0</v>
      </c>
      <c r="F43" s="41">
        <f t="shared" si="11"/>
        <v>162.39999999999992</v>
      </c>
      <c r="G43" s="42">
        <f>COUNTIF(Vertices[In-Degree], "&gt;= " &amp; F43) - COUNTIF(Vertices[In-Degree], "&gt;=" &amp; F44)</f>
        <v>0</v>
      </c>
      <c r="H43" s="41">
        <f t="shared" si="12"/>
        <v>4.2181818181818187</v>
      </c>
      <c r="I43" s="42">
        <f>COUNTIF(Vertices[Out-Degree], "&gt;= " &amp; H43) - COUNTIF(Vertices[Out-Degree], "&gt;=" &amp; H44)</f>
        <v>0</v>
      </c>
      <c r="J43" s="41">
        <f t="shared" si="13"/>
        <v>33201.812859400015</v>
      </c>
      <c r="K43" s="42">
        <f>COUNTIF(Vertices[Betweenness Centrality], "&gt;= " &amp; J43) - COUNTIF(Vertices[Betweenness Centrality], "&gt;=" &amp; J44)</f>
        <v>0</v>
      </c>
      <c r="L43" s="41">
        <f t="shared" si="14"/>
        <v>1.6500545454545465E-3</v>
      </c>
      <c r="M43" s="42">
        <f>COUNTIF(Vertices[Closeness Centrality], "&gt;= " &amp; L43) - COUNTIF(Vertices[Closeness Centrality], "&gt;=" &amp; L44)</f>
        <v>0</v>
      </c>
      <c r="N43" s="41">
        <f t="shared" si="15"/>
        <v>1.7425618181818189E-2</v>
      </c>
      <c r="O43" s="42">
        <f>COUNTIF(Vertices[Eigenvector Centrality], "&gt;= " &amp; N43) - COUNTIF(Vertices[Eigenvector Centrality], "&gt;=" &amp; N44)</f>
        <v>0</v>
      </c>
      <c r="P43" s="41">
        <f t="shared" si="16"/>
        <v>48.200348454545434</v>
      </c>
      <c r="Q43" s="42">
        <f>COUNTIF(Vertices[PageRank], "&gt;= " &amp; P43) - COUNTIF(Vertices[PageRank], "&gt;=" &amp; P44)</f>
        <v>0</v>
      </c>
      <c r="R43" s="41">
        <f t="shared" si="17"/>
        <v>0.52727272727272734</v>
      </c>
      <c r="S43" s="46">
        <f>COUNTIF(Vertices[Clustering Coefficient], "&gt;= " &amp; R43) - COUNTIF(Vertices[Clustering Coefficient], "&gt;=" &amp; R44)</f>
        <v>0</v>
      </c>
      <c r="T43" s="41" t="e">
        <f t="shared" ca="1" si="18"/>
        <v>#REF!</v>
      </c>
      <c r="U43" s="42" t="e">
        <f t="shared" ca="1" si="0"/>
        <v>#REF!</v>
      </c>
    </row>
    <row r="44" spans="1:21" x14ac:dyDescent="0.25">
      <c r="D44" s="34">
        <f t="shared" si="10"/>
        <v>168.99999999999991</v>
      </c>
      <c r="E44" s="3">
        <f>COUNTIF(Vertices[Degree], "&gt;= " &amp; D44) - COUNTIF(Vertices[Degree], "&gt;=" &amp; D45)</f>
        <v>0</v>
      </c>
      <c r="F44" s="39">
        <f t="shared" si="11"/>
        <v>167.99999999999991</v>
      </c>
      <c r="G44" s="40">
        <f>COUNTIF(Vertices[In-Degree], "&gt;= " &amp; F44) - COUNTIF(Vertices[In-Degree], "&gt;=" &amp; F45)</f>
        <v>0</v>
      </c>
      <c r="H44" s="39">
        <f t="shared" si="12"/>
        <v>4.3636363636363642</v>
      </c>
      <c r="I44" s="40">
        <f>COUNTIF(Vertices[Out-Degree], "&gt;= " &amp; H44) - COUNTIF(Vertices[Out-Degree], "&gt;=" &amp; H45)</f>
        <v>0</v>
      </c>
      <c r="J44" s="39">
        <f t="shared" si="13"/>
        <v>34346.702958000016</v>
      </c>
      <c r="K44" s="40">
        <f>COUNTIF(Vertices[Betweenness Centrality], "&gt;= " &amp; J44) - COUNTIF(Vertices[Betweenness Centrality], "&gt;=" &amp; J45)</f>
        <v>0</v>
      </c>
      <c r="L44" s="39">
        <f t="shared" si="14"/>
        <v>1.6770909090909102E-3</v>
      </c>
      <c r="M44" s="40">
        <f>COUNTIF(Vertices[Closeness Centrality], "&gt;= " &amp; L44) - COUNTIF(Vertices[Closeness Centrality], "&gt;=" &amp; L45)</f>
        <v>0</v>
      </c>
      <c r="N44" s="39">
        <f t="shared" si="15"/>
        <v>1.8023363636363643E-2</v>
      </c>
      <c r="O44" s="40">
        <f>COUNTIF(Vertices[Eigenvector Centrality], "&gt;= " &amp; N44) - COUNTIF(Vertices[Eigenvector Centrality], "&gt;=" &amp; N45)</f>
        <v>0</v>
      </c>
      <c r="P44" s="39">
        <f t="shared" si="16"/>
        <v>49.849835090909068</v>
      </c>
      <c r="Q44" s="40">
        <f>COUNTIF(Vertices[PageRank], "&gt;= " &amp; P44) - COUNTIF(Vertices[PageRank], "&gt;=" &amp; P45)</f>
        <v>0</v>
      </c>
      <c r="R44" s="39">
        <f t="shared" si="17"/>
        <v>0.54545454545454553</v>
      </c>
      <c r="S44" s="45">
        <f>COUNTIF(Vertices[Clustering Coefficient], "&gt;= " &amp; R44) - COUNTIF(Vertices[Clustering Coefficient], "&gt;=" &amp; R45)</f>
        <v>0</v>
      </c>
      <c r="T44" s="39" t="e">
        <f t="shared" ca="1" si="18"/>
        <v>#REF!</v>
      </c>
      <c r="U44" s="40" t="e">
        <f t="shared" ca="1" si="0"/>
        <v>#REF!</v>
      </c>
    </row>
    <row r="45" spans="1:21" x14ac:dyDescent="0.25">
      <c r="D45" s="34">
        <f t="shared" si="10"/>
        <v>174.59999999999991</v>
      </c>
      <c r="E45" s="3">
        <f>COUNTIF(Vertices[Degree], "&gt;= " &amp; D45) - COUNTIF(Vertices[Degree], "&gt;=" &amp; D46)</f>
        <v>0</v>
      </c>
      <c r="F45" s="41">
        <f t="shared" si="11"/>
        <v>173.59999999999991</v>
      </c>
      <c r="G45" s="42">
        <f>COUNTIF(Vertices[In-Degree], "&gt;= " &amp; F45) - COUNTIF(Vertices[In-Degree], "&gt;=" &amp; F46)</f>
        <v>0</v>
      </c>
      <c r="H45" s="41">
        <f t="shared" si="12"/>
        <v>4.5090909090909097</v>
      </c>
      <c r="I45" s="42">
        <f>COUNTIF(Vertices[Out-Degree], "&gt;= " &amp; H45) - COUNTIF(Vertices[Out-Degree], "&gt;=" &amp; H46)</f>
        <v>0</v>
      </c>
      <c r="J45" s="41">
        <f t="shared" si="13"/>
        <v>35491.593056600017</v>
      </c>
      <c r="K45" s="42">
        <f>COUNTIF(Vertices[Betweenness Centrality], "&gt;= " &amp; J45) - COUNTIF(Vertices[Betweenness Centrality], "&gt;=" &amp; J46)</f>
        <v>0</v>
      </c>
      <c r="L45" s="41">
        <f t="shared" si="14"/>
        <v>1.7041272727272739E-3</v>
      </c>
      <c r="M45" s="42">
        <f>COUNTIF(Vertices[Closeness Centrality], "&gt;= " &amp; L45) - COUNTIF(Vertices[Closeness Centrality], "&gt;=" &amp; L46)</f>
        <v>0</v>
      </c>
      <c r="N45" s="41">
        <f t="shared" si="15"/>
        <v>1.8621109090909096E-2</v>
      </c>
      <c r="O45" s="42">
        <f>COUNTIF(Vertices[Eigenvector Centrality], "&gt;= " &amp; N45) - COUNTIF(Vertices[Eigenvector Centrality], "&gt;=" &amp; N46)</f>
        <v>0</v>
      </c>
      <c r="P45" s="41">
        <f t="shared" si="16"/>
        <v>51.499321727272701</v>
      </c>
      <c r="Q45" s="42">
        <f>COUNTIF(Vertices[PageRank], "&gt;= " &amp; P45) - COUNTIF(Vertices[PageRank], "&gt;=" &amp; P46)</f>
        <v>0</v>
      </c>
      <c r="R45" s="41">
        <f t="shared" si="17"/>
        <v>0.56363636363636371</v>
      </c>
      <c r="S45" s="46">
        <f>COUNTIF(Vertices[Clustering Coefficient], "&gt;= " &amp; R45) - COUNTIF(Vertices[Clustering Coefficient], "&gt;=" &amp; R46)</f>
        <v>0</v>
      </c>
      <c r="T45" s="41" t="e">
        <f t="shared" ca="1" si="18"/>
        <v>#REF!</v>
      </c>
      <c r="U45" s="42" t="e">
        <f t="shared" ca="1" si="0"/>
        <v>#REF!</v>
      </c>
    </row>
    <row r="46" spans="1:21" x14ac:dyDescent="0.25">
      <c r="D46" s="34">
        <f t="shared" si="10"/>
        <v>180.1999999999999</v>
      </c>
      <c r="E46" s="3">
        <f>COUNTIF(Vertices[Degree], "&gt;= " &amp; D46) - COUNTIF(Vertices[Degree], "&gt;=" &amp; D47)</f>
        <v>0</v>
      </c>
      <c r="F46" s="39">
        <f t="shared" si="11"/>
        <v>179.1999999999999</v>
      </c>
      <c r="G46" s="40">
        <f>COUNTIF(Vertices[In-Degree], "&gt;= " &amp; F46) - COUNTIF(Vertices[In-Degree], "&gt;=" &amp; F47)</f>
        <v>0</v>
      </c>
      <c r="H46" s="39">
        <f t="shared" si="12"/>
        <v>4.6545454545454552</v>
      </c>
      <c r="I46" s="40">
        <f>COUNTIF(Vertices[Out-Degree], "&gt;= " &amp; H46) - COUNTIF(Vertices[Out-Degree], "&gt;=" &amp; H47)</f>
        <v>0</v>
      </c>
      <c r="J46" s="39">
        <f t="shared" si="13"/>
        <v>36636.483155200018</v>
      </c>
      <c r="K46" s="40">
        <f>COUNTIF(Vertices[Betweenness Centrality], "&gt;= " &amp; J46) - COUNTIF(Vertices[Betweenness Centrality], "&gt;=" &amp; J47)</f>
        <v>0</v>
      </c>
      <c r="L46" s="39">
        <f t="shared" si="14"/>
        <v>1.7311636363636375E-3</v>
      </c>
      <c r="M46" s="40">
        <f>COUNTIF(Vertices[Closeness Centrality], "&gt;= " &amp; L46) - COUNTIF(Vertices[Closeness Centrality], "&gt;=" &amp; L47)</f>
        <v>0</v>
      </c>
      <c r="N46" s="39">
        <f t="shared" si="15"/>
        <v>1.921885454545455E-2</v>
      </c>
      <c r="O46" s="40">
        <f>COUNTIF(Vertices[Eigenvector Centrality], "&gt;= " &amp; N46) - COUNTIF(Vertices[Eigenvector Centrality], "&gt;=" &amp; N47)</f>
        <v>0</v>
      </c>
      <c r="P46" s="39">
        <f t="shared" si="16"/>
        <v>53.148808363636334</v>
      </c>
      <c r="Q46" s="40">
        <f>COUNTIF(Vertices[PageRank], "&gt;= " &amp; P46) - COUNTIF(Vertices[PageRank], "&gt;=" &amp; P47)</f>
        <v>0</v>
      </c>
      <c r="R46" s="39">
        <f t="shared" si="17"/>
        <v>0.5818181818181819</v>
      </c>
      <c r="S46" s="45">
        <f>COUNTIF(Vertices[Clustering Coefficient], "&gt;= " &amp; R46) - COUNTIF(Vertices[Clustering Coefficient], "&gt;=" &amp; R47)</f>
        <v>0</v>
      </c>
      <c r="T46" s="39" t="e">
        <f t="shared" ca="1" si="18"/>
        <v>#REF!</v>
      </c>
      <c r="U46" s="40" t="e">
        <f t="shared" ca="1" si="0"/>
        <v>#REF!</v>
      </c>
    </row>
    <row r="47" spans="1:21" x14ac:dyDescent="0.25">
      <c r="D47" s="34">
        <f t="shared" si="10"/>
        <v>185.7999999999999</v>
      </c>
      <c r="E47" s="3">
        <f>COUNTIF(Vertices[Degree], "&gt;= " &amp; D47) - COUNTIF(Vertices[Degree], "&gt;=" &amp; D48)</f>
        <v>0</v>
      </c>
      <c r="F47" s="41">
        <f t="shared" si="11"/>
        <v>184.7999999999999</v>
      </c>
      <c r="G47" s="42">
        <f>COUNTIF(Vertices[In-Degree], "&gt;= " &amp; F47) - COUNTIF(Vertices[In-Degree], "&gt;=" &amp; F48)</f>
        <v>0</v>
      </c>
      <c r="H47" s="41">
        <f t="shared" si="12"/>
        <v>4.8000000000000007</v>
      </c>
      <c r="I47" s="42">
        <f>COUNTIF(Vertices[Out-Degree], "&gt;= " &amp; H47) - COUNTIF(Vertices[Out-Degree], "&gt;=" &amp; H48)</f>
        <v>0</v>
      </c>
      <c r="J47" s="41">
        <f t="shared" si="13"/>
        <v>37781.373253800019</v>
      </c>
      <c r="K47" s="42">
        <f>COUNTIF(Vertices[Betweenness Centrality], "&gt;= " &amp; J47) - COUNTIF(Vertices[Betweenness Centrality], "&gt;=" &amp; J48)</f>
        <v>0</v>
      </c>
      <c r="L47" s="41">
        <f t="shared" si="14"/>
        <v>1.7582000000000012E-3</v>
      </c>
      <c r="M47" s="42">
        <f>COUNTIF(Vertices[Closeness Centrality], "&gt;= " &amp; L47) - COUNTIF(Vertices[Closeness Centrality], "&gt;=" &amp; L48)</f>
        <v>0</v>
      </c>
      <c r="N47" s="41">
        <f t="shared" si="15"/>
        <v>1.9816600000000004E-2</v>
      </c>
      <c r="O47" s="42">
        <f>COUNTIF(Vertices[Eigenvector Centrality], "&gt;= " &amp; N47) - COUNTIF(Vertices[Eigenvector Centrality], "&gt;=" &amp; N48)</f>
        <v>0</v>
      </c>
      <c r="P47" s="41">
        <f t="shared" si="16"/>
        <v>54.798294999999968</v>
      </c>
      <c r="Q47" s="42">
        <f>COUNTIF(Vertices[PageRank], "&gt;= " &amp; P47) - COUNTIF(Vertices[PageRank], "&gt;=" &amp; P48)</f>
        <v>0</v>
      </c>
      <c r="R47" s="41">
        <f t="shared" si="17"/>
        <v>0.60000000000000009</v>
      </c>
      <c r="S47" s="46">
        <f>COUNTIF(Vertices[Clustering Coefficient], "&gt;= " &amp; R47) - COUNTIF(Vertices[Clustering Coefficient], "&gt;=" &amp; R48)</f>
        <v>1</v>
      </c>
      <c r="T47" s="41" t="e">
        <f t="shared" ca="1" si="18"/>
        <v>#REF!</v>
      </c>
      <c r="U47" s="42" t="e">
        <f t="shared" ca="1" si="0"/>
        <v>#REF!</v>
      </c>
    </row>
    <row r="48" spans="1:21" x14ac:dyDescent="0.25">
      <c r="D48" s="34">
        <f t="shared" si="10"/>
        <v>191.39999999999989</v>
      </c>
      <c r="E48" s="3">
        <f>COUNTIF(Vertices[Degree], "&gt;= " &amp; D48) - COUNTIF(Vertices[Degree], "&gt;=" &amp; D49)</f>
        <v>0</v>
      </c>
      <c r="F48" s="39">
        <f t="shared" si="11"/>
        <v>190.39999999999989</v>
      </c>
      <c r="G48" s="40">
        <f>COUNTIF(Vertices[In-Degree], "&gt;= " &amp; F48) - COUNTIF(Vertices[In-Degree], "&gt;=" &amp; F49)</f>
        <v>0</v>
      </c>
      <c r="H48" s="39">
        <f t="shared" si="12"/>
        <v>4.9454545454545462</v>
      </c>
      <c r="I48" s="40">
        <f>COUNTIF(Vertices[Out-Degree], "&gt;= " &amp; H48) - COUNTIF(Vertices[Out-Degree], "&gt;=" &amp; H49)</f>
        <v>1</v>
      </c>
      <c r="J48" s="39">
        <f t="shared" si="13"/>
        <v>38926.263352400019</v>
      </c>
      <c r="K48" s="40">
        <f>COUNTIF(Vertices[Betweenness Centrality], "&gt;= " &amp; J48) - COUNTIF(Vertices[Betweenness Centrality], "&gt;=" &amp; J49)</f>
        <v>0</v>
      </c>
      <c r="L48" s="39">
        <f t="shared" si="14"/>
        <v>1.7852363636363649E-3</v>
      </c>
      <c r="M48" s="40">
        <f>COUNTIF(Vertices[Closeness Centrality], "&gt;= " &amp; L48) - COUNTIF(Vertices[Closeness Centrality], "&gt;=" &amp; L49)</f>
        <v>0</v>
      </c>
      <c r="N48" s="39">
        <f t="shared" si="15"/>
        <v>2.0414345454545457E-2</v>
      </c>
      <c r="O48" s="40">
        <f>COUNTIF(Vertices[Eigenvector Centrality], "&gt;= " &amp; N48) - COUNTIF(Vertices[Eigenvector Centrality], "&gt;=" &amp; N49)</f>
        <v>0</v>
      </c>
      <c r="P48" s="39">
        <f t="shared" si="16"/>
        <v>56.447781636363601</v>
      </c>
      <c r="Q48" s="40">
        <f>COUNTIF(Vertices[PageRank], "&gt;= " &amp; P48) - COUNTIF(Vertices[PageRank], "&gt;=" &amp; P49)</f>
        <v>0</v>
      </c>
      <c r="R48" s="39">
        <f t="shared" si="17"/>
        <v>0.61818181818181828</v>
      </c>
      <c r="S48" s="45">
        <f>COUNTIF(Vertices[Clustering Coefficient], "&gt;= " &amp; R48) - COUNTIF(Vertices[Clustering Coefficient], "&gt;=" &amp; R49)</f>
        <v>0</v>
      </c>
      <c r="T48" s="39" t="e">
        <f t="shared" ca="1" si="18"/>
        <v>#REF!</v>
      </c>
      <c r="U48" s="40" t="e">
        <f t="shared" ca="1" si="0"/>
        <v>#REF!</v>
      </c>
    </row>
    <row r="49" spans="1:21" x14ac:dyDescent="0.25">
      <c r="D49" s="34">
        <f t="shared" si="10"/>
        <v>196.99999999999989</v>
      </c>
      <c r="E49" s="3">
        <f>COUNTIF(Vertices[Degree], "&gt;= " &amp; D49) - COUNTIF(Vertices[Degree], "&gt;=" &amp; D50)</f>
        <v>0</v>
      </c>
      <c r="F49" s="41">
        <f t="shared" si="11"/>
        <v>195.99999999999989</v>
      </c>
      <c r="G49" s="42">
        <f>COUNTIF(Vertices[In-Degree], "&gt;= " &amp; F49) - COUNTIF(Vertices[In-Degree], "&gt;=" &amp; F50)</f>
        <v>0</v>
      </c>
      <c r="H49" s="41">
        <f t="shared" si="12"/>
        <v>5.0909090909090917</v>
      </c>
      <c r="I49" s="42">
        <f>COUNTIF(Vertices[Out-Degree], "&gt;= " &amp; H49) - COUNTIF(Vertices[Out-Degree], "&gt;=" &amp; H50)</f>
        <v>0</v>
      </c>
      <c r="J49" s="41">
        <f t="shared" si="13"/>
        <v>40071.15345100002</v>
      </c>
      <c r="K49" s="42">
        <f>COUNTIF(Vertices[Betweenness Centrality], "&gt;= " &amp; J49) - COUNTIF(Vertices[Betweenness Centrality], "&gt;=" &amp; J50)</f>
        <v>0</v>
      </c>
      <c r="L49" s="41">
        <f t="shared" si="14"/>
        <v>1.8122727272727286E-3</v>
      </c>
      <c r="M49" s="42">
        <f>COUNTIF(Vertices[Closeness Centrality], "&gt;= " &amp; L49) - COUNTIF(Vertices[Closeness Centrality], "&gt;=" &amp; L50)</f>
        <v>0</v>
      </c>
      <c r="N49" s="41">
        <f t="shared" si="15"/>
        <v>2.1012090909090911E-2</v>
      </c>
      <c r="O49" s="42">
        <f>COUNTIF(Vertices[Eigenvector Centrality], "&gt;= " &amp; N49) - COUNTIF(Vertices[Eigenvector Centrality], "&gt;=" &amp; N50)</f>
        <v>0</v>
      </c>
      <c r="P49" s="41">
        <f t="shared" si="16"/>
        <v>58.097268272727234</v>
      </c>
      <c r="Q49" s="42">
        <f>COUNTIF(Vertices[PageRank], "&gt;= " &amp; P49) - COUNTIF(Vertices[PageRank], "&gt;=" &amp; P50)</f>
        <v>0</v>
      </c>
      <c r="R49" s="41">
        <f t="shared" si="17"/>
        <v>0.63636363636363646</v>
      </c>
      <c r="S49" s="46">
        <f>COUNTIF(Vertices[Clustering Coefficient], "&gt;= " &amp; R49) - COUNTIF(Vertices[Clustering Coefficient], "&gt;=" &amp; R50)</f>
        <v>0</v>
      </c>
      <c r="T49" s="41" t="e">
        <f t="shared" ca="1" si="18"/>
        <v>#REF!</v>
      </c>
      <c r="U49" s="42" t="e">
        <f t="shared" ca="1" si="0"/>
        <v>#REF!</v>
      </c>
    </row>
    <row r="50" spans="1:21" x14ac:dyDescent="0.25">
      <c r="D50" s="34">
        <f t="shared" si="10"/>
        <v>202.59999999999988</v>
      </c>
      <c r="E50" s="3">
        <f>COUNTIF(Vertices[Degree], "&gt;= " &amp; D50) - COUNTIF(Vertices[Degree], "&gt;=" &amp; D51)</f>
        <v>0</v>
      </c>
      <c r="F50" s="39">
        <f t="shared" si="11"/>
        <v>201.59999999999988</v>
      </c>
      <c r="G50" s="40">
        <f>COUNTIF(Vertices[In-Degree], "&gt;= " &amp; F50) - COUNTIF(Vertices[In-Degree], "&gt;=" &amp; F51)</f>
        <v>0</v>
      </c>
      <c r="H50" s="39">
        <f t="shared" si="12"/>
        <v>5.2363636363636372</v>
      </c>
      <c r="I50" s="40">
        <f>COUNTIF(Vertices[Out-Degree], "&gt;= " &amp; H50) - COUNTIF(Vertices[Out-Degree], "&gt;=" &amp; H51)</f>
        <v>0</v>
      </c>
      <c r="J50" s="39">
        <f t="shared" si="13"/>
        <v>41216.043549600021</v>
      </c>
      <c r="K50" s="40">
        <f>COUNTIF(Vertices[Betweenness Centrality], "&gt;= " &amp; J50) - COUNTIF(Vertices[Betweenness Centrality], "&gt;=" &amp; J51)</f>
        <v>0</v>
      </c>
      <c r="L50" s="39">
        <f t="shared" si="14"/>
        <v>1.8393090909090922E-3</v>
      </c>
      <c r="M50" s="40">
        <f>COUNTIF(Vertices[Closeness Centrality], "&gt;= " &amp; L50) - COUNTIF(Vertices[Closeness Centrality], "&gt;=" &amp; L51)</f>
        <v>0</v>
      </c>
      <c r="N50" s="39">
        <f t="shared" si="15"/>
        <v>2.1609836363636364E-2</v>
      </c>
      <c r="O50" s="40">
        <f>COUNTIF(Vertices[Eigenvector Centrality], "&gt;= " &amp; N50) - COUNTIF(Vertices[Eigenvector Centrality], "&gt;=" &amp; N51)</f>
        <v>0</v>
      </c>
      <c r="P50" s="39">
        <f t="shared" si="16"/>
        <v>59.746754909090868</v>
      </c>
      <c r="Q50" s="40">
        <f>COUNTIF(Vertices[PageRank], "&gt;= " &amp; P50) - COUNTIF(Vertices[PageRank], "&gt;=" &amp; P51)</f>
        <v>0</v>
      </c>
      <c r="R50" s="39">
        <f t="shared" si="17"/>
        <v>0.65454545454545465</v>
      </c>
      <c r="S50" s="45">
        <f>COUNTIF(Vertices[Clustering Coefficient], "&gt;= " &amp; R50) - COUNTIF(Vertices[Clustering Coefficient], "&gt;=" &amp; R51)</f>
        <v>9</v>
      </c>
      <c r="T50" s="39" t="e">
        <f t="shared" ca="1" si="18"/>
        <v>#REF!</v>
      </c>
      <c r="U50" s="40" t="e">
        <f t="shared" ca="1" si="0"/>
        <v>#REF!</v>
      </c>
    </row>
    <row r="51" spans="1:21" x14ac:dyDescent="0.25">
      <c r="D51" s="34">
        <f t="shared" si="10"/>
        <v>208.19999999999987</v>
      </c>
      <c r="E51" s="3">
        <f>COUNTIF(Vertices[Degree], "&gt;= " &amp; D51) - COUNTIF(Vertices[Degree], "&gt;=" &amp; D52)</f>
        <v>0</v>
      </c>
      <c r="F51" s="41">
        <f t="shared" si="11"/>
        <v>207.19999999999987</v>
      </c>
      <c r="G51" s="42">
        <f>COUNTIF(Vertices[In-Degree], "&gt;= " &amp; F51) - COUNTIF(Vertices[In-Degree], "&gt;=" &amp; F52)</f>
        <v>0</v>
      </c>
      <c r="H51" s="41">
        <f t="shared" si="12"/>
        <v>5.3818181818181827</v>
      </c>
      <c r="I51" s="42">
        <f>COUNTIF(Vertices[Out-Degree], "&gt;= " &amp; H51) - COUNTIF(Vertices[Out-Degree], "&gt;=" &amp; H52)</f>
        <v>0</v>
      </c>
      <c r="J51" s="41">
        <f t="shared" si="13"/>
        <v>42360.933648200022</v>
      </c>
      <c r="K51" s="42">
        <f>COUNTIF(Vertices[Betweenness Centrality], "&gt;= " &amp; J51) - COUNTIF(Vertices[Betweenness Centrality], "&gt;=" &amp; J52)</f>
        <v>0</v>
      </c>
      <c r="L51" s="41">
        <f t="shared" si="14"/>
        <v>1.8663454545454559E-3</v>
      </c>
      <c r="M51" s="42">
        <f>COUNTIF(Vertices[Closeness Centrality], "&gt;= " &amp; L51) - COUNTIF(Vertices[Closeness Centrality], "&gt;=" &amp; L52)</f>
        <v>0</v>
      </c>
      <c r="N51" s="41">
        <f t="shared" si="15"/>
        <v>2.2207581818181818E-2</v>
      </c>
      <c r="O51" s="42">
        <f>COUNTIF(Vertices[Eigenvector Centrality], "&gt;= " &amp; N51) - COUNTIF(Vertices[Eigenvector Centrality], "&gt;=" &amp; N52)</f>
        <v>0</v>
      </c>
      <c r="P51" s="41">
        <f t="shared" si="16"/>
        <v>61.396241545454501</v>
      </c>
      <c r="Q51" s="42">
        <f>COUNTIF(Vertices[PageRank], "&gt;= " &amp; P51) - COUNTIF(Vertices[PageRank], "&gt;=" &amp; P52)</f>
        <v>0</v>
      </c>
      <c r="R51" s="41">
        <f t="shared" si="17"/>
        <v>0.67272727272727284</v>
      </c>
      <c r="S51" s="46">
        <f>COUNTIF(Vertices[Clustering Coefficient], "&gt;= " &amp; R51) - COUNTIF(Vertices[Clustering Coefficient], "&gt;=" &amp; R52)</f>
        <v>0</v>
      </c>
      <c r="T51" s="41" t="e">
        <f t="shared" ca="1" si="18"/>
        <v>#REF!</v>
      </c>
      <c r="U51" s="42" t="e">
        <f t="shared" ca="1" si="0"/>
        <v>#REF!</v>
      </c>
    </row>
    <row r="52" spans="1:21" x14ac:dyDescent="0.25">
      <c r="D52" s="34">
        <f t="shared" si="10"/>
        <v>213.79999999999987</v>
      </c>
      <c r="E52" s="3">
        <f>COUNTIF(Vertices[Degree], "&gt;= " &amp; D52) - COUNTIF(Vertices[Degree], "&gt;=" &amp; D53)</f>
        <v>0</v>
      </c>
      <c r="F52" s="39">
        <f t="shared" si="11"/>
        <v>212.79999999999987</v>
      </c>
      <c r="G52" s="40">
        <f>COUNTIF(Vertices[In-Degree], "&gt;= " &amp; F52) - COUNTIF(Vertices[In-Degree], "&gt;=" &amp; F53)</f>
        <v>0</v>
      </c>
      <c r="H52" s="39">
        <f t="shared" si="12"/>
        <v>5.5272727272727282</v>
      </c>
      <c r="I52" s="40">
        <f>COUNTIF(Vertices[Out-Degree], "&gt;= " &amp; H52) - COUNTIF(Vertices[Out-Degree], "&gt;=" &amp; H53)</f>
        <v>0</v>
      </c>
      <c r="J52" s="39">
        <f t="shared" si="13"/>
        <v>43505.823746800022</v>
      </c>
      <c r="K52" s="40">
        <f>COUNTIF(Vertices[Betweenness Centrality], "&gt;= " &amp; J52) - COUNTIF(Vertices[Betweenness Centrality], "&gt;=" &amp; J53)</f>
        <v>0</v>
      </c>
      <c r="L52" s="39">
        <f t="shared" si="14"/>
        <v>1.8933818181818196E-3</v>
      </c>
      <c r="M52" s="40">
        <f>COUNTIF(Vertices[Closeness Centrality], "&gt;= " &amp; L52) - COUNTIF(Vertices[Closeness Centrality], "&gt;=" &amp; L53)</f>
        <v>0</v>
      </c>
      <c r="N52" s="39">
        <f t="shared" si="15"/>
        <v>2.2805327272727272E-2</v>
      </c>
      <c r="O52" s="40">
        <f>COUNTIF(Vertices[Eigenvector Centrality], "&gt;= " &amp; N52) - COUNTIF(Vertices[Eigenvector Centrality], "&gt;=" &amp; N53)</f>
        <v>0</v>
      </c>
      <c r="P52" s="39">
        <f t="shared" si="16"/>
        <v>63.045728181818134</v>
      </c>
      <c r="Q52" s="40">
        <f>COUNTIF(Vertices[PageRank], "&gt;= " &amp; P52) - COUNTIF(Vertices[PageRank], "&gt;=" &amp; P53)</f>
        <v>0</v>
      </c>
      <c r="R52" s="39">
        <f t="shared" si="17"/>
        <v>0.69090909090909103</v>
      </c>
      <c r="S52" s="45">
        <f>COUNTIF(Vertices[Clustering Coefficient], "&gt;= " &amp; R52) - COUNTIF(Vertices[Clustering Coefficient], "&gt;=" &amp; R53)</f>
        <v>0</v>
      </c>
      <c r="T52" s="39" t="e">
        <f t="shared" ca="1" si="18"/>
        <v>#REF!</v>
      </c>
      <c r="U52" s="40" t="e">
        <f t="shared" ca="1" si="0"/>
        <v>#REF!</v>
      </c>
    </row>
    <row r="53" spans="1:21" x14ac:dyDescent="0.25">
      <c r="D53" s="34">
        <f t="shared" si="10"/>
        <v>219.39999999999986</v>
      </c>
      <c r="E53" s="3">
        <f>COUNTIF(Vertices[Degree], "&gt;= " &amp; D53) - COUNTIF(Vertices[Degree], "&gt;=" &amp; D54)</f>
        <v>0</v>
      </c>
      <c r="F53" s="41">
        <f t="shared" si="11"/>
        <v>218.39999999999986</v>
      </c>
      <c r="G53" s="42">
        <f>COUNTIF(Vertices[In-Degree], "&gt;= " &amp; F53) - COUNTIF(Vertices[In-Degree], "&gt;=" &amp; F54)</f>
        <v>0</v>
      </c>
      <c r="H53" s="41">
        <f t="shared" si="12"/>
        <v>5.6727272727272737</v>
      </c>
      <c r="I53" s="42">
        <f>COUNTIF(Vertices[Out-Degree], "&gt;= " &amp; H53) - COUNTIF(Vertices[Out-Degree], "&gt;=" &amp; H54)</f>
        <v>0</v>
      </c>
      <c r="J53" s="41">
        <f t="shared" si="13"/>
        <v>44650.713845400023</v>
      </c>
      <c r="K53" s="42">
        <f>COUNTIF(Vertices[Betweenness Centrality], "&gt;= " &amp; J53) - COUNTIF(Vertices[Betweenness Centrality], "&gt;=" &amp; J54)</f>
        <v>0</v>
      </c>
      <c r="L53" s="41">
        <f t="shared" si="14"/>
        <v>1.9204181818181832E-3</v>
      </c>
      <c r="M53" s="42">
        <f>COUNTIF(Vertices[Closeness Centrality], "&gt;= " &amp; L53) - COUNTIF(Vertices[Closeness Centrality], "&gt;=" &amp; L54)</f>
        <v>0</v>
      </c>
      <c r="N53" s="41">
        <f t="shared" si="15"/>
        <v>2.3403072727272725E-2</v>
      </c>
      <c r="O53" s="42">
        <f>COUNTIF(Vertices[Eigenvector Centrality], "&gt;= " &amp; N53) - COUNTIF(Vertices[Eigenvector Centrality], "&gt;=" &amp; N54)</f>
        <v>0</v>
      </c>
      <c r="P53" s="41">
        <f t="shared" si="16"/>
        <v>64.695214818181768</v>
      </c>
      <c r="Q53" s="42">
        <f>COUNTIF(Vertices[PageRank], "&gt;= " &amp; P53) - COUNTIF(Vertices[PageRank], "&gt;=" &amp; P54)</f>
        <v>0</v>
      </c>
      <c r="R53" s="41">
        <f t="shared" si="17"/>
        <v>0.70909090909090922</v>
      </c>
      <c r="S53" s="46">
        <f>COUNTIF(Vertices[Clustering Coefficient], "&gt;= " &amp; R53) - COUNTIF(Vertices[Clustering Coefficient], "&gt;=" &amp; R54)</f>
        <v>0</v>
      </c>
      <c r="T53" s="41" t="e">
        <f t="shared" ca="1" si="18"/>
        <v>#REF!</v>
      </c>
      <c r="U53" s="42" t="e">
        <f t="shared" ca="1" si="0"/>
        <v>#REF!</v>
      </c>
    </row>
    <row r="54" spans="1:21" x14ac:dyDescent="0.25">
      <c r="D54" s="34">
        <f t="shared" si="10"/>
        <v>224.99999999999986</v>
      </c>
      <c r="E54" s="3">
        <f>COUNTIF(Vertices[Degree], "&gt;= " &amp; D54) - COUNTIF(Vertices[Degree], "&gt;=" &amp; D55)</f>
        <v>0</v>
      </c>
      <c r="F54" s="39">
        <f t="shared" si="11"/>
        <v>223.99999999999986</v>
      </c>
      <c r="G54" s="40">
        <f>COUNTIF(Vertices[In-Degree], "&gt;= " &amp; F54) - COUNTIF(Vertices[In-Degree], "&gt;=" &amp; F55)</f>
        <v>0</v>
      </c>
      <c r="H54" s="39">
        <f t="shared" si="12"/>
        <v>5.8181818181818192</v>
      </c>
      <c r="I54" s="40">
        <f>COUNTIF(Vertices[Out-Degree], "&gt;= " &amp; H54) - COUNTIF(Vertices[Out-Degree], "&gt;=" &amp; H55)</f>
        <v>0</v>
      </c>
      <c r="J54" s="39">
        <f t="shared" si="13"/>
        <v>45795.603944000024</v>
      </c>
      <c r="K54" s="40">
        <f>COUNTIF(Vertices[Betweenness Centrality], "&gt;= " &amp; J54) - COUNTIF(Vertices[Betweenness Centrality], "&gt;=" &amp; J55)</f>
        <v>0</v>
      </c>
      <c r="L54" s="39">
        <f t="shared" si="14"/>
        <v>1.9474545454545469E-3</v>
      </c>
      <c r="M54" s="40">
        <f>COUNTIF(Vertices[Closeness Centrality], "&gt;= " &amp; L54) - COUNTIF(Vertices[Closeness Centrality], "&gt;=" &amp; L55)</f>
        <v>0</v>
      </c>
      <c r="N54" s="39">
        <f t="shared" si="15"/>
        <v>2.4000818181818179E-2</v>
      </c>
      <c r="O54" s="40">
        <f>COUNTIF(Vertices[Eigenvector Centrality], "&gt;= " &amp; N54) - COUNTIF(Vertices[Eigenvector Centrality], "&gt;=" &amp; N55)</f>
        <v>0</v>
      </c>
      <c r="P54" s="39">
        <f t="shared" si="16"/>
        <v>66.344701454545401</v>
      </c>
      <c r="Q54" s="40">
        <f>COUNTIF(Vertices[PageRank], "&gt;= " &amp; P54) - COUNTIF(Vertices[PageRank], "&gt;=" &amp; P55)</f>
        <v>0</v>
      </c>
      <c r="R54" s="39">
        <f t="shared" si="17"/>
        <v>0.7272727272727274</v>
      </c>
      <c r="S54" s="45">
        <f>COUNTIF(Vertices[Clustering Coefficient], "&gt;= " &amp; R54) - COUNTIF(Vertices[Clustering Coefficient], "&gt;=" &amp; R55)</f>
        <v>0</v>
      </c>
      <c r="T54" s="39" t="e">
        <f t="shared" ca="1" si="18"/>
        <v>#REF!</v>
      </c>
      <c r="U54" s="40" t="e">
        <f t="shared" ca="1" si="0"/>
        <v>#REF!</v>
      </c>
    </row>
    <row r="55" spans="1:21" x14ac:dyDescent="0.25">
      <c r="A55" s="35" t="s">
        <v>81</v>
      </c>
      <c r="B55" s="48">
        <f>IF(COUNT(Vertices[Degree])&gt;0, D2, NoMetricMessage)</f>
        <v>1</v>
      </c>
      <c r="D55" s="34">
        <f t="shared" si="10"/>
        <v>230.59999999999985</v>
      </c>
      <c r="E55" s="3">
        <f>COUNTIF(Vertices[Degree], "&gt;= " &amp; D55) - COUNTIF(Vertices[Degree], "&gt;=" &amp; D56)</f>
        <v>0</v>
      </c>
      <c r="F55" s="41">
        <f t="shared" si="11"/>
        <v>229.59999999999985</v>
      </c>
      <c r="G55" s="42">
        <f>COUNTIF(Vertices[In-Degree], "&gt;= " &amp; F55) - COUNTIF(Vertices[In-Degree], "&gt;=" &amp; F56)</f>
        <v>0</v>
      </c>
      <c r="H55" s="41">
        <f t="shared" si="12"/>
        <v>5.9636363636363647</v>
      </c>
      <c r="I55" s="42">
        <f>COUNTIF(Vertices[Out-Degree], "&gt;= " &amp; H55) - COUNTIF(Vertices[Out-Degree], "&gt;=" &amp; H56)</f>
        <v>0</v>
      </c>
      <c r="J55" s="41">
        <f t="shared" si="13"/>
        <v>46940.494042600025</v>
      </c>
      <c r="K55" s="42">
        <f>COUNTIF(Vertices[Betweenness Centrality], "&gt;= " &amp; J55) - COUNTIF(Vertices[Betweenness Centrality], "&gt;=" &amp; J56)</f>
        <v>0</v>
      </c>
      <c r="L55" s="41">
        <f t="shared" si="14"/>
        <v>1.9744909090909104E-3</v>
      </c>
      <c r="M55" s="42">
        <f>COUNTIF(Vertices[Closeness Centrality], "&gt;= " &amp; L55) - COUNTIF(Vertices[Closeness Centrality], "&gt;=" &amp; L56)</f>
        <v>0</v>
      </c>
      <c r="N55" s="41">
        <f t="shared" si="15"/>
        <v>2.4598563636363632E-2</v>
      </c>
      <c r="O55" s="42">
        <f>COUNTIF(Vertices[Eigenvector Centrality], "&gt;= " &amp; N55) - COUNTIF(Vertices[Eigenvector Centrality], "&gt;=" &amp; N56)</f>
        <v>0</v>
      </c>
      <c r="P55" s="41">
        <f t="shared" si="16"/>
        <v>67.994188090909034</v>
      </c>
      <c r="Q55" s="42">
        <f>COUNTIF(Vertices[PageRank], "&gt;= " &amp; P55) - COUNTIF(Vertices[PageRank], "&gt;=" &amp; P56)</f>
        <v>0</v>
      </c>
      <c r="R55" s="41">
        <f t="shared" si="17"/>
        <v>0.74545454545454559</v>
      </c>
      <c r="S55" s="46">
        <f>COUNTIF(Vertices[Clustering Coefficient], "&gt;= " &amp; R55) - COUNTIF(Vertices[Clustering Coefficient], "&gt;=" &amp; R56)</f>
        <v>0</v>
      </c>
      <c r="T55" s="41" t="e">
        <f t="shared" ca="1" si="18"/>
        <v>#REF!</v>
      </c>
      <c r="U55" s="42" t="e">
        <f t="shared" ca="1" si="0"/>
        <v>#REF!</v>
      </c>
    </row>
    <row r="56" spans="1:21" x14ac:dyDescent="0.25">
      <c r="A56" s="35" t="s">
        <v>82</v>
      </c>
      <c r="B56" s="48">
        <f>IF(COUNT(Vertices[Degree])&gt;0, D57, NoMetricMessage)</f>
        <v>309</v>
      </c>
      <c r="D56" s="34">
        <f t="shared" si="10"/>
        <v>236.19999999999985</v>
      </c>
      <c r="E56" s="3">
        <f>COUNTIF(Vertices[Degree], "&gt;= " &amp; D56) - COUNTIF(Vertices[Degree], "&gt;=" &amp; D57)</f>
        <v>0</v>
      </c>
      <c r="F56" s="39">
        <f t="shared" si="11"/>
        <v>235.19999999999985</v>
      </c>
      <c r="G56" s="40">
        <f>COUNTIF(Vertices[In-Degree], "&gt;= " &amp; F56) - COUNTIF(Vertices[In-Degree], "&gt;=" &amp; F57)</f>
        <v>0</v>
      </c>
      <c r="H56" s="39">
        <f t="shared" si="12"/>
        <v>6.1090909090909102</v>
      </c>
      <c r="I56" s="40">
        <f>COUNTIF(Vertices[Out-Degree], "&gt;= " &amp; H56) - COUNTIF(Vertices[Out-Degree], "&gt;=" &amp; H57)</f>
        <v>3</v>
      </c>
      <c r="J56" s="39">
        <f t="shared" si="13"/>
        <v>48085.384141200026</v>
      </c>
      <c r="K56" s="40">
        <f>COUNTIF(Vertices[Betweenness Centrality], "&gt;= " &amp; J56) - COUNTIF(Vertices[Betweenness Centrality], "&gt;=" &amp; J57)</f>
        <v>0</v>
      </c>
      <c r="L56" s="39">
        <f t="shared" si="14"/>
        <v>2.0015272727272738E-3</v>
      </c>
      <c r="M56" s="40">
        <f>COUNTIF(Vertices[Closeness Centrality], "&gt;= " &amp; L56) - COUNTIF(Vertices[Closeness Centrality], "&gt;=" &amp; L57)</f>
        <v>0</v>
      </c>
      <c r="N56" s="39">
        <f t="shared" si="15"/>
        <v>2.5196309090909086E-2</v>
      </c>
      <c r="O56" s="40">
        <f>COUNTIF(Vertices[Eigenvector Centrality], "&gt;= " &amp; N56) - COUNTIF(Vertices[Eigenvector Centrality], "&gt;=" &amp; N57)</f>
        <v>0</v>
      </c>
      <c r="P56" s="39">
        <f t="shared" si="16"/>
        <v>69.643674727272668</v>
      </c>
      <c r="Q56" s="40">
        <f>COUNTIF(Vertices[PageRank], "&gt;= " &amp; P56) - COUNTIF(Vertices[PageRank], "&gt;=" &amp; P57)</f>
        <v>0</v>
      </c>
      <c r="R56" s="39">
        <f t="shared" si="17"/>
        <v>0.76363636363636378</v>
      </c>
      <c r="S56" s="45">
        <f>COUNTIF(Vertices[Clustering Coefficient], "&gt;= " &amp; R56) - COUNTIF(Vertices[Clustering Coefficient], "&gt;=" &amp; R57)</f>
        <v>2</v>
      </c>
      <c r="T56" s="39" t="e">
        <f t="shared" ca="1" si="18"/>
        <v>#REF!</v>
      </c>
      <c r="U56" s="40" t="e">
        <f t="shared" ca="1" si="0"/>
        <v>#REF!</v>
      </c>
    </row>
    <row r="57" spans="1:21" x14ac:dyDescent="0.25">
      <c r="A57" s="35" t="s">
        <v>83</v>
      </c>
      <c r="B57" s="49">
        <f>IFERROR(AVERAGE(Vertices[Degree]),NoMetricMessage)</f>
        <v>3.2119565217391304</v>
      </c>
      <c r="D57" s="34">
        <f>MAX(Vertices[Degree])</f>
        <v>309</v>
      </c>
      <c r="E57" s="3">
        <f>COUNTIF(Vertices[Degree], "&gt;= " &amp; D57) - COUNTIF(Vertices[Degree], "&gt;=" &amp; D58)</f>
        <v>1</v>
      </c>
      <c r="F57" s="43">
        <f>MAX(Vertices[In-Degree])</f>
        <v>308</v>
      </c>
      <c r="G57" s="44">
        <f>COUNTIF(Vertices[In-Degree], "&gt;= " &amp; F57) - COUNTIF(Vertices[In-Degree], "&gt;=" &amp; F58)</f>
        <v>1</v>
      </c>
      <c r="H57" s="43">
        <f>MAX(Vertices[Out-Degree])</f>
        <v>8</v>
      </c>
      <c r="I57" s="44">
        <f>COUNTIF(Vertices[Out-Degree], "&gt;= " &amp; H57) - COUNTIF(Vertices[Out-Degree], "&gt;=" &amp; H58)</f>
        <v>1</v>
      </c>
      <c r="J57" s="43">
        <f>MAX(Vertices[Betweenness Centrality])</f>
        <v>62968.955422999999</v>
      </c>
      <c r="K57" s="44">
        <f>COUNTIF(Vertices[Betweenness Centrality], "&gt;= " &amp; J57) - COUNTIF(Vertices[Betweenness Centrality], "&gt;=" &amp; J58)</f>
        <v>1</v>
      </c>
      <c r="L57" s="43">
        <f>MAX(Vertices[Closeness Centrality])</f>
        <v>2.3530000000000001E-3</v>
      </c>
      <c r="M57" s="44">
        <f>COUNTIF(Vertices[Closeness Centrality], "&gt;= " &amp; L57) - COUNTIF(Vertices[Closeness Centrality], "&gt;=" &amp; L58)</f>
        <v>1</v>
      </c>
      <c r="N57" s="43">
        <f>MAX(Vertices[Eigenvector Centrality])</f>
        <v>3.2967000000000003E-2</v>
      </c>
      <c r="O57" s="44">
        <f>COUNTIF(Vertices[Eigenvector Centrality], "&gt;= " &amp; N57) - COUNTIF(Vertices[Eigenvector Centrality], "&gt;=" &amp; N58)</f>
        <v>1</v>
      </c>
      <c r="P57" s="43">
        <f>MAX(Vertices[PageRank])</f>
        <v>91.087001000000001</v>
      </c>
      <c r="Q57" s="44">
        <f>COUNTIF(Vertices[PageRank], "&gt;= " &amp; P57) - COUNTIF(Vertices[PageRank], "&gt;=" &amp; P58)</f>
        <v>1</v>
      </c>
      <c r="R57" s="43">
        <f>MAX(Vertices[Clustering Coefficient])</f>
        <v>1</v>
      </c>
      <c r="S57" s="47">
        <f>COUNTIF(Vertices[Clustering Coefficient], "&gt;= " &amp; R57) - COUNTIF(Vertices[Clustering Coefficient], "&gt;=" &amp; R58)</f>
        <v>25</v>
      </c>
      <c r="T57" s="43" t="e">
        <f ca="1">MAX(INDIRECT(DynamicFilterSourceColumnRange))</f>
        <v>#REF!</v>
      </c>
      <c r="U57" s="44" t="e">
        <f t="shared" ca="1" si="0"/>
        <v>#REF!</v>
      </c>
    </row>
    <row r="58" spans="1:21" x14ac:dyDescent="0.25">
      <c r="A58" s="35" t="s">
        <v>84</v>
      </c>
      <c r="B58" s="49">
        <f>IFERROR(MEDIAN(Vertices[Degree]),NoMetricMessage)</f>
        <v>2</v>
      </c>
    </row>
    <row r="69" spans="1:2" x14ac:dyDescent="0.25">
      <c r="A69" s="35" t="s">
        <v>88</v>
      </c>
      <c r="B69" s="48">
        <f>IF(COUNT(Vertices[In-Degree])&gt;0, F2, NoMetricMessage)</f>
        <v>0</v>
      </c>
    </row>
    <row r="70" spans="1:2" x14ac:dyDescent="0.25">
      <c r="A70" s="35" t="s">
        <v>89</v>
      </c>
      <c r="B70" s="48">
        <f>IF(COUNT(Vertices[In-Degree])&gt;0, F57, NoMetricMessage)</f>
        <v>308</v>
      </c>
    </row>
    <row r="71" spans="1:2" x14ac:dyDescent="0.25">
      <c r="A71" s="35" t="s">
        <v>90</v>
      </c>
      <c r="B71" s="49">
        <f>IFERROR(AVERAGE(Vertices[In-Degree]),NoMetricMessage)</f>
        <v>1.625</v>
      </c>
    </row>
    <row r="72" spans="1:2" x14ac:dyDescent="0.25">
      <c r="A72" s="35" t="s">
        <v>91</v>
      </c>
      <c r="B72" s="49">
        <f>IFERROR(MEDIAN(Vertices[In-Degree]),NoMetricMessage)</f>
        <v>0</v>
      </c>
    </row>
    <row r="83" spans="1:2" x14ac:dyDescent="0.25">
      <c r="A83" s="35" t="s">
        <v>94</v>
      </c>
      <c r="B83" s="48">
        <f>IF(COUNT(Vertices[Out-Degree])&gt;0, H2, NoMetricMessage)</f>
        <v>0</v>
      </c>
    </row>
    <row r="84" spans="1:2" x14ac:dyDescent="0.25">
      <c r="A84" s="35" t="s">
        <v>95</v>
      </c>
      <c r="B84" s="48">
        <f>IF(COUNT(Vertices[Out-Degree])&gt;0, H57, NoMetricMessage)</f>
        <v>8</v>
      </c>
    </row>
    <row r="85" spans="1:2" x14ac:dyDescent="0.25">
      <c r="A85" s="35" t="s">
        <v>96</v>
      </c>
      <c r="B85" s="49">
        <f>IFERROR(AVERAGE(Vertices[Out-Degree]),NoMetricMessage)</f>
        <v>1.625</v>
      </c>
    </row>
    <row r="86" spans="1:2" x14ac:dyDescent="0.25">
      <c r="A86" s="35" t="s">
        <v>97</v>
      </c>
      <c r="B86" s="49">
        <f>IFERROR(MEDIAN(Vertices[Out-Degree]),NoMetricMessage)</f>
        <v>1</v>
      </c>
    </row>
    <row r="97" spans="1:2" x14ac:dyDescent="0.25">
      <c r="A97" s="35" t="s">
        <v>100</v>
      </c>
      <c r="B97" s="49">
        <f>IF(COUNT(Vertices[Betweenness Centrality])&gt;0, J2, NoMetricMessage)</f>
        <v>0</v>
      </c>
    </row>
    <row r="98" spans="1:2" x14ac:dyDescent="0.25">
      <c r="A98" s="35" t="s">
        <v>101</v>
      </c>
      <c r="B98" s="49">
        <f>IF(COUNT(Vertices[Betweenness Centrality])&gt;0, J57, NoMetricMessage)</f>
        <v>62968.955422999999</v>
      </c>
    </row>
    <row r="99" spans="1:2" x14ac:dyDescent="0.25">
      <c r="A99" s="35" t="s">
        <v>102</v>
      </c>
      <c r="B99" s="49">
        <f>IFERROR(AVERAGE(Vertices[Betweenness Centrality]),NoMetricMessage)</f>
        <v>238.3994564483705</v>
      </c>
    </row>
    <row r="100" spans="1:2" x14ac:dyDescent="0.25">
      <c r="A100" s="35" t="s">
        <v>103</v>
      </c>
      <c r="B100" s="49">
        <f>IFERROR(MEDIAN(Vertices[Betweenness Centrality]),NoMetricMessage)</f>
        <v>0</v>
      </c>
    </row>
    <row r="111" spans="1:2" x14ac:dyDescent="0.25">
      <c r="A111" s="35" t="s">
        <v>106</v>
      </c>
      <c r="B111" s="49">
        <f>IF(COUNT(Vertices[Closeness Centrality])&gt;0, L2, NoMetricMessage)</f>
        <v>8.6600000000000002E-4</v>
      </c>
    </row>
    <row r="112" spans="1:2" x14ac:dyDescent="0.25">
      <c r="A112" s="35" t="s">
        <v>107</v>
      </c>
      <c r="B112" s="49">
        <f>IF(COUNT(Vertices[Closeness Centrality])&gt;0, L57, NoMetricMessage)</f>
        <v>2.3530000000000001E-3</v>
      </c>
    </row>
    <row r="113" spans="1:2" x14ac:dyDescent="0.25">
      <c r="A113" s="35" t="s">
        <v>108</v>
      </c>
      <c r="B113" s="49">
        <f>IFERROR(AVERAGE(Vertices[Closeness Centrality]),NoMetricMessage)</f>
        <v>1.2084483695652122E-3</v>
      </c>
    </row>
    <row r="114" spans="1:2" x14ac:dyDescent="0.25">
      <c r="A114" s="35" t="s">
        <v>109</v>
      </c>
      <c r="B114" s="49">
        <f>IFERROR(MEDIAN(Vertices[Closeness Centrality]),NoMetricMessage)</f>
        <v>1.266E-3</v>
      </c>
    </row>
    <row r="125" spans="1:2" x14ac:dyDescent="0.25">
      <c r="A125" s="35" t="s">
        <v>112</v>
      </c>
      <c r="B125" s="49">
        <f>IF(COUNT(Vertices[Eigenvector Centrality])&gt;0, N2, NoMetricMessage)</f>
        <v>9.1000000000000003E-5</v>
      </c>
    </row>
    <row r="126" spans="1:2" x14ac:dyDescent="0.25">
      <c r="A126" s="35" t="s">
        <v>113</v>
      </c>
      <c r="B126" s="49">
        <f>IF(COUNT(Vertices[Eigenvector Centrality])&gt;0, N57, NoMetricMessage)</f>
        <v>3.2967000000000003E-2</v>
      </c>
    </row>
    <row r="127" spans="1:2" x14ac:dyDescent="0.25">
      <c r="A127" s="35" t="s">
        <v>114</v>
      </c>
      <c r="B127" s="49">
        <f>IFERROR(AVERAGE(Vertices[Eigenvector Centrality]),NoMetricMessage)</f>
        <v>2.7175298913043495E-3</v>
      </c>
    </row>
    <row r="128" spans="1:2" x14ac:dyDescent="0.25">
      <c r="A128" s="35" t="s">
        <v>115</v>
      </c>
      <c r="B128" s="49">
        <f>IFERROR(MEDIAN(Vertices[Eigenvector Centrality]),NoMetricMessage)</f>
        <v>2.6329999999999999E-3</v>
      </c>
    </row>
    <row r="139" spans="1:2" x14ac:dyDescent="0.25">
      <c r="A139" s="35" t="s">
        <v>140</v>
      </c>
      <c r="B139" s="49">
        <f>IF(COUNT(Vertices[PageRank])&gt;0, P2, NoMetricMessage)</f>
        <v>0.36523600000000001</v>
      </c>
    </row>
    <row r="140" spans="1:2" x14ac:dyDescent="0.25">
      <c r="A140" s="35" t="s">
        <v>141</v>
      </c>
      <c r="B140" s="49">
        <f>IF(COUNT(Vertices[PageRank])&gt;0, P57, NoMetricMessage)</f>
        <v>91.087001000000001</v>
      </c>
    </row>
    <row r="141" spans="1:2" x14ac:dyDescent="0.25">
      <c r="A141" s="35" t="s">
        <v>142</v>
      </c>
      <c r="B141" s="49">
        <f>IFERROR(AVERAGE(Vertices[PageRank]),NoMetricMessage)</f>
        <v>0.99999871739129786</v>
      </c>
    </row>
    <row r="142" spans="1:2" x14ac:dyDescent="0.25">
      <c r="A142" s="35" t="s">
        <v>143</v>
      </c>
      <c r="B142" s="49">
        <f>IFERROR(MEDIAN(Vertices[PageRank]),NoMetricMessage)</f>
        <v>0.61826499999999995</v>
      </c>
    </row>
    <row r="153" spans="1:2" x14ac:dyDescent="0.25">
      <c r="A153" s="35" t="s">
        <v>118</v>
      </c>
      <c r="B153" s="49">
        <f>IF(COUNT(Vertices[Clustering Coefficient])&gt;0, R2, NoMetricMessage)</f>
        <v>0</v>
      </c>
    </row>
    <row r="154" spans="1:2" x14ac:dyDescent="0.25">
      <c r="A154" s="35" t="s">
        <v>119</v>
      </c>
      <c r="B154" s="49">
        <f>IF(COUNT(Vertices[Clustering Coefficient])&gt;0, R57, NoMetricMessage)</f>
        <v>1</v>
      </c>
    </row>
    <row r="155" spans="1:2" x14ac:dyDescent="0.25">
      <c r="A155" s="35" t="s">
        <v>120</v>
      </c>
      <c r="B155" s="49">
        <f>IFERROR(AVERAGE(Vertices[Clustering Coefficient]),NoMetricMessage)</f>
        <v>0.11507557000430559</v>
      </c>
    </row>
    <row r="156" spans="1:2" x14ac:dyDescent="0.25">
      <c r="A156" s="35" t="s">
        <v>121</v>
      </c>
      <c r="B156" s="49">
        <f>IFERROR(MEDIAN(Vertices[Clustering Coefficient]),NoMetricMessage)</f>
        <v>0</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5278</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5284</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174</v>
      </c>
      <c r="K7" t="s">
        <v>5283</v>
      </c>
    </row>
    <row r="8" spans="1:18" x14ac:dyDescent="0.25">
      <c r="A8"/>
      <c r="B8">
        <v>2</v>
      </c>
      <c r="C8">
        <v>2</v>
      </c>
      <c r="D8" t="s">
        <v>61</v>
      </c>
      <c r="E8" t="s">
        <v>61</v>
      </c>
      <c r="H8" t="s">
        <v>73</v>
      </c>
      <c r="J8" t="s">
        <v>175</v>
      </c>
      <c r="K8" t="s">
        <v>5282</v>
      </c>
    </row>
    <row r="9" spans="1:18" ht="409.5" x14ac:dyDescent="0.25">
      <c r="A9"/>
      <c r="B9">
        <v>3</v>
      </c>
      <c r="C9">
        <v>4</v>
      </c>
      <c r="D9" t="s">
        <v>62</v>
      </c>
      <c r="E9" t="s">
        <v>62</v>
      </c>
      <c r="H9" t="s">
        <v>74</v>
      </c>
      <c r="J9" t="s">
        <v>5280</v>
      </c>
      <c r="K9" s="13" t="s">
        <v>5285</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heetViews>
  <sheetFormatPr defaultRowHeight="15" x14ac:dyDescent="0.25"/>
  <cols>
    <col min="1" max="1" width="39.7109375" customWidth="1"/>
    <col min="2" max="2" width="20.28515625" bestFit="1" customWidth="1"/>
    <col min="3" max="3" width="32.7109375" customWidth="1"/>
    <col min="4" max="4" width="14.140625" bestFit="1" customWidth="1"/>
    <col min="5" max="5" width="31.7109375" customWidth="1"/>
    <col min="6" max="6" width="13.5703125" bestFit="1" customWidth="1"/>
    <col min="7" max="7" width="32.7109375" customWidth="1"/>
    <col min="8" max="8" width="14.140625" bestFit="1" customWidth="1"/>
    <col min="9" max="9" width="31.7109375" customWidth="1"/>
    <col min="10" max="10" width="12.5703125" bestFit="1" customWidth="1"/>
  </cols>
  <sheetData>
    <row r="1" spans="1:10" ht="15" customHeight="1" x14ac:dyDescent="0.25">
      <c r="A1" s="13" t="s">
        <v>4423</v>
      </c>
      <c r="B1" s="13" t="s">
        <v>4424</v>
      </c>
      <c r="C1" s="13" t="s">
        <v>4425</v>
      </c>
      <c r="D1" s="13" t="s">
        <v>4426</v>
      </c>
      <c r="E1" s="13" t="s">
        <v>4427</v>
      </c>
      <c r="F1" s="13" t="s">
        <v>4428</v>
      </c>
      <c r="G1" s="13" t="s">
        <v>4429</v>
      </c>
      <c r="H1" s="13" t="s">
        <v>4430</v>
      </c>
      <c r="I1" s="13" t="s">
        <v>4431</v>
      </c>
      <c r="J1" s="13" t="s">
        <v>4432</v>
      </c>
    </row>
    <row r="2" spans="1:10" x14ac:dyDescent="0.25">
      <c r="A2" s="96" t="s">
        <v>2127</v>
      </c>
      <c r="B2" s="90">
        <v>2</v>
      </c>
      <c r="C2" s="96" t="s">
        <v>754</v>
      </c>
      <c r="D2" s="90">
        <v>1</v>
      </c>
      <c r="E2" s="96" t="s">
        <v>2127</v>
      </c>
      <c r="F2" s="90">
        <v>2</v>
      </c>
      <c r="G2" s="96" t="s">
        <v>341</v>
      </c>
      <c r="H2" s="90">
        <v>1</v>
      </c>
      <c r="I2" s="96" t="s">
        <v>525</v>
      </c>
      <c r="J2" s="90">
        <v>1</v>
      </c>
    </row>
    <row r="3" spans="1:10" x14ac:dyDescent="0.25">
      <c r="A3" s="96" t="s">
        <v>4065</v>
      </c>
      <c r="B3" s="90">
        <v>1</v>
      </c>
      <c r="C3" s="96" t="s">
        <v>1316</v>
      </c>
      <c r="D3" s="90">
        <v>1</v>
      </c>
      <c r="E3" s="96" t="s">
        <v>967</v>
      </c>
      <c r="F3" s="90">
        <v>1</v>
      </c>
      <c r="G3" s="96" t="s">
        <v>1570</v>
      </c>
      <c r="H3" s="90">
        <v>1</v>
      </c>
      <c r="I3" s="96" t="s">
        <v>2849</v>
      </c>
      <c r="J3" s="90">
        <v>1</v>
      </c>
    </row>
    <row r="4" spans="1:10" x14ac:dyDescent="0.25">
      <c r="A4" s="96" t="s">
        <v>4064</v>
      </c>
      <c r="B4" s="90">
        <v>1</v>
      </c>
      <c r="C4" s="96" t="s">
        <v>1402</v>
      </c>
      <c r="D4" s="90">
        <v>1</v>
      </c>
      <c r="E4" s="96" t="s">
        <v>2130</v>
      </c>
      <c r="F4" s="90">
        <v>1</v>
      </c>
      <c r="G4" s="96" t="s">
        <v>1571</v>
      </c>
      <c r="H4" s="90">
        <v>1</v>
      </c>
      <c r="I4" s="96" t="s">
        <v>2847</v>
      </c>
      <c r="J4" s="90">
        <v>1</v>
      </c>
    </row>
    <row r="5" spans="1:10" x14ac:dyDescent="0.25">
      <c r="A5" s="96" t="s">
        <v>3744</v>
      </c>
      <c r="B5" s="90">
        <v>1</v>
      </c>
      <c r="C5" s="96" t="s">
        <v>1922</v>
      </c>
      <c r="D5" s="90">
        <v>1</v>
      </c>
      <c r="E5" s="96" t="s">
        <v>2129</v>
      </c>
      <c r="F5" s="90">
        <v>1</v>
      </c>
      <c r="G5" s="96" t="s">
        <v>1572</v>
      </c>
      <c r="H5" s="90">
        <v>1</v>
      </c>
      <c r="I5" s="96" t="s">
        <v>681</v>
      </c>
      <c r="J5" s="90">
        <v>1</v>
      </c>
    </row>
    <row r="6" spans="1:10" x14ac:dyDescent="0.25">
      <c r="A6" s="96" t="s">
        <v>2134</v>
      </c>
      <c r="B6" s="90">
        <v>1</v>
      </c>
      <c r="C6" s="96" t="s">
        <v>1923</v>
      </c>
      <c r="D6" s="90">
        <v>1</v>
      </c>
      <c r="E6" s="96" t="s">
        <v>2128</v>
      </c>
      <c r="F6" s="90">
        <v>1</v>
      </c>
      <c r="G6" s="96" t="s">
        <v>1573</v>
      </c>
      <c r="H6" s="90">
        <v>1</v>
      </c>
      <c r="I6" s="96" t="s">
        <v>2850</v>
      </c>
      <c r="J6" s="90">
        <v>1</v>
      </c>
    </row>
    <row r="7" spans="1:10" x14ac:dyDescent="0.25">
      <c r="A7" s="96" t="s">
        <v>341</v>
      </c>
      <c r="B7" s="90">
        <v>1</v>
      </c>
      <c r="C7" s="96" t="s">
        <v>3099</v>
      </c>
      <c r="D7" s="90">
        <v>1</v>
      </c>
      <c r="E7" s="96" t="s">
        <v>2131</v>
      </c>
      <c r="F7" s="90">
        <v>1</v>
      </c>
      <c r="G7" s="96" t="s">
        <v>3385</v>
      </c>
      <c r="H7" s="90">
        <v>1</v>
      </c>
      <c r="I7" s="96" t="s">
        <v>2848</v>
      </c>
      <c r="J7" s="90">
        <v>1</v>
      </c>
    </row>
    <row r="8" spans="1:10" x14ac:dyDescent="0.25">
      <c r="A8" s="96" t="s">
        <v>4063</v>
      </c>
      <c r="B8" s="90">
        <v>1</v>
      </c>
      <c r="C8" s="96" t="s">
        <v>3100</v>
      </c>
      <c r="D8" s="90">
        <v>1</v>
      </c>
      <c r="E8" s="96" t="s">
        <v>2132</v>
      </c>
      <c r="F8" s="90">
        <v>1</v>
      </c>
      <c r="G8" s="96" t="s">
        <v>3513</v>
      </c>
      <c r="H8" s="90">
        <v>1</v>
      </c>
      <c r="I8" s="96" t="s">
        <v>680</v>
      </c>
      <c r="J8" s="90">
        <v>1</v>
      </c>
    </row>
    <row r="9" spans="1:10" x14ac:dyDescent="0.25">
      <c r="A9" s="96" t="s">
        <v>4062</v>
      </c>
      <c r="B9" s="90">
        <v>1</v>
      </c>
      <c r="C9" s="96" t="s">
        <v>3101</v>
      </c>
      <c r="D9" s="90">
        <v>1</v>
      </c>
      <c r="E9" s="96" t="s">
        <v>2133</v>
      </c>
      <c r="F9" s="90">
        <v>1</v>
      </c>
      <c r="G9" s="96" t="s">
        <v>4375</v>
      </c>
      <c r="H9" s="90">
        <v>1</v>
      </c>
      <c r="I9" s="96" t="s">
        <v>2846</v>
      </c>
      <c r="J9" s="90">
        <v>1</v>
      </c>
    </row>
    <row r="10" spans="1:10" x14ac:dyDescent="0.25">
      <c r="A10" s="96" t="s">
        <v>3385</v>
      </c>
      <c r="B10" s="90">
        <v>1</v>
      </c>
      <c r="C10" s="96" t="s">
        <v>3102</v>
      </c>
      <c r="D10" s="90">
        <v>1</v>
      </c>
      <c r="E10" s="96" t="s">
        <v>2134</v>
      </c>
      <c r="F10" s="90">
        <v>1</v>
      </c>
      <c r="G10" s="90"/>
      <c r="H10" s="90"/>
      <c r="I10" s="96" t="s">
        <v>2956</v>
      </c>
      <c r="J10" s="90">
        <v>1</v>
      </c>
    </row>
    <row r="11" spans="1:10" x14ac:dyDescent="0.25">
      <c r="A11" s="96" t="s">
        <v>3100</v>
      </c>
      <c r="B11" s="90">
        <v>1</v>
      </c>
      <c r="C11" s="96" t="s">
        <v>3526</v>
      </c>
      <c r="D11" s="90">
        <v>1</v>
      </c>
      <c r="E11" s="96" t="s">
        <v>2527</v>
      </c>
      <c r="F11" s="90">
        <v>1</v>
      </c>
      <c r="G11" s="90"/>
      <c r="H11" s="90"/>
      <c r="I11" s="90"/>
      <c r="J11" s="90"/>
    </row>
    <row r="14" spans="1:10" ht="15" customHeight="1" x14ac:dyDescent="0.25">
      <c r="A14" s="13" t="s">
        <v>4438</v>
      </c>
      <c r="B14" s="13" t="s">
        <v>4424</v>
      </c>
      <c r="C14" s="13" t="s">
        <v>4439</v>
      </c>
      <c r="D14" s="13" t="s">
        <v>4426</v>
      </c>
      <c r="E14" s="13" t="s">
        <v>4440</v>
      </c>
      <c r="F14" s="13" t="s">
        <v>4428</v>
      </c>
      <c r="G14" s="13" t="s">
        <v>4441</v>
      </c>
      <c r="H14" s="13" t="s">
        <v>4430</v>
      </c>
      <c r="I14" s="13" t="s">
        <v>4442</v>
      </c>
      <c r="J14" s="13" t="s">
        <v>4432</v>
      </c>
    </row>
    <row r="15" spans="1:10" x14ac:dyDescent="0.25">
      <c r="A15" s="90" t="s">
        <v>342</v>
      </c>
      <c r="B15" s="90">
        <v>36</v>
      </c>
      <c r="C15" s="90" t="s">
        <v>342</v>
      </c>
      <c r="D15" s="90">
        <v>16</v>
      </c>
      <c r="E15" s="90" t="s">
        <v>342</v>
      </c>
      <c r="F15" s="90">
        <v>6</v>
      </c>
      <c r="G15" s="90" t="s">
        <v>342</v>
      </c>
      <c r="H15" s="90">
        <v>6</v>
      </c>
      <c r="I15" s="90" t="s">
        <v>342</v>
      </c>
      <c r="J15" s="90">
        <v>8</v>
      </c>
    </row>
    <row r="16" spans="1:10" x14ac:dyDescent="0.25">
      <c r="A16" s="90" t="s">
        <v>755</v>
      </c>
      <c r="B16" s="90">
        <v>3</v>
      </c>
      <c r="C16" s="90" t="s">
        <v>755</v>
      </c>
      <c r="D16" s="90">
        <v>1</v>
      </c>
      <c r="E16" s="90" t="s">
        <v>2135</v>
      </c>
      <c r="F16" s="90">
        <v>2</v>
      </c>
      <c r="G16" s="90" t="s">
        <v>1574</v>
      </c>
      <c r="H16" s="90">
        <v>1</v>
      </c>
      <c r="I16" s="90" t="s">
        <v>755</v>
      </c>
      <c r="J16" s="90">
        <v>1</v>
      </c>
    </row>
    <row r="17" spans="1:10" x14ac:dyDescent="0.25">
      <c r="A17" s="90" t="s">
        <v>2135</v>
      </c>
      <c r="B17" s="90">
        <v>2</v>
      </c>
      <c r="C17" s="90" t="s">
        <v>3103</v>
      </c>
      <c r="D17" s="90">
        <v>1</v>
      </c>
      <c r="E17" s="90" t="s">
        <v>2136</v>
      </c>
      <c r="F17" s="90">
        <v>1</v>
      </c>
      <c r="G17" s="90" t="s">
        <v>755</v>
      </c>
      <c r="H17" s="90">
        <v>1</v>
      </c>
      <c r="I17" s="90"/>
      <c r="J17" s="90"/>
    </row>
    <row r="18" spans="1:10" x14ac:dyDescent="0.25">
      <c r="A18" s="90" t="s">
        <v>4067</v>
      </c>
      <c r="B18" s="90">
        <v>1</v>
      </c>
      <c r="C18" s="90" t="s">
        <v>4067</v>
      </c>
      <c r="D18" s="90">
        <v>1</v>
      </c>
      <c r="E18" s="90" t="s">
        <v>2137</v>
      </c>
      <c r="F18" s="90">
        <v>1</v>
      </c>
      <c r="G18" s="90"/>
      <c r="H18" s="90"/>
      <c r="I18" s="90"/>
      <c r="J18" s="90"/>
    </row>
    <row r="19" spans="1:10" x14ac:dyDescent="0.25">
      <c r="A19" s="90" t="s">
        <v>2139</v>
      </c>
      <c r="B19" s="90">
        <v>1</v>
      </c>
      <c r="C19" s="90"/>
      <c r="D19" s="90"/>
      <c r="E19" s="90" t="s">
        <v>2138</v>
      </c>
      <c r="F19" s="90">
        <v>1</v>
      </c>
      <c r="G19" s="90"/>
      <c r="H19" s="90"/>
      <c r="I19" s="90"/>
      <c r="J19" s="90"/>
    </row>
    <row r="20" spans="1:10" x14ac:dyDescent="0.25">
      <c r="A20" s="90" t="s">
        <v>3103</v>
      </c>
      <c r="B20" s="90">
        <v>1</v>
      </c>
      <c r="C20" s="90"/>
      <c r="D20" s="90"/>
      <c r="E20" s="90" t="s">
        <v>2139</v>
      </c>
      <c r="F20" s="90">
        <v>1</v>
      </c>
      <c r="G20" s="90"/>
      <c r="H20" s="90"/>
      <c r="I20" s="90"/>
      <c r="J20" s="90"/>
    </row>
    <row r="21" spans="1:10" x14ac:dyDescent="0.25">
      <c r="A21" s="90" t="s">
        <v>2138</v>
      </c>
      <c r="B21" s="90">
        <v>1</v>
      </c>
      <c r="C21" s="90"/>
      <c r="D21" s="90"/>
      <c r="E21" s="90"/>
      <c r="F21" s="90"/>
      <c r="G21" s="90"/>
      <c r="H21" s="90"/>
      <c r="I21" s="90"/>
      <c r="J21" s="90"/>
    </row>
    <row r="22" spans="1:10" x14ac:dyDescent="0.25">
      <c r="A22" s="90" t="s">
        <v>2136</v>
      </c>
      <c r="B22" s="90">
        <v>1</v>
      </c>
      <c r="C22" s="90"/>
      <c r="D22" s="90"/>
      <c r="E22" s="90"/>
      <c r="F22" s="90"/>
      <c r="G22" s="90"/>
      <c r="H22" s="90"/>
      <c r="I22" s="90"/>
      <c r="J22" s="90"/>
    </row>
    <row r="23" spans="1:10" x14ac:dyDescent="0.25">
      <c r="A23" s="90" t="s">
        <v>2137</v>
      </c>
      <c r="B23" s="90">
        <v>1</v>
      </c>
      <c r="C23" s="90"/>
      <c r="D23" s="90"/>
      <c r="E23" s="90"/>
      <c r="F23" s="90"/>
      <c r="G23" s="90"/>
      <c r="H23" s="90"/>
      <c r="I23" s="90"/>
      <c r="J23" s="90"/>
    </row>
    <row r="24" spans="1:10" x14ac:dyDescent="0.25">
      <c r="A24" s="90" t="s">
        <v>1574</v>
      </c>
      <c r="B24" s="90">
        <v>1</v>
      </c>
      <c r="C24" s="90"/>
      <c r="D24" s="90"/>
      <c r="E24" s="90"/>
      <c r="F24" s="90"/>
      <c r="G24" s="90"/>
      <c r="H24" s="90"/>
      <c r="I24" s="90"/>
      <c r="J24" s="90"/>
    </row>
    <row r="27" spans="1:10" ht="15" customHeight="1" x14ac:dyDescent="0.25">
      <c r="A27" s="13" t="s">
        <v>4448</v>
      </c>
      <c r="B27" s="13" t="s">
        <v>4424</v>
      </c>
      <c r="C27" s="13" t="s">
        <v>4452</v>
      </c>
      <c r="D27" s="13" t="s">
        <v>4426</v>
      </c>
      <c r="E27" s="13" t="s">
        <v>4456</v>
      </c>
      <c r="F27" s="13" t="s">
        <v>4428</v>
      </c>
      <c r="G27" s="13" t="s">
        <v>4458</v>
      </c>
      <c r="H27" s="13" t="s">
        <v>4430</v>
      </c>
      <c r="I27" s="13" t="s">
        <v>4463</v>
      </c>
      <c r="J27" s="13" t="s">
        <v>4432</v>
      </c>
    </row>
    <row r="28" spans="1:10" x14ac:dyDescent="0.25">
      <c r="A28" s="90" t="s">
        <v>418</v>
      </c>
      <c r="B28" s="90">
        <v>11</v>
      </c>
      <c r="C28" s="90" t="s">
        <v>1924</v>
      </c>
      <c r="D28" s="90">
        <v>5</v>
      </c>
      <c r="E28" s="90" t="s">
        <v>418</v>
      </c>
      <c r="F28" s="90">
        <v>9</v>
      </c>
      <c r="G28" s="90" t="s">
        <v>228</v>
      </c>
      <c r="H28" s="90">
        <v>2</v>
      </c>
      <c r="I28" s="90" t="s">
        <v>3916</v>
      </c>
      <c r="J28" s="90">
        <v>2</v>
      </c>
    </row>
    <row r="29" spans="1:10" x14ac:dyDescent="0.25">
      <c r="A29" s="90" t="s">
        <v>2633</v>
      </c>
      <c r="B29" s="90">
        <v>8</v>
      </c>
      <c r="C29" s="90" t="s">
        <v>228</v>
      </c>
      <c r="D29" s="90">
        <v>2</v>
      </c>
      <c r="E29" s="90" t="s">
        <v>2633</v>
      </c>
      <c r="F29" s="90">
        <v>8</v>
      </c>
      <c r="G29" s="90" t="s">
        <v>4459</v>
      </c>
      <c r="H29" s="90">
        <v>2</v>
      </c>
      <c r="I29" s="90" t="s">
        <v>2957</v>
      </c>
      <c r="J29" s="90">
        <v>1</v>
      </c>
    </row>
    <row r="30" spans="1:10" x14ac:dyDescent="0.25">
      <c r="A30" s="90" t="s">
        <v>4449</v>
      </c>
      <c r="B30" s="90">
        <v>7</v>
      </c>
      <c r="C30" s="90" t="s">
        <v>3795</v>
      </c>
      <c r="D30" s="90">
        <v>2</v>
      </c>
      <c r="E30" s="90" t="s">
        <v>4449</v>
      </c>
      <c r="F30" s="90">
        <v>7</v>
      </c>
      <c r="G30" s="90" t="s">
        <v>4460</v>
      </c>
      <c r="H30" s="90">
        <v>2</v>
      </c>
      <c r="I30" s="90" t="s">
        <v>4464</v>
      </c>
      <c r="J30" s="90">
        <v>1</v>
      </c>
    </row>
    <row r="31" spans="1:10" x14ac:dyDescent="0.25">
      <c r="A31" s="90" t="s">
        <v>2528</v>
      </c>
      <c r="B31" s="90">
        <v>5</v>
      </c>
      <c r="C31" s="90" t="s">
        <v>4072</v>
      </c>
      <c r="D31" s="90">
        <v>2</v>
      </c>
      <c r="E31" s="90" t="s">
        <v>2140</v>
      </c>
      <c r="F31" s="90">
        <v>5</v>
      </c>
      <c r="G31" s="90" t="s">
        <v>4377</v>
      </c>
      <c r="H31" s="90">
        <v>2</v>
      </c>
      <c r="I31" s="90" t="s">
        <v>4465</v>
      </c>
      <c r="J31" s="90">
        <v>1</v>
      </c>
    </row>
    <row r="32" spans="1:10" x14ac:dyDescent="0.25">
      <c r="A32" s="90" t="s">
        <v>2140</v>
      </c>
      <c r="B32" s="90">
        <v>5</v>
      </c>
      <c r="C32" s="90" t="s">
        <v>756</v>
      </c>
      <c r="D32" s="90">
        <v>1</v>
      </c>
      <c r="E32" s="90" t="s">
        <v>1004</v>
      </c>
      <c r="F32" s="90">
        <v>4</v>
      </c>
      <c r="G32" s="90" t="s">
        <v>343</v>
      </c>
      <c r="H32" s="90">
        <v>1</v>
      </c>
      <c r="I32" s="90" t="s">
        <v>4466</v>
      </c>
      <c r="J32" s="90">
        <v>1</v>
      </c>
    </row>
    <row r="33" spans="1:10" x14ac:dyDescent="0.25">
      <c r="A33" s="90" t="s">
        <v>228</v>
      </c>
      <c r="B33" s="90">
        <v>5</v>
      </c>
      <c r="C33" s="90" t="s">
        <v>757</v>
      </c>
      <c r="D33" s="90">
        <v>1</v>
      </c>
      <c r="E33" s="90" t="s">
        <v>4450</v>
      </c>
      <c r="F33" s="90">
        <v>4</v>
      </c>
      <c r="G33" s="90" t="s">
        <v>418</v>
      </c>
      <c r="H33" s="90">
        <v>1</v>
      </c>
      <c r="I33" s="90"/>
      <c r="J33" s="90"/>
    </row>
    <row r="34" spans="1:10" x14ac:dyDescent="0.25">
      <c r="A34" s="90" t="s">
        <v>1924</v>
      </c>
      <c r="B34" s="90">
        <v>5</v>
      </c>
      <c r="C34" s="90" t="s">
        <v>915</v>
      </c>
      <c r="D34" s="90">
        <v>1</v>
      </c>
      <c r="E34" s="90" t="s">
        <v>4451</v>
      </c>
      <c r="F34" s="90">
        <v>4</v>
      </c>
      <c r="G34" s="90" t="s">
        <v>1706</v>
      </c>
      <c r="H34" s="90">
        <v>1</v>
      </c>
      <c r="I34" s="90"/>
      <c r="J34" s="90"/>
    </row>
    <row r="35" spans="1:10" x14ac:dyDescent="0.25">
      <c r="A35" s="90" t="s">
        <v>4450</v>
      </c>
      <c r="B35" s="90">
        <v>4</v>
      </c>
      <c r="C35" s="90" t="s">
        <v>4453</v>
      </c>
      <c r="D35" s="90">
        <v>1</v>
      </c>
      <c r="E35" s="90" t="s">
        <v>218</v>
      </c>
      <c r="F35" s="90">
        <v>4</v>
      </c>
      <c r="G35" s="90" t="s">
        <v>4461</v>
      </c>
      <c r="H35" s="90">
        <v>1</v>
      </c>
      <c r="I35" s="90"/>
      <c r="J35" s="90"/>
    </row>
    <row r="36" spans="1:10" x14ac:dyDescent="0.25">
      <c r="A36" s="90" t="s">
        <v>4451</v>
      </c>
      <c r="B36" s="90">
        <v>4</v>
      </c>
      <c r="C36" s="90" t="s">
        <v>4454</v>
      </c>
      <c r="D36" s="90">
        <v>1</v>
      </c>
      <c r="E36" s="90" t="s">
        <v>2142</v>
      </c>
      <c r="F36" s="90">
        <v>3</v>
      </c>
      <c r="G36" s="90" t="s">
        <v>4462</v>
      </c>
      <c r="H36" s="90">
        <v>1</v>
      </c>
      <c r="I36" s="90"/>
      <c r="J36" s="90"/>
    </row>
    <row r="37" spans="1:10" x14ac:dyDescent="0.25">
      <c r="A37" s="90" t="s">
        <v>218</v>
      </c>
      <c r="B37" s="90">
        <v>4</v>
      </c>
      <c r="C37" s="90" t="s">
        <v>4455</v>
      </c>
      <c r="D37" s="90">
        <v>1</v>
      </c>
      <c r="E37" s="90" t="s">
        <v>4457</v>
      </c>
      <c r="F37" s="90">
        <v>3</v>
      </c>
      <c r="G37" s="90"/>
      <c r="H37" s="90"/>
      <c r="I37" s="90"/>
      <c r="J37" s="90"/>
    </row>
    <row r="40" spans="1:10" ht="15" customHeight="1" x14ac:dyDescent="0.25">
      <c r="A40" s="13" t="s">
        <v>4472</v>
      </c>
      <c r="B40" s="13" t="s">
        <v>4424</v>
      </c>
      <c r="C40" s="13" t="s">
        <v>4479</v>
      </c>
      <c r="D40" s="13" t="s">
        <v>4426</v>
      </c>
      <c r="E40" s="13" t="s">
        <v>4485</v>
      </c>
      <c r="F40" s="13" t="s">
        <v>4428</v>
      </c>
      <c r="G40" s="13" t="s">
        <v>4487</v>
      </c>
      <c r="H40" s="13" t="s">
        <v>4430</v>
      </c>
      <c r="I40" s="13" t="s">
        <v>4490</v>
      </c>
      <c r="J40" s="13" t="s">
        <v>4432</v>
      </c>
    </row>
    <row r="41" spans="1:10" x14ac:dyDescent="0.25">
      <c r="A41" s="99" t="s">
        <v>4473</v>
      </c>
      <c r="B41" s="99">
        <v>141</v>
      </c>
      <c r="C41" s="99" t="s">
        <v>218</v>
      </c>
      <c r="D41" s="99">
        <v>134</v>
      </c>
      <c r="E41" s="99" t="s">
        <v>218</v>
      </c>
      <c r="F41" s="99">
        <v>121</v>
      </c>
      <c r="G41" s="99" t="s">
        <v>218</v>
      </c>
      <c r="H41" s="99">
        <v>63</v>
      </c>
      <c r="I41" s="99" t="s">
        <v>218</v>
      </c>
      <c r="J41" s="99">
        <v>60</v>
      </c>
    </row>
    <row r="42" spans="1:10" x14ac:dyDescent="0.25">
      <c r="A42" s="99" t="s">
        <v>4474</v>
      </c>
      <c r="B42" s="99">
        <v>197</v>
      </c>
      <c r="C42" s="99" t="s">
        <v>418</v>
      </c>
      <c r="D42" s="99">
        <v>47</v>
      </c>
      <c r="E42" s="99" t="s">
        <v>221</v>
      </c>
      <c r="F42" s="99">
        <v>40</v>
      </c>
      <c r="G42" s="99" t="s">
        <v>418</v>
      </c>
      <c r="H42" s="99">
        <v>22</v>
      </c>
      <c r="I42" s="99" t="s">
        <v>4491</v>
      </c>
      <c r="J42" s="99">
        <v>20</v>
      </c>
    </row>
    <row r="43" spans="1:10" x14ac:dyDescent="0.25">
      <c r="A43" s="99" t="s">
        <v>4475</v>
      </c>
      <c r="B43" s="99">
        <v>0</v>
      </c>
      <c r="C43" s="99" t="s">
        <v>221</v>
      </c>
      <c r="D43" s="99">
        <v>43</v>
      </c>
      <c r="E43" s="99" t="s">
        <v>418</v>
      </c>
      <c r="F43" s="99">
        <v>37</v>
      </c>
      <c r="G43" s="99" t="s">
        <v>221</v>
      </c>
      <c r="H43" s="99">
        <v>19</v>
      </c>
      <c r="I43" s="99" t="s">
        <v>418</v>
      </c>
      <c r="J43" s="99">
        <v>19</v>
      </c>
    </row>
    <row r="44" spans="1:10" x14ac:dyDescent="0.25">
      <c r="A44" s="99" t="s">
        <v>4476</v>
      </c>
      <c r="B44" s="99">
        <v>6273</v>
      </c>
      <c r="C44" s="99" t="s">
        <v>3258</v>
      </c>
      <c r="D44" s="99">
        <v>37</v>
      </c>
      <c r="E44" s="99" t="s">
        <v>2142</v>
      </c>
      <c r="F44" s="99">
        <v>33</v>
      </c>
      <c r="G44" s="99" t="s">
        <v>3258</v>
      </c>
      <c r="H44" s="99">
        <v>16</v>
      </c>
      <c r="I44" s="99" t="s">
        <v>3258</v>
      </c>
      <c r="J44" s="99">
        <v>16</v>
      </c>
    </row>
    <row r="45" spans="1:10" x14ac:dyDescent="0.25">
      <c r="A45" s="99" t="s">
        <v>4477</v>
      </c>
      <c r="B45" s="99">
        <v>6611</v>
      </c>
      <c r="C45" s="99" t="s">
        <v>4480</v>
      </c>
      <c r="D45" s="99">
        <v>35</v>
      </c>
      <c r="E45" s="99" t="s">
        <v>3258</v>
      </c>
      <c r="F45" s="99">
        <v>26</v>
      </c>
      <c r="G45" s="99" t="s">
        <v>4488</v>
      </c>
      <c r="H45" s="99">
        <v>15</v>
      </c>
      <c r="I45" s="99" t="s">
        <v>221</v>
      </c>
      <c r="J45" s="99">
        <v>15</v>
      </c>
    </row>
    <row r="46" spans="1:10" x14ac:dyDescent="0.25">
      <c r="A46" s="99" t="s">
        <v>218</v>
      </c>
      <c r="B46" s="99">
        <v>378</v>
      </c>
      <c r="C46" s="99" t="s">
        <v>4478</v>
      </c>
      <c r="D46" s="99">
        <v>17</v>
      </c>
      <c r="E46" s="99" t="s">
        <v>4478</v>
      </c>
      <c r="F46" s="99">
        <v>23</v>
      </c>
      <c r="G46" s="99" t="s">
        <v>3448</v>
      </c>
      <c r="H46" s="99">
        <v>13</v>
      </c>
      <c r="I46" s="99" t="s">
        <v>672</v>
      </c>
      <c r="J46" s="99">
        <v>13</v>
      </c>
    </row>
    <row r="47" spans="1:10" x14ac:dyDescent="0.25">
      <c r="A47" s="99" t="s">
        <v>418</v>
      </c>
      <c r="B47" s="99">
        <v>125</v>
      </c>
      <c r="C47" s="99" t="s">
        <v>4481</v>
      </c>
      <c r="D47" s="99">
        <v>16</v>
      </c>
      <c r="E47" s="99" t="s">
        <v>2633</v>
      </c>
      <c r="F47" s="99">
        <v>23</v>
      </c>
      <c r="G47" s="99" t="s">
        <v>4486</v>
      </c>
      <c r="H47" s="99">
        <v>8</v>
      </c>
      <c r="I47" s="99" t="s">
        <v>671</v>
      </c>
      <c r="J47" s="99">
        <v>12</v>
      </c>
    </row>
    <row r="48" spans="1:10" x14ac:dyDescent="0.25">
      <c r="A48" s="99" t="s">
        <v>221</v>
      </c>
      <c r="B48" s="99">
        <v>117</v>
      </c>
      <c r="C48" s="99" t="s">
        <v>4482</v>
      </c>
      <c r="D48" s="99">
        <v>15</v>
      </c>
      <c r="E48" s="99" t="s">
        <v>4481</v>
      </c>
      <c r="F48" s="99">
        <v>18</v>
      </c>
      <c r="G48" s="99" t="s">
        <v>4489</v>
      </c>
      <c r="H48" s="99">
        <v>8</v>
      </c>
      <c r="I48" s="99" t="s">
        <v>4481</v>
      </c>
      <c r="J48" s="99">
        <v>11</v>
      </c>
    </row>
    <row r="49" spans="1:10" x14ac:dyDescent="0.25">
      <c r="A49" s="99" t="s">
        <v>3258</v>
      </c>
      <c r="B49" s="99">
        <v>95</v>
      </c>
      <c r="C49" s="99" t="s">
        <v>4483</v>
      </c>
      <c r="D49" s="99">
        <v>13</v>
      </c>
      <c r="E49" s="99" t="s">
        <v>4486</v>
      </c>
      <c r="F49" s="99">
        <v>15</v>
      </c>
      <c r="G49" s="99" t="s">
        <v>4483</v>
      </c>
      <c r="H49" s="99">
        <v>6</v>
      </c>
      <c r="I49" s="99" t="s">
        <v>4482</v>
      </c>
      <c r="J49" s="99">
        <v>9</v>
      </c>
    </row>
    <row r="50" spans="1:10" x14ac:dyDescent="0.25">
      <c r="A50" s="99" t="s">
        <v>4478</v>
      </c>
      <c r="B50" s="99">
        <v>53</v>
      </c>
      <c r="C50" s="99" t="s">
        <v>4484</v>
      </c>
      <c r="D50" s="99">
        <v>11</v>
      </c>
      <c r="E50" s="99" t="s">
        <v>4482</v>
      </c>
      <c r="F50" s="99">
        <v>14</v>
      </c>
      <c r="G50" s="99" t="s">
        <v>4478</v>
      </c>
      <c r="H50" s="99">
        <v>6</v>
      </c>
      <c r="I50" s="99" t="s">
        <v>4492</v>
      </c>
      <c r="J50" s="99">
        <v>9</v>
      </c>
    </row>
    <row r="53" spans="1:10" ht="15" customHeight="1" x14ac:dyDescent="0.25">
      <c r="A53" s="13" t="s">
        <v>4498</v>
      </c>
      <c r="B53" s="13" t="s">
        <v>4424</v>
      </c>
      <c r="C53" s="13" t="s">
        <v>4509</v>
      </c>
      <c r="D53" s="13" t="s">
        <v>4426</v>
      </c>
      <c r="E53" s="13" t="s">
        <v>4514</v>
      </c>
      <c r="F53" s="13" t="s">
        <v>4428</v>
      </c>
      <c r="G53" s="13" t="s">
        <v>4522</v>
      </c>
      <c r="H53" s="13" t="s">
        <v>4430</v>
      </c>
      <c r="I53" s="13" t="s">
        <v>4527</v>
      </c>
      <c r="J53" s="13" t="s">
        <v>4432</v>
      </c>
    </row>
    <row r="54" spans="1:10" x14ac:dyDescent="0.25">
      <c r="A54" s="99" t="s">
        <v>4499</v>
      </c>
      <c r="B54" s="99">
        <v>50</v>
      </c>
      <c r="C54" s="99" t="s">
        <v>4499</v>
      </c>
      <c r="D54" s="99">
        <v>19</v>
      </c>
      <c r="E54" s="99" t="s">
        <v>4500</v>
      </c>
      <c r="F54" s="99">
        <v>18</v>
      </c>
      <c r="G54" s="99" t="s">
        <v>4499</v>
      </c>
      <c r="H54" s="99">
        <v>7</v>
      </c>
      <c r="I54" s="99" t="s">
        <v>4499</v>
      </c>
      <c r="J54" s="99">
        <v>9</v>
      </c>
    </row>
    <row r="55" spans="1:10" x14ac:dyDescent="0.25">
      <c r="A55" s="99" t="s">
        <v>4500</v>
      </c>
      <c r="B55" s="99">
        <v>40</v>
      </c>
      <c r="C55" s="99" t="s">
        <v>4500</v>
      </c>
      <c r="D55" s="99">
        <v>14</v>
      </c>
      <c r="E55" s="99" t="s">
        <v>4499</v>
      </c>
      <c r="F55" s="99">
        <v>15</v>
      </c>
      <c r="G55" s="99" t="s">
        <v>4500</v>
      </c>
      <c r="H55" s="99">
        <v>6</v>
      </c>
      <c r="I55" s="99" t="s">
        <v>4528</v>
      </c>
      <c r="J55" s="99">
        <v>6</v>
      </c>
    </row>
    <row r="56" spans="1:10" x14ac:dyDescent="0.25">
      <c r="A56" s="99" t="s">
        <v>4501</v>
      </c>
      <c r="B56" s="99">
        <v>18</v>
      </c>
      <c r="C56" s="99" t="s">
        <v>4501</v>
      </c>
      <c r="D56" s="99">
        <v>8</v>
      </c>
      <c r="E56" s="99" t="s">
        <v>4503</v>
      </c>
      <c r="F56" s="99">
        <v>6</v>
      </c>
      <c r="G56" s="99" t="s">
        <v>4523</v>
      </c>
      <c r="H56" s="99">
        <v>4</v>
      </c>
      <c r="I56" s="99" t="s">
        <v>4529</v>
      </c>
      <c r="J56" s="99">
        <v>6</v>
      </c>
    </row>
    <row r="57" spans="1:10" x14ac:dyDescent="0.25">
      <c r="A57" s="99" t="s">
        <v>4502</v>
      </c>
      <c r="B57" s="99">
        <v>15</v>
      </c>
      <c r="C57" s="99" t="s">
        <v>4502</v>
      </c>
      <c r="D57" s="99">
        <v>6</v>
      </c>
      <c r="E57" s="99" t="s">
        <v>4515</v>
      </c>
      <c r="F57" s="99">
        <v>6</v>
      </c>
      <c r="G57" s="99" t="s">
        <v>4524</v>
      </c>
      <c r="H57" s="99">
        <v>3</v>
      </c>
      <c r="I57" s="99" t="s">
        <v>4530</v>
      </c>
      <c r="J57" s="99">
        <v>6</v>
      </c>
    </row>
    <row r="58" spans="1:10" x14ac:dyDescent="0.25">
      <c r="A58" s="99" t="s">
        <v>4503</v>
      </c>
      <c r="B58" s="99">
        <v>13</v>
      </c>
      <c r="C58" s="99" t="s">
        <v>4510</v>
      </c>
      <c r="D58" s="99">
        <v>6</v>
      </c>
      <c r="E58" s="99" t="s">
        <v>4516</v>
      </c>
      <c r="F58" s="99">
        <v>5</v>
      </c>
      <c r="G58" s="99" t="s">
        <v>4502</v>
      </c>
      <c r="H58" s="99">
        <v>3</v>
      </c>
      <c r="I58" s="99" t="s">
        <v>4531</v>
      </c>
      <c r="J58" s="99">
        <v>5</v>
      </c>
    </row>
    <row r="59" spans="1:10" x14ac:dyDescent="0.25">
      <c r="A59" s="99" t="s">
        <v>4504</v>
      </c>
      <c r="B59" s="99">
        <v>10</v>
      </c>
      <c r="C59" s="99" t="s">
        <v>4511</v>
      </c>
      <c r="D59" s="99">
        <v>6</v>
      </c>
      <c r="E59" s="99" t="s">
        <v>4517</v>
      </c>
      <c r="F59" s="99">
        <v>5</v>
      </c>
      <c r="G59" s="99" t="s">
        <v>4506</v>
      </c>
      <c r="H59" s="99">
        <v>3</v>
      </c>
      <c r="I59" s="99" t="s">
        <v>4532</v>
      </c>
      <c r="J59" s="99">
        <v>5</v>
      </c>
    </row>
    <row r="60" spans="1:10" x14ac:dyDescent="0.25">
      <c r="A60" s="99" t="s">
        <v>4505</v>
      </c>
      <c r="B60" s="99">
        <v>9</v>
      </c>
      <c r="C60" s="99" t="s">
        <v>4512</v>
      </c>
      <c r="D60" s="99">
        <v>5</v>
      </c>
      <c r="E60" s="99" t="s">
        <v>4518</v>
      </c>
      <c r="F60" s="99">
        <v>5</v>
      </c>
      <c r="G60" s="99" t="s">
        <v>4501</v>
      </c>
      <c r="H60" s="99">
        <v>3</v>
      </c>
      <c r="I60" s="99" t="s">
        <v>4504</v>
      </c>
      <c r="J60" s="99">
        <v>4</v>
      </c>
    </row>
    <row r="61" spans="1:10" x14ac:dyDescent="0.25">
      <c r="A61" s="99" t="s">
        <v>4506</v>
      </c>
      <c r="B61" s="99">
        <v>8</v>
      </c>
      <c r="C61" s="99" t="s">
        <v>4507</v>
      </c>
      <c r="D61" s="99">
        <v>4</v>
      </c>
      <c r="E61" s="99" t="s">
        <v>4519</v>
      </c>
      <c r="F61" s="99">
        <v>5</v>
      </c>
      <c r="G61" s="99" t="s">
        <v>4525</v>
      </c>
      <c r="H61" s="99">
        <v>2</v>
      </c>
      <c r="I61" s="99" t="s">
        <v>4501</v>
      </c>
      <c r="J61" s="99">
        <v>4</v>
      </c>
    </row>
    <row r="62" spans="1:10" x14ac:dyDescent="0.25">
      <c r="A62" s="99" t="s">
        <v>4507</v>
      </c>
      <c r="B62" s="99">
        <v>8</v>
      </c>
      <c r="C62" s="99" t="s">
        <v>4505</v>
      </c>
      <c r="D62" s="99">
        <v>4</v>
      </c>
      <c r="E62" s="99" t="s">
        <v>4520</v>
      </c>
      <c r="F62" s="99">
        <v>5</v>
      </c>
      <c r="G62" s="99" t="s">
        <v>4526</v>
      </c>
      <c r="H62" s="99">
        <v>2</v>
      </c>
      <c r="I62" s="99" t="s">
        <v>4513</v>
      </c>
      <c r="J62" s="99">
        <v>3</v>
      </c>
    </row>
    <row r="63" spans="1:10" x14ac:dyDescent="0.25">
      <c r="A63" s="99" t="s">
        <v>4508</v>
      </c>
      <c r="B63" s="99">
        <v>7</v>
      </c>
      <c r="C63" s="99" t="s">
        <v>4513</v>
      </c>
      <c r="D63" s="99">
        <v>4</v>
      </c>
      <c r="E63" s="99" t="s">
        <v>4521</v>
      </c>
      <c r="F63" s="99">
        <v>5</v>
      </c>
      <c r="G63" s="99" t="s">
        <v>4507</v>
      </c>
      <c r="H63" s="99">
        <v>2</v>
      </c>
      <c r="I63" s="99" t="s">
        <v>4533</v>
      </c>
      <c r="J63" s="99">
        <v>3</v>
      </c>
    </row>
    <row r="66" spans="1:10" ht="15" customHeight="1" x14ac:dyDescent="0.25">
      <c r="A66" s="13" t="s">
        <v>4539</v>
      </c>
      <c r="B66" s="13" t="s">
        <v>4424</v>
      </c>
      <c r="C66" s="13" t="s">
        <v>4541</v>
      </c>
      <c r="D66" s="13" t="s">
        <v>4426</v>
      </c>
      <c r="E66" s="13" t="s">
        <v>4543</v>
      </c>
      <c r="F66" s="13" t="s">
        <v>4428</v>
      </c>
      <c r="G66" s="13" t="s">
        <v>4545</v>
      </c>
      <c r="H66" s="13" t="s">
        <v>4430</v>
      </c>
      <c r="I66" s="13" t="s">
        <v>4547</v>
      </c>
      <c r="J66" s="13" t="s">
        <v>4432</v>
      </c>
    </row>
    <row r="67" spans="1:10" x14ac:dyDescent="0.25">
      <c r="A67" s="90" t="s">
        <v>218</v>
      </c>
      <c r="B67" s="90">
        <v>160</v>
      </c>
      <c r="C67" s="90" t="s">
        <v>218</v>
      </c>
      <c r="D67" s="90">
        <v>63</v>
      </c>
      <c r="E67" s="90" t="s">
        <v>218</v>
      </c>
      <c r="F67" s="90">
        <v>46</v>
      </c>
      <c r="G67" s="90" t="s">
        <v>218</v>
      </c>
      <c r="H67" s="90">
        <v>29</v>
      </c>
      <c r="I67" s="90" t="s">
        <v>218</v>
      </c>
      <c r="J67" s="90">
        <v>22</v>
      </c>
    </row>
    <row r="68" spans="1:10" x14ac:dyDescent="0.25">
      <c r="A68" s="90" t="s">
        <v>221</v>
      </c>
      <c r="B68" s="90">
        <v>46</v>
      </c>
      <c r="C68" s="90" t="s">
        <v>221</v>
      </c>
      <c r="D68" s="90">
        <v>16</v>
      </c>
      <c r="E68" s="90" t="s">
        <v>221</v>
      </c>
      <c r="F68" s="90">
        <v>22</v>
      </c>
      <c r="G68" s="90" t="s">
        <v>221</v>
      </c>
      <c r="H68" s="90">
        <v>6</v>
      </c>
      <c r="I68" s="90" t="s">
        <v>672</v>
      </c>
      <c r="J68" s="90">
        <v>3</v>
      </c>
    </row>
    <row r="69" spans="1:10" x14ac:dyDescent="0.25">
      <c r="A69" s="90" t="s">
        <v>674</v>
      </c>
      <c r="B69" s="90">
        <v>6</v>
      </c>
      <c r="C69" s="90" t="s">
        <v>509</v>
      </c>
      <c r="D69" s="90">
        <v>2</v>
      </c>
      <c r="E69" s="90" t="s">
        <v>2086</v>
      </c>
      <c r="F69" s="90">
        <v>2</v>
      </c>
      <c r="G69" s="90" t="s">
        <v>509</v>
      </c>
      <c r="H69" s="90">
        <v>2</v>
      </c>
      <c r="I69" s="90" t="s">
        <v>671</v>
      </c>
      <c r="J69" s="90">
        <v>3</v>
      </c>
    </row>
    <row r="70" spans="1:10" x14ac:dyDescent="0.25">
      <c r="A70" s="90" t="s">
        <v>509</v>
      </c>
      <c r="B70" s="90">
        <v>5</v>
      </c>
      <c r="C70" s="90" t="s">
        <v>3739</v>
      </c>
      <c r="D70" s="90">
        <v>2</v>
      </c>
      <c r="E70" s="90" t="s">
        <v>674</v>
      </c>
      <c r="F70" s="90">
        <v>2</v>
      </c>
      <c r="G70" s="90" t="s">
        <v>510</v>
      </c>
      <c r="H70" s="90">
        <v>2</v>
      </c>
      <c r="I70" s="90" t="s">
        <v>674</v>
      </c>
      <c r="J70" s="90">
        <v>2</v>
      </c>
    </row>
    <row r="71" spans="1:10" x14ac:dyDescent="0.25">
      <c r="A71" s="90" t="s">
        <v>671</v>
      </c>
      <c r="B71" s="90">
        <v>3</v>
      </c>
      <c r="C71" s="90" t="s">
        <v>743</v>
      </c>
      <c r="D71" s="90">
        <v>1</v>
      </c>
      <c r="E71" s="90" t="s">
        <v>509</v>
      </c>
      <c r="F71" s="90">
        <v>1</v>
      </c>
      <c r="G71" s="90" t="s">
        <v>334</v>
      </c>
      <c r="H71" s="90">
        <v>1</v>
      </c>
      <c r="I71" s="90" t="s">
        <v>221</v>
      </c>
      <c r="J71" s="90">
        <v>2</v>
      </c>
    </row>
    <row r="72" spans="1:10" x14ac:dyDescent="0.25">
      <c r="A72" s="90" t="s">
        <v>672</v>
      </c>
      <c r="B72" s="90">
        <v>3</v>
      </c>
      <c r="C72" s="90" t="s">
        <v>1998</v>
      </c>
      <c r="D72" s="90">
        <v>1</v>
      </c>
      <c r="E72" s="90" t="s">
        <v>2520</v>
      </c>
      <c r="F72" s="90">
        <v>1</v>
      </c>
      <c r="G72" s="90" t="s">
        <v>674</v>
      </c>
      <c r="H72" s="90">
        <v>1</v>
      </c>
      <c r="I72" s="90" t="s">
        <v>516</v>
      </c>
      <c r="J72" s="90">
        <v>1</v>
      </c>
    </row>
    <row r="73" spans="1:10" x14ac:dyDescent="0.25">
      <c r="A73" s="90" t="s">
        <v>3739</v>
      </c>
      <c r="B73" s="90">
        <v>2</v>
      </c>
      <c r="C73" s="90" t="s">
        <v>3050</v>
      </c>
      <c r="D73" s="90">
        <v>1</v>
      </c>
      <c r="E73" s="90" t="s">
        <v>2608</v>
      </c>
      <c r="F73" s="90">
        <v>1</v>
      </c>
      <c r="G73" s="90"/>
      <c r="H73" s="90"/>
      <c r="I73" s="90" t="s">
        <v>472</v>
      </c>
      <c r="J73" s="90">
        <v>1</v>
      </c>
    </row>
    <row r="74" spans="1:10" x14ac:dyDescent="0.25">
      <c r="A74" s="90" t="s">
        <v>510</v>
      </c>
      <c r="B74" s="90">
        <v>2</v>
      </c>
      <c r="C74" s="90" t="s">
        <v>4025</v>
      </c>
      <c r="D74" s="90">
        <v>1</v>
      </c>
      <c r="E74" s="90" t="s">
        <v>2609</v>
      </c>
      <c r="F74" s="90">
        <v>1</v>
      </c>
      <c r="G74" s="90"/>
      <c r="H74" s="90"/>
      <c r="I74" s="90" t="s">
        <v>3029</v>
      </c>
      <c r="J74" s="90">
        <v>1</v>
      </c>
    </row>
    <row r="75" spans="1:10" x14ac:dyDescent="0.25">
      <c r="A75" s="90" t="s">
        <v>2086</v>
      </c>
      <c r="B75" s="90">
        <v>2</v>
      </c>
      <c r="C75" s="90" t="s">
        <v>674</v>
      </c>
      <c r="D75" s="90">
        <v>1</v>
      </c>
      <c r="E75" s="90"/>
      <c r="F75" s="90"/>
      <c r="G75" s="90"/>
      <c r="H75" s="90"/>
      <c r="I75" s="90"/>
      <c r="J75" s="90"/>
    </row>
    <row r="76" spans="1:10" x14ac:dyDescent="0.25">
      <c r="A76" s="90" t="s">
        <v>1998</v>
      </c>
      <c r="B76" s="90">
        <v>1</v>
      </c>
      <c r="C76" s="90"/>
      <c r="D76" s="90"/>
      <c r="E76" s="90"/>
      <c r="F76" s="90"/>
      <c r="G76" s="90"/>
      <c r="H76" s="90"/>
      <c r="I76" s="90"/>
      <c r="J76" s="90"/>
    </row>
    <row r="79" spans="1:10" ht="15" customHeight="1" x14ac:dyDescent="0.25">
      <c r="A79" s="13" t="s">
        <v>4540</v>
      </c>
      <c r="B79" s="13" t="s">
        <v>4424</v>
      </c>
      <c r="C79" s="13" t="s">
        <v>4542</v>
      </c>
      <c r="D79" s="13" t="s">
        <v>4426</v>
      </c>
      <c r="E79" s="13" t="s">
        <v>4544</v>
      </c>
      <c r="F79" s="13" t="s">
        <v>4428</v>
      </c>
      <c r="G79" s="13" t="s">
        <v>4546</v>
      </c>
      <c r="H79" s="13" t="s">
        <v>4430</v>
      </c>
      <c r="I79" s="13" t="s">
        <v>4548</v>
      </c>
      <c r="J79" s="13" t="s">
        <v>4432</v>
      </c>
    </row>
    <row r="80" spans="1:10" x14ac:dyDescent="0.25">
      <c r="A80" s="90" t="s">
        <v>218</v>
      </c>
      <c r="B80" s="90">
        <v>212</v>
      </c>
      <c r="C80" s="90" t="s">
        <v>218</v>
      </c>
      <c r="D80" s="90">
        <v>69</v>
      </c>
      <c r="E80" s="90" t="s">
        <v>218</v>
      </c>
      <c r="F80" s="90">
        <v>71</v>
      </c>
      <c r="G80" s="90" t="s">
        <v>218</v>
      </c>
      <c r="H80" s="90">
        <v>34</v>
      </c>
      <c r="I80" s="90" t="s">
        <v>218</v>
      </c>
      <c r="J80" s="90">
        <v>38</v>
      </c>
    </row>
    <row r="81" spans="1:10" x14ac:dyDescent="0.25">
      <c r="A81" s="90" t="s">
        <v>221</v>
      </c>
      <c r="B81" s="90">
        <v>70</v>
      </c>
      <c r="C81" s="90" t="s">
        <v>221</v>
      </c>
      <c r="D81" s="90">
        <v>26</v>
      </c>
      <c r="E81" s="90" t="s">
        <v>221</v>
      </c>
      <c r="F81" s="90">
        <v>18</v>
      </c>
      <c r="G81" s="90" t="s">
        <v>221</v>
      </c>
      <c r="H81" s="90">
        <v>13</v>
      </c>
      <c r="I81" s="90" t="s">
        <v>221</v>
      </c>
      <c r="J81" s="90">
        <v>13</v>
      </c>
    </row>
    <row r="82" spans="1:10" x14ac:dyDescent="0.25">
      <c r="A82" s="90" t="s">
        <v>509</v>
      </c>
      <c r="B82" s="90">
        <v>16</v>
      </c>
      <c r="C82" s="90" t="s">
        <v>509</v>
      </c>
      <c r="D82" s="90">
        <v>6</v>
      </c>
      <c r="E82" s="90" t="s">
        <v>509</v>
      </c>
      <c r="F82" s="90">
        <v>5</v>
      </c>
      <c r="G82" s="90" t="s">
        <v>509</v>
      </c>
      <c r="H82" s="90">
        <v>3</v>
      </c>
      <c r="I82" s="90" t="s">
        <v>672</v>
      </c>
      <c r="J82" s="90">
        <v>10</v>
      </c>
    </row>
    <row r="83" spans="1:10" x14ac:dyDescent="0.25">
      <c r="A83" s="90" t="s">
        <v>510</v>
      </c>
      <c r="B83" s="90">
        <v>16</v>
      </c>
      <c r="C83" s="90" t="s">
        <v>510</v>
      </c>
      <c r="D83" s="90">
        <v>5</v>
      </c>
      <c r="E83" s="90" t="s">
        <v>674</v>
      </c>
      <c r="F83" s="90">
        <v>4</v>
      </c>
      <c r="G83" s="90" t="s">
        <v>674</v>
      </c>
      <c r="H83" s="90">
        <v>3</v>
      </c>
      <c r="I83" s="90" t="s">
        <v>671</v>
      </c>
      <c r="J83" s="90">
        <v>9</v>
      </c>
    </row>
    <row r="84" spans="1:10" x14ac:dyDescent="0.25">
      <c r="A84" s="90" t="s">
        <v>674</v>
      </c>
      <c r="B84" s="90">
        <v>14</v>
      </c>
      <c r="C84" s="90" t="s">
        <v>416</v>
      </c>
      <c r="D84" s="90">
        <v>5</v>
      </c>
      <c r="E84" s="90" t="s">
        <v>2058</v>
      </c>
      <c r="F84" s="90">
        <v>4</v>
      </c>
      <c r="G84" s="90" t="s">
        <v>510</v>
      </c>
      <c r="H84" s="90">
        <v>3</v>
      </c>
      <c r="I84" s="90" t="s">
        <v>2829</v>
      </c>
      <c r="J84" s="90">
        <v>7</v>
      </c>
    </row>
    <row r="85" spans="1:10" x14ac:dyDescent="0.25">
      <c r="A85" s="90" t="s">
        <v>672</v>
      </c>
      <c r="B85" s="90">
        <v>10</v>
      </c>
      <c r="C85" s="90" t="s">
        <v>1913</v>
      </c>
      <c r="D85" s="90">
        <v>4</v>
      </c>
      <c r="E85" s="90" t="s">
        <v>2609</v>
      </c>
      <c r="F85" s="90">
        <v>4</v>
      </c>
      <c r="G85" s="90" t="s">
        <v>416</v>
      </c>
      <c r="H85" s="90">
        <v>2</v>
      </c>
      <c r="I85" s="90" t="s">
        <v>510</v>
      </c>
      <c r="J85" s="90">
        <v>5</v>
      </c>
    </row>
    <row r="86" spans="1:10" x14ac:dyDescent="0.25">
      <c r="A86" s="90" t="s">
        <v>416</v>
      </c>
      <c r="B86" s="90">
        <v>9</v>
      </c>
      <c r="C86" s="90" t="s">
        <v>674</v>
      </c>
      <c r="D86" s="90">
        <v>4</v>
      </c>
      <c r="E86" s="90" t="s">
        <v>510</v>
      </c>
      <c r="F86" s="90">
        <v>3</v>
      </c>
      <c r="G86" s="90" t="s">
        <v>1559</v>
      </c>
      <c r="H86" s="90">
        <v>2</v>
      </c>
      <c r="I86" s="90" t="s">
        <v>2830</v>
      </c>
      <c r="J86" s="90">
        <v>4</v>
      </c>
    </row>
    <row r="87" spans="1:10" x14ac:dyDescent="0.25">
      <c r="A87" s="90" t="s">
        <v>671</v>
      </c>
      <c r="B87" s="90">
        <v>9</v>
      </c>
      <c r="C87" s="90" t="s">
        <v>1474</v>
      </c>
      <c r="D87" s="90">
        <v>3</v>
      </c>
      <c r="E87" s="90" t="s">
        <v>2521</v>
      </c>
      <c r="F87" s="90">
        <v>3</v>
      </c>
      <c r="G87" s="90" t="s">
        <v>220</v>
      </c>
      <c r="H87" s="90">
        <v>1</v>
      </c>
      <c r="I87" s="90" t="s">
        <v>674</v>
      </c>
      <c r="J87" s="90">
        <v>3</v>
      </c>
    </row>
    <row r="88" spans="1:10" x14ac:dyDescent="0.25">
      <c r="A88" s="90" t="s">
        <v>2829</v>
      </c>
      <c r="B88" s="90">
        <v>7</v>
      </c>
      <c r="C88" s="90" t="s">
        <v>912</v>
      </c>
      <c r="D88" s="90">
        <v>2</v>
      </c>
      <c r="E88" s="90" t="s">
        <v>2085</v>
      </c>
      <c r="F88" s="90">
        <v>2</v>
      </c>
      <c r="G88" s="90" t="s">
        <v>219</v>
      </c>
      <c r="H88" s="90">
        <v>1</v>
      </c>
      <c r="I88" s="90" t="s">
        <v>509</v>
      </c>
      <c r="J88" s="90">
        <v>2</v>
      </c>
    </row>
    <row r="89" spans="1:10" x14ac:dyDescent="0.25">
      <c r="A89" s="90" t="s">
        <v>2521</v>
      </c>
      <c r="B89" s="90">
        <v>5</v>
      </c>
      <c r="C89" s="90" t="s">
        <v>1472</v>
      </c>
      <c r="D89" s="90">
        <v>2</v>
      </c>
      <c r="E89" s="90" t="s">
        <v>2084</v>
      </c>
      <c r="F89" s="90">
        <v>2</v>
      </c>
      <c r="G89" s="90" t="s">
        <v>333</v>
      </c>
      <c r="H89" s="90">
        <v>1</v>
      </c>
      <c r="I89" s="90" t="s">
        <v>473</v>
      </c>
      <c r="J89" s="90">
        <v>1</v>
      </c>
    </row>
    <row r="92" spans="1:10" ht="15" customHeight="1" x14ac:dyDescent="0.25">
      <c r="A92" s="13" t="s">
        <v>4559</v>
      </c>
      <c r="B92" s="13" t="s">
        <v>4424</v>
      </c>
      <c r="C92" s="13" t="s">
        <v>4560</v>
      </c>
      <c r="D92" s="13" t="s">
        <v>4426</v>
      </c>
      <c r="E92" s="13" t="s">
        <v>4561</v>
      </c>
      <c r="F92" s="13" t="s">
        <v>4428</v>
      </c>
      <c r="G92" s="13" t="s">
        <v>4562</v>
      </c>
      <c r="H92" s="13" t="s">
        <v>4430</v>
      </c>
      <c r="I92" s="13" t="s">
        <v>4563</v>
      </c>
      <c r="J92" s="13" t="s">
        <v>4432</v>
      </c>
    </row>
    <row r="93" spans="1:10" x14ac:dyDescent="0.25">
      <c r="A93" s="147" t="s">
        <v>674</v>
      </c>
      <c r="B93" s="90">
        <v>981430</v>
      </c>
      <c r="C93" s="147" t="s">
        <v>4025</v>
      </c>
      <c r="D93" s="90">
        <v>347726</v>
      </c>
      <c r="E93" s="147" t="s">
        <v>2610</v>
      </c>
      <c r="F93" s="90">
        <v>240291</v>
      </c>
      <c r="G93" s="147" t="s">
        <v>334</v>
      </c>
      <c r="H93" s="90">
        <v>91890</v>
      </c>
      <c r="I93" s="147" t="s">
        <v>3835</v>
      </c>
      <c r="J93" s="90">
        <v>105269</v>
      </c>
    </row>
    <row r="94" spans="1:10" x14ac:dyDescent="0.25">
      <c r="A94" s="147" t="s">
        <v>509</v>
      </c>
      <c r="B94" s="90">
        <v>722253</v>
      </c>
      <c r="C94" s="147" t="s">
        <v>1912</v>
      </c>
      <c r="D94" s="90">
        <v>122028</v>
      </c>
      <c r="E94" s="147" t="s">
        <v>2065</v>
      </c>
      <c r="F94" s="90">
        <v>146704</v>
      </c>
      <c r="G94" s="147" t="s">
        <v>1688</v>
      </c>
      <c r="H94" s="90">
        <v>82979</v>
      </c>
      <c r="I94" s="147" t="s">
        <v>2826</v>
      </c>
      <c r="J94" s="90">
        <v>64652</v>
      </c>
    </row>
    <row r="95" spans="1:10" x14ac:dyDescent="0.25">
      <c r="A95" s="147" t="s">
        <v>472</v>
      </c>
      <c r="B95" s="90">
        <v>419171</v>
      </c>
      <c r="C95" s="147" t="s">
        <v>4026</v>
      </c>
      <c r="D95" s="90">
        <v>80140</v>
      </c>
      <c r="E95" s="147" t="s">
        <v>2609</v>
      </c>
      <c r="F95" s="90">
        <v>88320</v>
      </c>
      <c r="G95" s="147" t="s">
        <v>444</v>
      </c>
      <c r="H95" s="90">
        <v>76949</v>
      </c>
      <c r="I95" s="147" t="s">
        <v>516</v>
      </c>
      <c r="J95" s="90">
        <v>62459</v>
      </c>
    </row>
    <row r="96" spans="1:10" x14ac:dyDescent="0.25">
      <c r="A96" s="147" t="s">
        <v>4025</v>
      </c>
      <c r="B96" s="90">
        <v>347726</v>
      </c>
      <c r="C96" s="147" t="s">
        <v>3050</v>
      </c>
      <c r="D96" s="90">
        <v>68747</v>
      </c>
      <c r="E96" s="147" t="s">
        <v>2607</v>
      </c>
      <c r="F96" s="90">
        <v>72227</v>
      </c>
      <c r="G96" s="147" t="s">
        <v>1677</v>
      </c>
      <c r="H96" s="90">
        <v>40141</v>
      </c>
      <c r="I96" s="147" t="s">
        <v>671</v>
      </c>
      <c r="J96" s="90">
        <v>43835</v>
      </c>
    </row>
    <row r="97" spans="1:10" x14ac:dyDescent="0.25">
      <c r="A97" s="147" t="s">
        <v>2610</v>
      </c>
      <c r="B97" s="90">
        <v>240291</v>
      </c>
      <c r="C97" s="147" t="s">
        <v>4022</v>
      </c>
      <c r="D97" s="90">
        <v>35109</v>
      </c>
      <c r="E97" s="147" t="s">
        <v>2085</v>
      </c>
      <c r="F97" s="90">
        <v>63505</v>
      </c>
      <c r="G97" s="147" t="s">
        <v>327</v>
      </c>
      <c r="H97" s="90">
        <v>23526</v>
      </c>
      <c r="I97" s="147" t="s">
        <v>512</v>
      </c>
      <c r="J97" s="90">
        <v>42026</v>
      </c>
    </row>
    <row r="98" spans="1:10" x14ac:dyDescent="0.25">
      <c r="A98" s="147" t="s">
        <v>2065</v>
      </c>
      <c r="B98" s="90">
        <v>146704</v>
      </c>
      <c r="C98" s="147" t="s">
        <v>1910</v>
      </c>
      <c r="D98" s="90">
        <v>30410</v>
      </c>
      <c r="E98" s="147" t="s">
        <v>2521</v>
      </c>
      <c r="F98" s="90">
        <v>56278</v>
      </c>
      <c r="G98" s="147" t="s">
        <v>3482</v>
      </c>
      <c r="H98" s="90">
        <v>21030</v>
      </c>
      <c r="I98" s="147" t="s">
        <v>2828</v>
      </c>
      <c r="J98" s="90">
        <v>40484</v>
      </c>
    </row>
    <row r="99" spans="1:10" x14ac:dyDescent="0.25">
      <c r="A99" s="147" t="s">
        <v>221</v>
      </c>
      <c r="B99" s="90">
        <v>129842</v>
      </c>
      <c r="C99" s="147" t="s">
        <v>3092</v>
      </c>
      <c r="D99" s="90">
        <v>23704</v>
      </c>
      <c r="E99" s="147" t="s">
        <v>3299</v>
      </c>
      <c r="F99" s="90">
        <v>48378</v>
      </c>
      <c r="G99" s="147" t="s">
        <v>1550</v>
      </c>
      <c r="H99" s="90">
        <v>19650</v>
      </c>
      <c r="I99" s="147" t="s">
        <v>473</v>
      </c>
      <c r="J99" s="90">
        <v>34725</v>
      </c>
    </row>
    <row r="100" spans="1:10" x14ac:dyDescent="0.25">
      <c r="A100" s="147" t="s">
        <v>1912</v>
      </c>
      <c r="B100" s="90">
        <v>122028</v>
      </c>
      <c r="C100" s="147" t="s">
        <v>1911</v>
      </c>
      <c r="D100" s="90">
        <v>21482</v>
      </c>
      <c r="E100" s="147" t="s">
        <v>1041</v>
      </c>
      <c r="F100" s="90">
        <v>40115</v>
      </c>
      <c r="G100" s="147" t="s">
        <v>1552</v>
      </c>
      <c r="H100" s="90">
        <v>13040</v>
      </c>
      <c r="I100" s="147" t="s">
        <v>672</v>
      </c>
      <c r="J100" s="90">
        <v>25137</v>
      </c>
    </row>
    <row r="101" spans="1:10" x14ac:dyDescent="0.25">
      <c r="A101" s="147" t="s">
        <v>3835</v>
      </c>
      <c r="B101" s="90">
        <v>105269</v>
      </c>
      <c r="C101" s="147" t="s">
        <v>739</v>
      </c>
      <c r="D101" s="90">
        <v>19591</v>
      </c>
      <c r="E101" s="147" t="s">
        <v>953</v>
      </c>
      <c r="F101" s="90">
        <v>39017</v>
      </c>
      <c r="G101" s="147" t="s">
        <v>1686</v>
      </c>
      <c r="H101" s="90">
        <v>8825</v>
      </c>
      <c r="I101" s="147" t="s">
        <v>3028</v>
      </c>
      <c r="J101" s="90">
        <v>25022</v>
      </c>
    </row>
    <row r="102" spans="1:10" x14ac:dyDescent="0.25">
      <c r="A102" s="147" t="s">
        <v>334</v>
      </c>
      <c r="B102" s="90">
        <v>91890</v>
      </c>
      <c r="C102" s="147" t="s">
        <v>4021</v>
      </c>
      <c r="D102" s="90">
        <v>17619</v>
      </c>
      <c r="E102" s="147" t="s">
        <v>2089</v>
      </c>
      <c r="F102" s="90">
        <v>34076</v>
      </c>
      <c r="G102" s="147" t="s">
        <v>331</v>
      </c>
      <c r="H102" s="90">
        <v>6823</v>
      </c>
      <c r="I102" s="147" t="s">
        <v>3833</v>
      </c>
      <c r="J102" s="90">
        <v>22948</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C2" r:id="rId11"/>
    <hyperlink ref="C3" r:id="rId12"/>
    <hyperlink ref="C4" r:id="rId13"/>
    <hyperlink ref="C5" r:id="rId14"/>
    <hyperlink ref="C6" r:id="rId15"/>
    <hyperlink ref="C7" r:id="rId16"/>
    <hyperlink ref="C8" r:id="rId17"/>
    <hyperlink ref="C9" r:id="rId18"/>
    <hyperlink ref="C10" r:id="rId19"/>
    <hyperlink ref="C11" r:id="rId20"/>
    <hyperlink ref="E2" r:id="rId21"/>
    <hyperlink ref="E3" r:id="rId22"/>
    <hyperlink ref="E4" r:id="rId23"/>
    <hyperlink ref="E5" r:id="rId24"/>
    <hyperlink ref="E6" r:id="rId25"/>
    <hyperlink ref="E7" r:id="rId26"/>
    <hyperlink ref="E8" r:id="rId27"/>
    <hyperlink ref="E9" r:id="rId28"/>
    <hyperlink ref="E10" r:id="rId29"/>
    <hyperlink ref="E11" r:id="rId30"/>
    <hyperlink ref="G2" r:id="rId31"/>
    <hyperlink ref="G3" r:id="rId32"/>
    <hyperlink ref="G4" r:id="rId33"/>
    <hyperlink ref="G5" r:id="rId34"/>
    <hyperlink ref="G6" r:id="rId35"/>
    <hyperlink ref="G7" r:id="rId36"/>
    <hyperlink ref="G8" r:id="rId37"/>
    <hyperlink ref="G9" r:id="rId38"/>
    <hyperlink ref="I2" r:id="rId39"/>
    <hyperlink ref="I3" r:id="rId40"/>
    <hyperlink ref="I4" r:id="rId41"/>
    <hyperlink ref="I5" r:id="rId42"/>
    <hyperlink ref="I6" r:id="rId43"/>
    <hyperlink ref="I7" r:id="rId44"/>
    <hyperlink ref="I8" r:id="rId45"/>
    <hyperlink ref="I9" r:id="rId46"/>
    <hyperlink ref="I10" r:id="rId47"/>
  </hyperlinks>
  <pageMargins left="0.7" right="0.7" top="0.75" bottom="0.75" header="0.3" footer="0.3"/>
  <tableParts count="8">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x14ac:dyDescent="0.25"/>
  <cols>
    <col min="1" max="1" width="10.140625" customWidth="1"/>
    <col min="2" max="2" width="10.140625" bestFit="1" customWidth="1"/>
    <col min="3" max="3" width="13.42578125" bestFit="1" customWidth="1"/>
  </cols>
  <sheetData>
    <row r="1" spans="1:3" x14ac:dyDescent="0.25">
      <c r="C1" s="35" t="s">
        <v>42</v>
      </c>
    </row>
    <row r="2" spans="1:3" ht="15" customHeight="1" x14ac:dyDescent="0.25">
      <c r="A2" s="13" t="s">
        <v>5274</v>
      </c>
      <c r="B2" s="163" t="s">
        <v>5275</v>
      </c>
      <c r="C2" s="63" t="s">
        <v>5276</v>
      </c>
    </row>
    <row r="3" spans="1:3" x14ac:dyDescent="0.25">
      <c r="A3" s="162" t="s">
        <v>4406</v>
      </c>
      <c r="B3" s="162" t="s">
        <v>4406</v>
      </c>
      <c r="C3" s="36">
        <v>30</v>
      </c>
    </row>
    <row r="4" spans="1:3" x14ac:dyDescent="0.25">
      <c r="A4" s="169" t="s">
        <v>4406</v>
      </c>
      <c r="B4" s="168" t="s">
        <v>4407</v>
      </c>
      <c r="C4" s="36">
        <v>1</v>
      </c>
    </row>
    <row r="5" spans="1:3" x14ac:dyDescent="0.25">
      <c r="A5" s="169" t="s">
        <v>4406</v>
      </c>
      <c r="B5" s="168" t="s">
        <v>4405</v>
      </c>
      <c r="C5" s="36">
        <v>1</v>
      </c>
    </row>
    <row r="6" spans="1:3" x14ac:dyDescent="0.25">
      <c r="A6" s="169" t="s">
        <v>4407</v>
      </c>
      <c r="B6" s="168" t="s">
        <v>4407</v>
      </c>
      <c r="C6" s="36">
        <v>46</v>
      </c>
    </row>
    <row r="7" spans="1:3" x14ac:dyDescent="0.25">
      <c r="A7" s="169" t="s">
        <v>4407</v>
      </c>
      <c r="B7" s="168" t="s">
        <v>4405</v>
      </c>
      <c r="C7" s="36">
        <v>1</v>
      </c>
    </row>
    <row r="8" spans="1:3" x14ac:dyDescent="0.25">
      <c r="A8" s="169" t="s">
        <v>4404</v>
      </c>
      <c r="B8" s="168" t="s">
        <v>4404</v>
      </c>
      <c r="C8" s="36">
        <v>8</v>
      </c>
    </row>
    <row r="9" spans="1:3" x14ac:dyDescent="0.25">
      <c r="A9" s="169" t="s">
        <v>4405</v>
      </c>
      <c r="B9" s="168" t="s">
        <v>4405</v>
      </c>
      <c r="C9" s="36">
        <v>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E4EC1553-E3FE-4697-A8AA-14C02AA1E3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Edges</vt:lpstr>
      <vt:lpstr>Vertices</vt:lpstr>
      <vt:lpstr>Do Not Delete</vt:lpstr>
      <vt:lpstr>Groups</vt:lpstr>
      <vt:lpstr>Group Vertices</vt:lpstr>
      <vt:lpstr>Overall Metrics</vt:lpstr>
      <vt:lpstr>Misc</vt:lpstr>
      <vt:lpstr>Twitter Search Ntwrk Top Items</vt:lpstr>
      <vt:lpstr>Group Edges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avapr</dc:creator>
  <cp:lastModifiedBy>Shreyash</cp:lastModifiedBy>
  <dcterms:created xsi:type="dcterms:W3CDTF">2008-01-30T00:41:58Z</dcterms:created>
  <dcterms:modified xsi:type="dcterms:W3CDTF">2017-03-24T02:45:29Z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